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917"/>
  <workbookPr defaultThemeVersion="124226"/>
  <mc:AlternateContent xmlns:mc="http://schemas.openxmlformats.org/markup-compatibility/2006">
    <mc:Choice Requires="x15">
      <x15ac:absPath xmlns:x15ac="http://schemas.microsoft.com/office/spreadsheetml/2010/11/ac" url="/Users/christineanderson/Desktop/"/>
    </mc:Choice>
  </mc:AlternateContent>
  <xr:revisionPtr revIDLastSave="0" documentId="8_{9412201E-E8B9-7446-8EE9-E69D2ADE543A}" xr6:coauthVersionLast="47" xr6:coauthVersionMax="47" xr10:uidLastSave="{00000000-0000-0000-0000-000000000000}"/>
  <bookViews>
    <workbookView xWindow="120" yWindow="500" windowWidth="29560" windowHeight="13540"/>
  </bookViews>
  <sheets>
    <sheet name="Intro and Inputs" sheetId="3" r:id="rId1"/>
    <sheet name="Worksheets" sheetId="1" r:id="rId2"/>
    <sheet name="Yield Calculations" sheetId="2" r:id="rId3"/>
  </sheets>
  <definedNames>
    <definedName name="_xlnm.Print_Area" localSheetId="1">Worksheets!$A$1:$AP$46</definedName>
    <definedName name="_xlnm.Print_Area" localSheetId="2">'Yield Calculations'!$A$1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4" i="1" l="1"/>
  <c r="AA24" i="1"/>
  <c r="L30" i="1"/>
  <c r="I35" i="1" s="1"/>
  <c r="G30" i="1"/>
  <c r="D35" i="1" s="1"/>
  <c r="AE34" i="1"/>
  <c r="X24" i="1"/>
  <c r="L12" i="2" s="1"/>
  <c r="S24" i="1"/>
  <c r="AD29" i="1"/>
  <c r="D45" i="1"/>
  <c r="G56" i="2"/>
  <c r="I22" i="1"/>
  <c r="D22" i="1"/>
  <c r="G23" i="1"/>
  <c r="D29" i="1"/>
  <c r="I23" i="1"/>
  <c r="I44" i="1" s="1"/>
  <c r="X6" i="1" s="1"/>
  <c r="I30" i="1"/>
  <c r="D30" i="1"/>
  <c r="L23" i="1"/>
  <c r="I29" i="1" s="1"/>
  <c r="L14" i="1"/>
  <c r="G14" i="1"/>
  <c r="I15" i="1"/>
  <c r="D15" i="1"/>
  <c r="G15" i="1"/>
  <c r="G22" i="1"/>
  <c r="D36" i="1" s="1"/>
  <c r="I14" i="1"/>
  <c r="D14" i="1"/>
  <c r="I45" i="1"/>
  <c r="Q13" i="2"/>
  <c r="D23" i="1"/>
  <c r="D44" i="1"/>
  <c r="S6" i="1" s="1"/>
  <c r="A9" i="2"/>
  <c r="L36" i="1"/>
  <c r="G36" i="1"/>
  <c r="A10" i="2"/>
  <c r="A11" i="2" s="1"/>
  <c r="A12" i="2" s="1"/>
  <c r="A13" i="2" s="1"/>
  <c r="A14" i="2" s="1"/>
  <c r="A15" i="2" s="1"/>
  <c r="A16" i="2" s="1"/>
  <c r="A17" i="2" s="1"/>
  <c r="A18" i="2" s="1"/>
  <c r="A19" i="2" s="1"/>
  <c r="A20" i="2" s="1"/>
  <c r="A21" i="2" s="1"/>
  <c r="A22" i="2" s="1"/>
  <c r="A23" i="2" s="1"/>
  <c r="A24" i="2" s="1"/>
  <c r="A25" i="2" s="1"/>
  <c r="L15" i="1"/>
  <c r="L22" i="1"/>
  <c r="I36" i="1" s="1"/>
  <c r="I43" i="1"/>
  <c r="X5" i="1" s="1"/>
  <c r="AA6" i="1"/>
  <c r="X12" i="1"/>
  <c r="D43" i="1"/>
  <c r="S5" i="1"/>
  <c r="L44" i="1"/>
  <c r="L45" i="1"/>
  <c r="V6" i="1"/>
  <c r="S12" i="1" s="1"/>
  <c r="G44" i="1"/>
  <c r="G45" i="1"/>
  <c r="AA13" i="1"/>
  <c r="V13" i="1"/>
  <c r="R8" i="2"/>
  <c r="Q9" i="2"/>
  <c r="Q14" i="2"/>
  <c r="Q12" i="2"/>
  <c r="R18" i="2"/>
  <c r="H15" i="2"/>
  <c r="H14" i="2"/>
  <c r="R22" i="2"/>
  <c r="R23" i="2"/>
  <c r="Q31" i="2"/>
  <c r="R32" i="2"/>
  <c r="R33" i="2"/>
  <c r="R37" i="2"/>
  <c r="R39" i="2"/>
  <c r="G36" i="2"/>
  <c r="R44" i="2"/>
  <c r="R45" i="2"/>
  <c r="H41" i="2"/>
  <c r="Q49" i="2"/>
  <c r="R52" i="2"/>
  <c r="R57" i="2"/>
  <c r="Q57" i="2"/>
  <c r="H51" i="2"/>
  <c r="H55" i="2"/>
  <c r="H56" i="2"/>
  <c r="R65" i="2"/>
  <c r="H60" i="2"/>
  <c r="R67" i="2"/>
  <c r="G63" i="2"/>
  <c r="G64" i="2"/>
  <c r="R71" i="2"/>
  <c r="Q71" i="2"/>
  <c r="R73" i="2"/>
  <c r="Q75" i="2"/>
  <c r="H69" i="2"/>
  <c r="R76" i="2"/>
  <c r="Q78" i="2"/>
  <c r="H72" i="2"/>
  <c r="R80" i="2"/>
  <c r="Q80" i="2"/>
  <c r="Q83" i="2"/>
  <c r="Q85" i="2"/>
  <c r="G79" i="2"/>
  <c r="Q87" i="2"/>
  <c r="H83" i="2"/>
  <c r="R90" i="2"/>
  <c r="Q90" i="2"/>
  <c r="Q91" i="2"/>
  <c r="R94" i="2"/>
  <c r="H88" i="2"/>
  <c r="H90" i="2"/>
  <c r="G90" i="2"/>
  <c r="R97" i="2"/>
  <c r="R101" i="2"/>
  <c r="Q101" i="2"/>
  <c r="Q105" i="2"/>
  <c r="H101" i="2"/>
  <c r="R108" i="2"/>
  <c r="Q108" i="2"/>
  <c r="G104" i="2"/>
  <c r="Q112" i="2"/>
  <c r="G106" i="2"/>
  <c r="G108" i="2"/>
  <c r="Q115" i="2"/>
  <c r="Q119" i="2"/>
  <c r="Q120" i="2"/>
  <c r="Q123" i="2"/>
  <c r="Q124" i="2"/>
  <c r="H118" i="2"/>
  <c r="R131" i="2"/>
  <c r="R132" i="2"/>
  <c r="Q132" i="2"/>
  <c r="H128" i="2"/>
  <c r="Q136" i="2"/>
  <c r="R138" i="2"/>
  <c r="R140" i="2"/>
  <c r="Q144" i="2"/>
  <c r="R145" i="2"/>
  <c r="R146" i="2"/>
  <c r="G142" i="2"/>
  <c r="R150" i="2"/>
  <c r="G144" i="2"/>
  <c r="Q154" i="2"/>
  <c r="H150" i="2"/>
  <c r="R157" i="2"/>
  <c r="Q159" i="2"/>
  <c r="G154" i="2"/>
  <c r="R162" i="2"/>
  <c r="Q162" i="2"/>
  <c r="G158" i="2"/>
  <c r="Q169" i="2"/>
  <c r="R170" i="2"/>
  <c r="R172" i="2"/>
  <c r="R175" i="2"/>
  <c r="Q175" i="2"/>
  <c r="G168" i="2"/>
  <c r="R176" i="2"/>
  <c r="R179" i="2"/>
  <c r="Q180" i="2"/>
  <c r="R181" i="2"/>
  <c r="G174" i="2"/>
  <c r="H174" i="2"/>
  <c r="R184" i="2"/>
  <c r="H178" i="2"/>
  <c r="R187" i="2"/>
  <c r="Q187" i="2"/>
  <c r="Q188" i="2"/>
  <c r="G184" i="2"/>
  <c r="R191" i="2"/>
  <c r="Q191" i="2"/>
  <c r="Q192" i="2"/>
  <c r="Q194" i="2"/>
  <c r="Q195" i="2"/>
  <c r="G188" i="2"/>
  <c r="R200" i="2"/>
  <c r="G194" i="2"/>
  <c r="R203" i="2"/>
  <c r="Q203" i="2"/>
  <c r="G198" i="2"/>
  <c r="R207" i="2"/>
  <c r="Q208" i="2"/>
  <c r="R209" i="2"/>
  <c r="Q209" i="2"/>
  <c r="R211" i="2"/>
  <c r="Q213" i="2"/>
  <c r="R214" i="2"/>
  <c r="R216" i="2"/>
  <c r="Q216" i="2"/>
  <c r="R217" i="2"/>
  <c r="Q217" i="2"/>
  <c r="Q219" i="2"/>
  <c r="H212" i="2"/>
  <c r="R220" i="2"/>
  <c r="H214" i="2"/>
  <c r="G214" i="2"/>
  <c r="R223" i="2"/>
  <c r="Q224" i="2"/>
  <c r="R225" i="2"/>
  <c r="Q225" i="2"/>
  <c r="G218" i="2"/>
  <c r="R228" i="2"/>
  <c r="Q228" i="2"/>
  <c r="H222" i="2"/>
  <c r="G222" i="2"/>
  <c r="R231" i="2"/>
  <c r="R233" i="2"/>
  <c r="Q233" i="2"/>
  <c r="G226" i="2"/>
  <c r="G228" i="2"/>
  <c r="Q236" i="2"/>
  <c r="H230" i="2"/>
  <c r="G232" i="2"/>
  <c r="G234" i="2"/>
  <c r="R241" i="2"/>
  <c r="Q241" i="2"/>
  <c r="Q243" i="2"/>
  <c r="Q245" i="2"/>
  <c r="R246" i="2"/>
  <c r="G240" i="2"/>
  <c r="R247" i="2"/>
  <c r="Q247" i="2"/>
  <c r="R248" i="2"/>
  <c r="R250" i="2"/>
  <c r="R251" i="2"/>
  <c r="Q251" i="2"/>
  <c r="H244" i="2"/>
  <c r="G245" i="2"/>
  <c r="Q252" i="2"/>
  <c r="R253" i="2"/>
  <c r="Q253" i="2"/>
  <c r="H246" i="2"/>
  <c r="Q254" i="2"/>
  <c r="G248" i="2"/>
  <c r="H248" i="2"/>
  <c r="R255" i="2"/>
  <c r="Q257" i="2"/>
  <c r="Q258" i="2"/>
  <c r="Q259" i="2"/>
  <c r="R261" i="2"/>
  <c r="G254" i="2"/>
  <c r="H254" i="2"/>
  <c r="R262" i="2"/>
  <c r="Q263" i="2"/>
  <c r="H257" i="2"/>
  <c r="Q264" i="2"/>
  <c r="G258" i="2"/>
  <c r="Q265" i="2"/>
  <c r="R267" i="2"/>
  <c r="Q267" i="2"/>
  <c r="R268" i="2"/>
  <c r="G263" i="2"/>
  <c r="R270" i="2"/>
  <c r="Q270" i="2"/>
  <c r="R271" i="2"/>
  <c r="Q272" i="2"/>
  <c r="R273" i="2"/>
  <c r="H266" i="2"/>
  <c r="G266" i="2"/>
  <c r="R274" i="2"/>
  <c r="R275" i="2"/>
  <c r="Q276" i="2"/>
  <c r="Q278" i="2"/>
  <c r="H272" i="2"/>
  <c r="G272" i="2"/>
  <c r="R279" i="2"/>
  <c r="R282" i="2"/>
  <c r="Q282" i="2"/>
  <c r="R284" i="2"/>
  <c r="R285" i="2"/>
  <c r="H280" i="2"/>
  <c r="R287" i="2"/>
  <c r="G282" i="2"/>
  <c r="R289" i="2"/>
  <c r="Q289" i="2"/>
  <c r="R290" i="2"/>
  <c r="G284" i="2"/>
  <c r="R292" i="2"/>
  <c r="Q292" i="2"/>
  <c r="H287" i="2"/>
  <c r="Q294" i="2"/>
  <c r="G288" i="2"/>
  <c r="Q295" i="2"/>
  <c r="Q296" i="2"/>
  <c r="G290" i="2"/>
  <c r="Q297" i="2"/>
  <c r="H291" i="2"/>
  <c r="R298" i="2"/>
  <c r="H292" i="2"/>
  <c r="Q299" i="2"/>
  <c r="R300" i="2"/>
  <c r="Q300" i="2"/>
  <c r="Q301" i="2"/>
  <c r="G295" i="2"/>
  <c r="Q302" i="2"/>
  <c r="H296" i="2"/>
  <c r="G296" i="2"/>
  <c r="R305" i="2"/>
  <c r="Q305" i="2"/>
  <c r="H298" i="2"/>
  <c r="R307" i="2"/>
  <c r="H300" i="2"/>
  <c r="R308" i="2"/>
  <c r="Q308" i="2"/>
  <c r="R309" i="2"/>
  <c r="Q310" i="2"/>
  <c r="R311" i="2"/>
  <c r="Q311" i="2"/>
  <c r="G304" i="2"/>
  <c r="R313" i="2"/>
  <c r="R314" i="2"/>
  <c r="Q314" i="2"/>
  <c r="R315" i="2"/>
  <c r="G308" i="2"/>
  <c r="Q316" i="2"/>
  <c r="R317" i="2"/>
  <c r="Q317" i="2"/>
  <c r="Q319" i="2"/>
  <c r="H312" i="2"/>
  <c r="R320" i="2"/>
  <c r="Q320" i="2"/>
  <c r="R321" i="2"/>
  <c r="R322" i="2"/>
  <c r="R323" i="2"/>
  <c r="Q323" i="2"/>
  <c r="H316" i="2"/>
  <c r="Q324" i="2"/>
  <c r="R325" i="2"/>
  <c r="H318" i="2"/>
  <c r="G318" i="2"/>
  <c r="R326" i="2"/>
  <c r="R327" i="2"/>
  <c r="R328" i="2"/>
  <c r="Q328" i="2"/>
  <c r="R329" i="2"/>
  <c r="Q329" i="2"/>
  <c r="G322" i="2"/>
  <c r="H322" i="2"/>
  <c r="Q330" i="2"/>
  <c r="R331" i="2"/>
  <c r="Q331" i="2"/>
  <c r="G324" i="2"/>
  <c r="Q332" i="2"/>
  <c r="R333" i="2"/>
  <c r="G326" i="2"/>
  <c r="R334" i="2"/>
  <c r="Q334" i="2"/>
  <c r="Q335" i="2"/>
  <c r="H328" i="2"/>
  <c r="R336" i="2"/>
  <c r="R337" i="2"/>
  <c r="Q337" i="2"/>
  <c r="R338" i="2"/>
  <c r="Q338" i="2"/>
  <c r="R339" i="2"/>
  <c r="H332" i="2"/>
  <c r="G332" i="2"/>
  <c r="R340" i="2"/>
  <c r="R341" i="2"/>
  <c r="Q341" i="2"/>
  <c r="H334" i="2"/>
  <c r="Q342" i="2"/>
  <c r="R343" i="2"/>
  <c r="G336" i="2"/>
  <c r="R344" i="2"/>
  <c r="Q344" i="2"/>
  <c r="R345" i="2"/>
  <c r="Q345" i="2"/>
  <c r="Q346" i="2"/>
  <c r="R347" i="2"/>
  <c r="Q347" i="2"/>
  <c r="H340" i="2"/>
  <c r="R348" i="2"/>
  <c r="Q349" i="2"/>
  <c r="H342" i="2"/>
  <c r="R350" i="2"/>
  <c r="Q350" i="2"/>
  <c r="R351" i="2"/>
  <c r="Q351" i="2"/>
  <c r="R352" i="2"/>
  <c r="Q352" i="2"/>
  <c r="R353" i="2"/>
  <c r="Q353" i="2"/>
  <c r="H346" i="2"/>
  <c r="G346" i="2"/>
  <c r="R354" i="2"/>
  <c r="Q355" i="2"/>
  <c r="H348" i="2"/>
  <c r="R356" i="2"/>
  <c r="Q356" i="2"/>
  <c r="R357" i="2"/>
  <c r="G350" i="2"/>
  <c r="R358" i="2"/>
  <c r="Q358" i="2"/>
  <c r="R359" i="2"/>
  <c r="Q359" i="2"/>
  <c r="Q360" i="2"/>
  <c r="R361" i="2"/>
  <c r="G354" i="2"/>
  <c r="H354" i="2"/>
  <c r="R362" i="2"/>
  <c r="Q362" i="2"/>
  <c r="Q363" i="2"/>
  <c r="G356" i="2"/>
  <c r="Q364" i="2"/>
  <c r="R365" i="2"/>
  <c r="Q365" i="2"/>
  <c r="R366" i="2"/>
  <c r="Q366" i="2"/>
  <c r="Q367" i="2"/>
  <c r="G360" i="2"/>
  <c r="R368" i="2"/>
  <c r="R369" i="2"/>
  <c r="Q369" i="2"/>
  <c r="G362" i="2"/>
  <c r="R370" i="2"/>
  <c r="Q370" i="2"/>
  <c r="R371" i="2"/>
  <c r="G364" i="2"/>
  <c r="H364" i="2"/>
  <c r="R372" i="2"/>
  <c r="Q372" i="2"/>
  <c r="R373" i="2"/>
  <c r="Q373" i="2"/>
  <c r="G366" i="2"/>
  <c r="H366" i="2"/>
  <c r="Q374" i="2"/>
  <c r="R374" i="2"/>
  <c r="R375" i="2"/>
  <c r="Q375" i="2"/>
  <c r="H368" i="2"/>
  <c r="R376" i="2"/>
  <c r="Q376" i="2"/>
  <c r="R377" i="2"/>
  <c r="H370" i="2"/>
  <c r="G370" i="2"/>
  <c r="R378" i="2"/>
  <c r="Q378" i="2"/>
  <c r="R379" i="2"/>
  <c r="Q379" i="2"/>
  <c r="G372" i="2"/>
  <c r="H372" i="2"/>
  <c r="R380" i="2"/>
  <c r="Q380" i="2"/>
  <c r="R381" i="2"/>
  <c r="Q381" i="2"/>
  <c r="H374" i="2"/>
  <c r="Q382" i="2"/>
  <c r="R383" i="2"/>
  <c r="Q383" i="2"/>
  <c r="H376" i="2"/>
  <c r="R384" i="2"/>
  <c r="Q384" i="2"/>
  <c r="R385" i="2"/>
  <c r="H378" i="2"/>
  <c r="R386" i="2"/>
  <c r="Q386" i="2"/>
  <c r="H380" i="2"/>
  <c r="R387" i="2"/>
  <c r="H381" i="2"/>
  <c r="R388" i="2"/>
  <c r="Q388" i="2"/>
  <c r="G382" i="2"/>
  <c r="H382" i="2"/>
  <c r="R389" i="2"/>
  <c r="G383" i="2"/>
  <c r="R390" i="2"/>
  <c r="Q390" i="2"/>
  <c r="H384" i="2"/>
  <c r="G384" i="2"/>
  <c r="R391" i="2"/>
  <c r="R392" i="2"/>
  <c r="Q392" i="2"/>
  <c r="H386" i="2"/>
  <c r="G386" i="2"/>
  <c r="R393" i="2"/>
  <c r="H387" i="2"/>
  <c r="R394" i="2"/>
  <c r="Q394" i="2"/>
  <c r="G388" i="2"/>
  <c r="R395" i="2"/>
  <c r="H389" i="2"/>
  <c r="G389" i="2"/>
  <c r="R396" i="2"/>
  <c r="Q396" i="2"/>
  <c r="G390" i="2"/>
  <c r="R397" i="2"/>
  <c r="G391" i="2"/>
  <c r="H391" i="2"/>
  <c r="R398" i="2"/>
  <c r="Q398" i="2"/>
  <c r="H392" i="2"/>
  <c r="R399" i="2"/>
  <c r="G393" i="2"/>
  <c r="H393" i="2"/>
  <c r="R400" i="2"/>
  <c r="Q400" i="2"/>
  <c r="R401" i="2"/>
  <c r="H395" i="2"/>
  <c r="R402" i="2"/>
  <c r="Q402" i="2"/>
  <c r="G396" i="2"/>
  <c r="R403" i="2"/>
  <c r="G397" i="2"/>
  <c r="R404" i="2"/>
  <c r="Q404" i="2"/>
  <c r="G398" i="2"/>
  <c r="H398" i="2"/>
  <c r="R405" i="2"/>
  <c r="G399" i="2"/>
  <c r="R406" i="2"/>
  <c r="Q406" i="2"/>
  <c r="H400" i="2"/>
  <c r="G400" i="2"/>
  <c r="R407" i="2"/>
  <c r="R408" i="2"/>
  <c r="Q408" i="2"/>
  <c r="H402" i="2"/>
  <c r="G402" i="2"/>
  <c r="R409" i="2"/>
  <c r="G403" i="2"/>
  <c r="R410" i="2"/>
  <c r="Q410" i="2"/>
  <c r="G404" i="2"/>
  <c r="R411" i="2"/>
  <c r="H405" i="2"/>
  <c r="G405" i="2"/>
  <c r="R412" i="2"/>
  <c r="Q412" i="2"/>
  <c r="H406" i="2"/>
  <c r="R413" i="2"/>
  <c r="H407" i="2"/>
  <c r="G407" i="2"/>
  <c r="R414" i="2"/>
  <c r="Q414" i="2"/>
  <c r="G408" i="2"/>
  <c r="R415" i="2"/>
  <c r="G409" i="2"/>
  <c r="H409" i="2"/>
  <c r="R416" i="2"/>
  <c r="Q416" i="2"/>
  <c r="R417" i="2"/>
  <c r="G411" i="2"/>
  <c r="R418" i="2"/>
  <c r="Q418" i="2"/>
  <c r="H412" i="2"/>
  <c r="R419" i="2"/>
  <c r="H413" i="2"/>
  <c r="R420" i="2"/>
  <c r="Q420" i="2"/>
  <c r="H414" i="2"/>
  <c r="G414" i="2"/>
  <c r="R421" i="2"/>
  <c r="H415" i="2"/>
  <c r="R422" i="2"/>
  <c r="Q422" i="2"/>
  <c r="H416" i="2"/>
  <c r="G416" i="2"/>
  <c r="R423" i="2"/>
  <c r="R424" i="2"/>
  <c r="Q424" i="2"/>
  <c r="H418" i="2"/>
  <c r="G418" i="2"/>
  <c r="R425" i="2"/>
  <c r="G419" i="2"/>
  <c r="R426" i="2"/>
  <c r="Q426" i="2"/>
  <c r="G420" i="2"/>
  <c r="R427" i="2"/>
  <c r="G421" i="2"/>
  <c r="H421" i="2"/>
  <c r="R428" i="2"/>
  <c r="Q428" i="2"/>
  <c r="H422" i="2"/>
  <c r="R429" i="2"/>
  <c r="H423" i="2"/>
  <c r="G423" i="2"/>
  <c r="R430" i="2"/>
  <c r="Q430" i="2"/>
  <c r="H424" i="2"/>
  <c r="R431" i="2"/>
  <c r="G425" i="2"/>
  <c r="H425" i="2"/>
  <c r="R432" i="2"/>
  <c r="Q432" i="2"/>
  <c r="R433" i="2"/>
  <c r="H427" i="2"/>
  <c r="R434" i="2"/>
  <c r="Q434" i="2"/>
  <c r="G428" i="2"/>
  <c r="R435" i="2"/>
  <c r="H429" i="2"/>
  <c r="R436" i="2"/>
  <c r="Q436" i="2"/>
  <c r="G430" i="2"/>
  <c r="H430" i="2"/>
  <c r="R437" i="2"/>
  <c r="H431" i="2"/>
  <c r="R438" i="2"/>
  <c r="Q438" i="2"/>
  <c r="H432" i="2"/>
  <c r="G432" i="2"/>
  <c r="R439" i="2"/>
  <c r="R440" i="2"/>
  <c r="Q440" i="2"/>
  <c r="H434" i="2"/>
  <c r="G434" i="2"/>
  <c r="R441" i="2"/>
  <c r="H435" i="2"/>
  <c r="R442" i="2"/>
  <c r="Q442" i="2"/>
  <c r="G436" i="2"/>
  <c r="R443" i="2"/>
  <c r="G437" i="2"/>
  <c r="H437" i="2"/>
  <c r="R444" i="2"/>
  <c r="Q444" i="2"/>
  <c r="G438" i="2"/>
  <c r="R445" i="2"/>
  <c r="H439" i="2"/>
  <c r="G439" i="2"/>
  <c r="R446" i="2"/>
  <c r="Q446" i="2"/>
  <c r="G440" i="2"/>
  <c r="R447" i="2"/>
  <c r="G441" i="2"/>
  <c r="H441" i="2"/>
  <c r="R448" i="2"/>
  <c r="Q448" i="2"/>
  <c r="R449" i="2"/>
  <c r="Q449" i="2"/>
  <c r="G442" i="2"/>
  <c r="R450" i="2"/>
  <c r="Q450" i="2"/>
  <c r="G443" i="2"/>
  <c r="R451" i="2"/>
  <c r="Q451" i="2"/>
  <c r="G444" i="2"/>
  <c r="Q452" i="2"/>
  <c r="G445" i="2"/>
  <c r="R453" i="2"/>
  <c r="Q453" i="2"/>
  <c r="H446" i="2"/>
  <c r="R454" i="2"/>
  <c r="H447" i="2"/>
  <c r="R455" i="2"/>
  <c r="Q455" i="2"/>
  <c r="H448" i="2"/>
  <c r="G448" i="2"/>
  <c r="R456" i="2"/>
  <c r="G449" i="2"/>
  <c r="R457" i="2"/>
  <c r="Q457" i="2"/>
  <c r="H450" i="2"/>
  <c r="G450" i="2"/>
  <c r="R458" i="2"/>
  <c r="R459" i="2"/>
  <c r="Q459" i="2"/>
  <c r="H452" i="2"/>
  <c r="G452" i="2"/>
  <c r="R460" i="2"/>
  <c r="G453" i="2"/>
  <c r="R461" i="2"/>
  <c r="Q461" i="2"/>
  <c r="G454" i="2"/>
  <c r="R462" i="2"/>
  <c r="H455" i="2"/>
  <c r="G455" i="2"/>
  <c r="R463" i="2"/>
  <c r="Q463" i="2"/>
  <c r="G456" i="2"/>
  <c r="R464" i="2"/>
  <c r="H457" i="2"/>
  <c r="G457" i="2"/>
  <c r="R465" i="2"/>
  <c r="Q465" i="2"/>
  <c r="G458" i="2"/>
  <c r="R466" i="2"/>
  <c r="H459" i="2"/>
  <c r="G459" i="2"/>
  <c r="R467" i="2"/>
  <c r="Q467" i="2"/>
  <c r="R468" i="2"/>
  <c r="G461" i="2"/>
  <c r="R469" i="2"/>
  <c r="Q469" i="2"/>
  <c r="H462" i="2"/>
  <c r="R470" i="2"/>
  <c r="H463" i="2"/>
  <c r="R471" i="2"/>
  <c r="Q471" i="2"/>
  <c r="H464" i="2"/>
  <c r="G464" i="2"/>
  <c r="R472" i="2"/>
  <c r="H465" i="2"/>
  <c r="R473" i="2"/>
  <c r="Q473" i="2"/>
  <c r="G466" i="2"/>
  <c r="H466" i="2"/>
  <c r="R474" i="2"/>
  <c r="R475" i="2"/>
  <c r="Q475" i="2"/>
  <c r="H468" i="2"/>
  <c r="G468" i="2"/>
  <c r="R476" i="2"/>
  <c r="H469" i="2"/>
  <c r="R477" i="2"/>
  <c r="Q477" i="2"/>
  <c r="G470" i="2"/>
  <c r="R478" i="2"/>
  <c r="G471" i="2"/>
  <c r="H471" i="2"/>
  <c r="R479" i="2"/>
  <c r="Q479" i="2"/>
  <c r="H472" i="2"/>
  <c r="R480" i="2"/>
  <c r="H473" i="2"/>
  <c r="G473" i="2"/>
  <c r="R481" i="2"/>
  <c r="Q481" i="2"/>
  <c r="G474" i="2"/>
  <c r="R482" i="2"/>
  <c r="G475" i="2"/>
  <c r="H475" i="2"/>
  <c r="R483" i="2"/>
  <c r="Q483" i="2"/>
  <c r="R484" i="2"/>
  <c r="H477" i="2"/>
  <c r="R485" i="2"/>
  <c r="Q485" i="2"/>
  <c r="H478" i="2"/>
  <c r="R486" i="2"/>
  <c r="H479" i="2"/>
  <c r="R487" i="2"/>
  <c r="Q487" i="2"/>
  <c r="H480" i="2"/>
  <c r="G480" i="2"/>
  <c r="R488" i="2"/>
  <c r="G481" i="2"/>
  <c r="R489" i="2"/>
  <c r="Q489" i="2"/>
  <c r="G482" i="2"/>
  <c r="H482" i="2"/>
  <c r="R490" i="2"/>
  <c r="R491" i="2"/>
  <c r="Q491" i="2"/>
  <c r="H484" i="2"/>
  <c r="G484" i="2"/>
  <c r="R492" i="2"/>
  <c r="H485" i="2"/>
  <c r="R493" i="2"/>
  <c r="Q493" i="2"/>
  <c r="G486" i="2"/>
  <c r="R494" i="2"/>
  <c r="G487" i="2"/>
  <c r="H487" i="2"/>
  <c r="R495" i="2"/>
  <c r="Q495" i="2"/>
  <c r="G488" i="2"/>
  <c r="R496" i="2"/>
  <c r="G489" i="2"/>
  <c r="H489" i="2"/>
  <c r="R497" i="2"/>
  <c r="Q497" i="2"/>
  <c r="G490" i="2"/>
  <c r="Q498" i="2"/>
  <c r="G491" i="2"/>
  <c r="H491" i="2"/>
  <c r="R499" i="2"/>
  <c r="Q499" i="2"/>
  <c r="R500" i="2"/>
  <c r="G493" i="2"/>
  <c r="R501" i="2"/>
  <c r="Q501" i="2"/>
  <c r="G494" i="2"/>
  <c r="R502" i="2"/>
  <c r="G495" i="2"/>
  <c r="R503" i="2"/>
  <c r="Q503" i="2"/>
  <c r="G496" i="2"/>
  <c r="H496" i="2"/>
  <c r="R504" i="2"/>
  <c r="H497" i="2"/>
  <c r="R505" i="2"/>
  <c r="Q505" i="2"/>
  <c r="G498" i="2"/>
  <c r="H498" i="2"/>
  <c r="R506" i="2"/>
  <c r="R507" i="2"/>
  <c r="Q507" i="2"/>
  <c r="H500" i="2"/>
  <c r="G500" i="2"/>
  <c r="R508" i="2"/>
  <c r="H501" i="2"/>
  <c r="R509" i="2"/>
  <c r="Q509" i="2"/>
  <c r="G502" i="2"/>
  <c r="R510" i="2"/>
  <c r="H503" i="2"/>
  <c r="G503" i="2"/>
  <c r="R511" i="2"/>
  <c r="Q511" i="2"/>
  <c r="G504" i="2"/>
  <c r="R512" i="2"/>
  <c r="G505" i="2"/>
  <c r="H505" i="2"/>
  <c r="Q513" i="2"/>
  <c r="R513" i="2"/>
  <c r="G506" i="2"/>
  <c r="R514" i="2"/>
  <c r="H507" i="2"/>
  <c r="G507" i="2"/>
  <c r="R515" i="2"/>
  <c r="Q515" i="2"/>
  <c r="R516" i="2"/>
  <c r="G509" i="2"/>
  <c r="R517" i="2"/>
  <c r="Q517" i="2"/>
  <c r="G510" i="2"/>
  <c r="R518" i="2"/>
  <c r="H511" i="2"/>
  <c r="R519" i="2"/>
  <c r="Q519" i="2"/>
  <c r="H512" i="2"/>
  <c r="G512" i="2"/>
  <c r="R520" i="2"/>
  <c r="G513" i="2"/>
  <c r="R521" i="2"/>
  <c r="Q521" i="2"/>
  <c r="H514" i="2"/>
  <c r="G514" i="2"/>
  <c r="R522" i="2"/>
  <c r="R523" i="2"/>
  <c r="Q523" i="2"/>
  <c r="H516" i="2"/>
  <c r="G516" i="2"/>
  <c r="R524" i="2"/>
  <c r="G517" i="2"/>
  <c r="R525" i="2"/>
  <c r="Q525" i="2"/>
  <c r="H518" i="2"/>
  <c r="R526" i="2"/>
  <c r="H519" i="2"/>
  <c r="G519" i="2"/>
  <c r="R527" i="2"/>
  <c r="Q527" i="2"/>
  <c r="G520" i="2"/>
  <c r="R528" i="2"/>
  <c r="H521" i="2"/>
  <c r="G521" i="2"/>
  <c r="R529" i="2"/>
  <c r="Q529" i="2"/>
  <c r="G522" i="2"/>
  <c r="R530" i="2"/>
  <c r="H523" i="2"/>
  <c r="G523" i="2"/>
  <c r="R531" i="2"/>
  <c r="Q531" i="2"/>
  <c r="R532" i="2"/>
  <c r="Q532" i="2"/>
  <c r="H525" i="2"/>
  <c r="G525" i="2"/>
  <c r="R533" i="2"/>
  <c r="Q533" i="2"/>
  <c r="R534" i="2"/>
  <c r="Q534" i="2"/>
  <c r="G527" i="2"/>
  <c r="H527" i="2"/>
  <c r="R535" i="2"/>
  <c r="Q535" i="2"/>
  <c r="R536" i="2"/>
  <c r="Q536" i="2"/>
  <c r="H529" i="2"/>
  <c r="G529" i="2"/>
  <c r="R537" i="2"/>
  <c r="Q537" i="2"/>
  <c r="R538" i="2"/>
  <c r="Q538" i="2"/>
  <c r="H531" i="2"/>
  <c r="G531" i="2"/>
  <c r="R539" i="2"/>
  <c r="Q539" i="2"/>
  <c r="R540" i="2"/>
  <c r="Q540" i="2"/>
  <c r="G533" i="2"/>
  <c r="H533" i="2"/>
  <c r="R541" i="2"/>
  <c r="Q541" i="2"/>
  <c r="R542" i="2"/>
  <c r="Q542" i="2"/>
  <c r="H535" i="2"/>
  <c r="G535" i="2"/>
  <c r="R543" i="2"/>
  <c r="Q543" i="2"/>
  <c r="R544" i="2"/>
  <c r="Q544" i="2"/>
  <c r="H537" i="2"/>
  <c r="G537" i="2"/>
  <c r="R545" i="2"/>
  <c r="Q545" i="2"/>
  <c r="R546" i="2"/>
  <c r="Q546" i="2"/>
  <c r="G539" i="2"/>
  <c r="H539" i="2"/>
  <c r="R547" i="2"/>
  <c r="Q547" i="2"/>
  <c r="R548" i="2"/>
  <c r="Q548" i="2"/>
  <c r="G541" i="2"/>
  <c r="H541" i="2"/>
  <c r="R549" i="2"/>
  <c r="Q549" i="2"/>
  <c r="R550" i="2"/>
  <c r="Q550" i="2"/>
  <c r="H543" i="2"/>
  <c r="G543" i="2"/>
  <c r="R551" i="2"/>
  <c r="Q551" i="2"/>
  <c r="R552" i="2"/>
  <c r="Q552" i="2"/>
  <c r="G545" i="2"/>
  <c r="H545" i="2"/>
  <c r="R553" i="2"/>
  <c r="Q553" i="2"/>
  <c r="R554" i="2"/>
  <c r="Q554" i="2"/>
  <c r="H547" i="2"/>
  <c r="G547" i="2"/>
  <c r="Q555" i="2"/>
  <c r="R555" i="2"/>
  <c r="R556" i="2"/>
  <c r="Q556" i="2"/>
  <c r="H549" i="2"/>
  <c r="G549" i="2"/>
  <c r="R557" i="2"/>
  <c r="Q557" i="2"/>
  <c r="R558" i="2"/>
  <c r="Q558" i="2"/>
  <c r="G551" i="2"/>
  <c r="H551" i="2"/>
  <c r="R559" i="2"/>
  <c r="Q559" i="2"/>
  <c r="R560" i="2"/>
  <c r="Q560" i="2"/>
  <c r="G553" i="2"/>
  <c r="H553" i="2"/>
  <c r="R561" i="2"/>
  <c r="Q561" i="2"/>
  <c r="Q562" i="2"/>
  <c r="R562" i="2"/>
  <c r="G555" i="2"/>
  <c r="H555" i="2"/>
  <c r="R563" i="2"/>
  <c r="Q563" i="2"/>
  <c r="R564" i="2"/>
  <c r="Q564" i="2"/>
  <c r="G557" i="2"/>
  <c r="H557" i="2"/>
  <c r="Q565" i="2"/>
  <c r="R565" i="2"/>
  <c r="R566" i="2"/>
  <c r="Q566" i="2"/>
  <c r="H559" i="2"/>
  <c r="G559" i="2"/>
  <c r="R567" i="2"/>
  <c r="Q567" i="2"/>
  <c r="R568" i="2"/>
  <c r="Q568" i="2"/>
  <c r="H561" i="2"/>
  <c r="G561" i="2"/>
  <c r="R569" i="2"/>
  <c r="Q569" i="2"/>
  <c r="R570" i="2"/>
  <c r="Q570" i="2"/>
  <c r="G563" i="2"/>
  <c r="H563" i="2"/>
  <c r="R571" i="2"/>
  <c r="Q571" i="2"/>
  <c r="H564" i="2"/>
  <c r="G564" i="2"/>
  <c r="R572" i="2"/>
  <c r="Q572" i="2"/>
  <c r="G565" i="2"/>
  <c r="H565" i="2"/>
  <c r="R573" i="2"/>
  <c r="Q573" i="2"/>
  <c r="G566" i="2"/>
  <c r="H566" i="2"/>
  <c r="R574" i="2"/>
  <c r="Q574" i="2"/>
  <c r="H567" i="2"/>
  <c r="G567" i="2"/>
  <c r="R575" i="2"/>
  <c r="Q575" i="2"/>
  <c r="H568" i="2"/>
  <c r="G568" i="2"/>
  <c r="R576" i="2"/>
  <c r="Q576" i="2"/>
  <c r="H569" i="2"/>
  <c r="G569" i="2"/>
  <c r="R577" i="2"/>
  <c r="Q577" i="2"/>
  <c r="H570" i="2"/>
  <c r="G570" i="2"/>
  <c r="R578" i="2"/>
  <c r="Q578" i="2"/>
  <c r="G571" i="2"/>
  <c r="H571" i="2"/>
  <c r="R579" i="2"/>
  <c r="Q579" i="2"/>
  <c r="H572" i="2"/>
  <c r="G572" i="2"/>
  <c r="Q580" i="2"/>
  <c r="R580" i="2"/>
  <c r="H573" i="2"/>
  <c r="G573" i="2"/>
  <c r="R581" i="2"/>
  <c r="Q581" i="2"/>
  <c r="G574" i="2"/>
  <c r="H574" i="2"/>
  <c r="R582" i="2"/>
  <c r="Q582" i="2"/>
  <c r="H575" i="2"/>
  <c r="G575" i="2"/>
  <c r="R583" i="2"/>
  <c r="Q583" i="2"/>
  <c r="H576" i="2"/>
  <c r="G576" i="2"/>
  <c r="R584" i="2"/>
  <c r="Q584" i="2"/>
  <c r="H577" i="2"/>
  <c r="G577" i="2"/>
  <c r="R585" i="2"/>
  <c r="Q585" i="2"/>
  <c r="G578" i="2"/>
  <c r="H578" i="2"/>
  <c r="R586" i="2"/>
  <c r="Q586" i="2"/>
  <c r="G579" i="2"/>
  <c r="H579" i="2"/>
  <c r="R587" i="2"/>
  <c r="Q587" i="2"/>
  <c r="H580" i="2"/>
  <c r="G580" i="2"/>
  <c r="R588" i="2"/>
  <c r="Q588" i="2"/>
  <c r="G581" i="2"/>
  <c r="H581" i="2"/>
  <c r="R589" i="2"/>
  <c r="Q589" i="2"/>
  <c r="H582" i="2"/>
  <c r="G582" i="2"/>
  <c r="R590" i="2"/>
  <c r="Q590" i="2"/>
  <c r="H583" i="2"/>
  <c r="G583" i="2"/>
  <c r="R591" i="2"/>
  <c r="Q591" i="2"/>
  <c r="G584" i="2"/>
  <c r="H584" i="2"/>
  <c r="R592" i="2"/>
  <c r="Q592" i="2"/>
  <c r="G585" i="2"/>
  <c r="H585" i="2"/>
  <c r="R593" i="2"/>
  <c r="Q593" i="2"/>
  <c r="H586" i="2"/>
  <c r="G586" i="2"/>
  <c r="R594" i="2"/>
  <c r="Q594" i="2"/>
  <c r="H587" i="2"/>
  <c r="G587" i="2"/>
  <c r="R595" i="2"/>
  <c r="Q595" i="2"/>
  <c r="H588" i="2"/>
  <c r="G588" i="2"/>
  <c r="R596" i="2"/>
  <c r="Q596" i="2"/>
  <c r="H589" i="2"/>
  <c r="G589" i="2"/>
  <c r="Q597" i="2"/>
  <c r="R597" i="2"/>
  <c r="G590" i="2"/>
  <c r="H590" i="2"/>
  <c r="R598" i="2"/>
  <c r="Q598" i="2"/>
  <c r="G591" i="2"/>
  <c r="H591" i="2"/>
  <c r="R599" i="2"/>
  <c r="Q599" i="2"/>
  <c r="G592" i="2"/>
  <c r="H592" i="2"/>
  <c r="R600" i="2"/>
  <c r="Q600" i="2"/>
  <c r="H593" i="2"/>
  <c r="G593" i="2"/>
  <c r="R601" i="2"/>
  <c r="Q601" i="2"/>
  <c r="G594" i="2"/>
  <c r="H594" i="2"/>
  <c r="R602" i="2"/>
  <c r="Q602" i="2"/>
  <c r="G595" i="2"/>
  <c r="H595" i="2"/>
  <c r="R603" i="2"/>
  <c r="Q603" i="2"/>
  <c r="G596" i="2"/>
  <c r="H596" i="2"/>
  <c r="R604" i="2"/>
  <c r="Q604" i="2"/>
  <c r="G597" i="2"/>
  <c r="H597" i="2"/>
  <c r="R605" i="2"/>
  <c r="Q605" i="2"/>
  <c r="H598" i="2"/>
  <c r="G598" i="2"/>
  <c r="R606" i="2"/>
  <c r="Q606" i="2"/>
  <c r="H599" i="2"/>
  <c r="G599" i="2"/>
  <c r="R607" i="2"/>
  <c r="Q607" i="2"/>
  <c r="H600" i="2"/>
  <c r="G600" i="2"/>
  <c r="R608" i="2"/>
  <c r="Q608" i="2"/>
  <c r="H601" i="2"/>
  <c r="G601" i="2"/>
  <c r="Q609" i="2"/>
  <c r="R609" i="2"/>
  <c r="G602" i="2"/>
  <c r="H602" i="2"/>
  <c r="R610" i="2"/>
  <c r="Q610" i="2"/>
  <c r="G603" i="2"/>
  <c r="H603" i="2"/>
  <c r="R611" i="2"/>
  <c r="Q611" i="2"/>
  <c r="H604" i="2"/>
  <c r="G604" i="2"/>
  <c r="R612" i="2"/>
  <c r="Q612" i="2"/>
  <c r="H605" i="2"/>
  <c r="G605" i="2"/>
  <c r="R613" i="2"/>
  <c r="Q613" i="2"/>
  <c r="H606" i="2"/>
  <c r="G606" i="2"/>
  <c r="R614" i="2"/>
  <c r="Q614" i="2"/>
  <c r="H607" i="2"/>
  <c r="G607" i="2"/>
  <c r="R615" i="2"/>
  <c r="Q615" i="2"/>
  <c r="H608" i="2"/>
  <c r="G608" i="2"/>
  <c r="R616" i="2"/>
  <c r="Q616" i="2"/>
  <c r="H609" i="2"/>
  <c r="G609" i="2"/>
  <c r="R617" i="2"/>
  <c r="Q617" i="2"/>
  <c r="H610" i="2"/>
  <c r="G610" i="2"/>
  <c r="R618" i="2"/>
  <c r="Q618" i="2"/>
  <c r="G611" i="2"/>
  <c r="H611" i="2"/>
  <c r="R619" i="2"/>
  <c r="Q619" i="2"/>
  <c r="G612" i="2"/>
  <c r="H612" i="2"/>
  <c r="R620" i="2"/>
  <c r="Q620" i="2"/>
  <c r="H613" i="2"/>
  <c r="G613" i="2"/>
  <c r="R621" i="2"/>
  <c r="Q621" i="2"/>
  <c r="H614" i="2"/>
  <c r="G614" i="2"/>
  <c r="R622" i="2"/>
  <c r="Q622" i="2"/>
  <c r="G615" i="2"/>
  <c r="H615" i="2"/>
  <c r="R623" i="2"/>
  <c r="Q623" i="2"/>
  <c r="H616" i="2"/>
  <c r="G616" i="2"/>
  <c r="Q624" i="2"/>
  <c r="R624" i="2"/>
  <c r="G617" i="2"/>
  <c r="H617" i="2"/>
  <c r="R625" i="2"/>
  <c r="Q625" i="2"/>
  <c r="H618" i="2"/>
  <c r="G618" i="2"/>
  <c r="R626" i="2"/>
  <c r="Q626" i="2"/>
  <c r="H619" i="2"/>
  <c r="G619" i="2"/>
  <c r="G620" i="2"/>
  <c r="H620" i="2"/>
  <c r="R627" i="2"/>
  <c r="Q627" i="2"/>
  <c r="G621" i="2"/>
  <c r="H621" i="2"/>
  <c r="R628" i="2"/>
  <c r="Q628" i="2"/>
  <c r="H622" i="2"/>
  <c r="G622" i="2"/>
  <c r="R629" i="2"/>
  <c r="Q629" i="2"/>
  <c r="G623" i="2"/>
  <c r="H623" i="2"/>
  <c r="R630" i="2"/>
  <c r="Q630" i="2"/>
  <c r="G624" i="2"/>
  <c r="H624" i="2"/>
  <c r="R631" i="2"/>
  <c r="Q631" i="2"/>
  <c r="G625" i="2"/>
  <c r="H625" i="2"/>
  <c r="R632" i="2"/>
  <c r="Q632" i="2"/>
  <c r="Q633" i="2"/>
  <c r="R633" i="2"/>
  <c r="H626" i="2"/>
  <c r="G626" i="2"/>
  <c r="R634" i="2"/>
  <c r="Q634" i="2"/>
  <c r="H627" i="2"/>
  <c r="G627" i="2"/>
  <c r="R635" i="2"/>
  <c r="Q635" i="2"/>
  <c r="G628" i="2"/>
  <c r="H628" i="2"/>
  <c r="R636" i="2"/>
  <c r="Q636" i="2"/>
  <c r="G629" i="2"/>
  <c r="H629" i="2"/>
  <c r="R637" i="2"/>
  <c r="Q637" i="2"/>
  <c r="G630" i="2"/>
  <c r="H630" i="2"/>
  <c r="R638" i="2"/>
  <c r="Q638" i="2"/>
  <c r="G631" i="2"/>
  <c r="H631" i="2"/>
  <c r="R639" i="2"/>
  <c r="Q639" i="2"/>
  <c r="H632" i="2"/>
  <c r="G632" i="2"/>
  <c r="R640" i="2"/>
  <c r="Q640" i="2"/>
  <c r="G633" i="2"/>
  <c r="H633" i="2"/>
  <c r="R641" i="2"/>
  <c r="Q641" i="2"/>
  <c r="H634" i="2"/>
  <c r="G634" i="2"/>
  <c r="R642" i="2"/>
  <c r="Q642" i="2"/>
  <c r="H635" i="2"/>
  <c r="G635" i="2"/>
  <c r="R643" i="2"/>
  <c r="Q643" i="2"/>
  <c r="H636" i="2"/>
  <c r="G636" i="2"/>
  <c r="R644" i="2"/>
  <c r="Q644" i="2"/>
  <c r="H637" i="2"/>
  <c r="G637" i="2"/>
  <c r="R645" i="2"/>
  <c r="Q645" i="2"/>
  <c r="G638" i="2"/>
  <c r="H638" i="2"/>
  <c r="R646" i="2"/>
  <c r="Q646" i="2"/>
  <c r="H639" i="2"/>
  <c r="G639" i="2"/>
  <c r="R647" i="2"/>
  <c r="Q647" i="2"/>
  <c r="G640" i="2"/>
  <c r="H640" i="2"/>
  <c r="R648" i="2"/>
  <c r="Q648" i="2"/>
  <c r="G641" i="2"/>
  <c r="H641" i="2"/>
  <c r="R649" i="2"/>
  <c r="Q649" i="2"/>
  <c r="G642" i="2"/>
  <c r="H642" i="2"/>
  <c r="R650" i="2"/>
  <c r="Q650" i="2"/>
  <c r="H643" i="2"/>
  <c r="G643" i="2"/>
  <c r="R651" i="2"/>
  <c r="Q651" i="2"/>
  <c r="G644" i="2"/>
  <c r="H644" i="2"/>
  <c r="R652" i="2"/>
  <c r="Q652" i="2"/>
  <c r="G645" i="2"/>
  <c r="H645" i="2"/>
  <c r="R653" i="2"/>
  <c r="Q653" i="2"/>
  <c r="H646" i="2"/>
  <c r="G646" i="2"/>
  <c r="R654" i="2"/>
  <c r="Q654" i="2"/>
  <c r="G647" i="2"/>
  <c r="H647" i="2"/>
  <c r="R655" i="2"/>
  <c r="Q655" i="2"/>
  <c r="G648" i="2"/>
  <c r="H648" i="2"/>
  <c r="R656" i="2"/>
  <c r="Q656" i="2"/>
  <c r="G649" i="2"/>
  <c r="H649" i="2"/>
  <c r="R657" i="2"/>
  <c r="Q657" i="2"/>
  <c r="H650" i="2"/>
  <c r="G650" i="2"/>
  <c r="R658" i="2"/>
  <c r="Q658" i="2"/>
  <c r="H651" i="2"/>
  <c r="G651" i="2"/>
  <c r="R659" i="2"/>
  <c r="Q659" i="2"/>
  <c r="H652" i="2"/>
  <c r="G652" i="2"/>
  <c r="R660" i="2"/>
  <c r="Q660" i="2"/>
  <c r="H653" i="2"/>
  <c r="G653" i="2"/>
  <c r="R661" i="2"/>
  <c r="Q661" i="2"/>
  <c r="H654" i="2"/>
  <c r="G654" i="2"/>
  <c r="R662" i="2"/>
  <c r="Q662" i="2"/>
  <c r="G655" i="2"/>
  <c r="H655" i="2"/>
  <c r="R663" i="2"/>
  <c r="Q663" i="2"/>
  <c r="G656" i="2"/>
  <c r="H656" i="2"/>
  <c r="R664" i="2"/>
  <c r="Q664" i="2"/>
  <c r="H657" i="2"/>
  <c r="G657" i="2"/>
  <c r="R665" i="2"/>
  <c r="Q665" i="2"/>
  <c r="G658" i="2"/>
  <c r="H658" i="2"/>
  <c r="R666" i="2"/>
  <c r="Q666" i="2"/>
  <c r="H659" i="2"/>
  <c r="G659" i="2"/>
  <c r="R667" i="2"/>
  <c r="Q667" i="2"/>
  <c r="H660" i="2"/>
  <c r="G660" i="2"/>
  <c r="R668" i="2"/>
  <c r="Q668" i="2"/>
  <c r="G661" i="2"/>
  <c r="H661" i="2"/>
  <c r="Q669" i="2"/>
  <c r="R669" i="2"/>
  <c r="G662" i="2"/>
  <c r="H662" i="2"/>
  <c r="R670" i="2"/>
  <c r="Q670" i="2"/>
  <c r="G663" i="2"/>
  <c r="H663" i="2"/>
  <c r="R671" i="2"/>
  <c r="Q671" i="2"/>
  <c r="H664" i="2"/>
  <c r="G664" i="2"/>
  <c r="G665" i="2"/>
  <c r="H665" i="2"/>
  <c r="R672" i="2"/>
  <c r="Q672" i="2"/>
  <c r="G666" i="2"/>
  <c r="H666" i="2"/>
  <c r="R673" i="2"/>
  <c r="Q673" i="2"/>
  <c r="G667" i="2"/>
  <c r="H667" i="2"/>
  <c r="R674" i="2"/>
  <c r="Q674" i="2"/>
  <c r="H668" i="2"/>
  <c r="G668" i="2"/>
  <c r="R675" i="2"/>
  <c r="Q675" i="2"/>
  <c r="H669" i="2"/>
  <c r="G669" i="2"/>
  <c r="R676" i="2"/>
  <c r="Q676" i="2"/>
  <c r="G670" i="2"/>
  <c r="H670" i="2"/>
  <c r="R677" i="2"/>
  <c r="Q677" i="2"/>
  <c r="R678" i="2"/>
  <c r="Q678" i="2"/>
  <c r="G671" i="2"/>
  <c r="H671" i="2"/>
  <c r="R679" i="2"/>
  <c r="Q679" i="2"/>
  <c r="G672" i="2"/>
  <c r="H672" i="2"/>
  <c r="R680" i="2"/>
  <c r="Q680" i="2"/>
  <c r="G673" i="2"/>
  <c r="H673" i="2"/>
  <c r="R681" i="2"/>
  <c r="Q681" i="2"/>
  <c r="H674" i="2"/>
  <c r="G674" i="2"/>
  <c r="R682" i="2"/>
  <c r="Q682" i="2"/>
  <c r="G675" i="2"/>
  <c r="H675" i="2"/>
  <c r="R683" i="2"/>
  <c r="Q683" i="2"/>
  <c r="H676" i="2"/>
  <c r="G676" i="2"/>
  <c r="R684" i="2"/>
  <c r="Q684" i="2"/>
  <c r="H677" i="2"/>
  <c r="G677" i="2"/>
  <c r="R685" i="2"/>
  <c r="Q685" i="2"/>
  <c r="G678" i="2"/>
  <c r="H678" i="2"/>
  <c r="R686" i="2"/>
  <c r="Q686" i="2"/>
  <c r="G679" i="2"/>
  <c r="H679" i="2"/>
  <c r="R687" i="2"/>
  <c r="Q687" i="2"/>
  <c r="H680" i="2"/>
  <c r="G680" i="2"/>
  <c r="R688" i="2"/>
  <c r="Q688" i="2"/>
  <c r="H681" i="2"/>
  <c r="G681" i="2"/>
  <c r="R689" i="2"/>
  <c r="Q689" i="2"/>
  <c r="G682" i="2"/>
  <c r="H682" i="2"/>
  <c r="G683" i="2"/>
  <c r="H683" i="2"/>
  <c r="R690" i="2"/>
  <c r="Q690" i="2"/>
  <c r="G684" i="2"/>
  <c r="H684" i="2"/>
  <c r="R691" i="2"/>
  <c r="Q691" i="2"/>
  <c r="H685" i="2"/>
  <c r="G685" i="2"/>
  <c r="R692" i="2"/>
  <c r="Q692" i="2"/>
  <c r="H686" i="2"/>
  <c r="G686" i="2"/>
  <c r="R693" i="2"/>
  <c r="Q693" i="2"/>
  <c r="G687" i="2"/>
  <c r="H687" i="2"/>
  <c r="R694" i="2"/>
  <c r="Q694" i="2"/>
  <c r="H688" i="2"/>
  <c r="G688" i="2"/>
  <c r="R695" i="2"/>
  <c r="Q695" i="2"/>
  <c r="G689" i="2"/>
  <c r="H689" i="2"/>
  <c r="R696" i="2"/>
  <c r="Q696" i="2"/>
  <c r="G690" i="2"/>
  <c r="H690" i="2"/>
  <c r="R697" i="2"/>
  <c r="Q697" i="2"/>
  <c r="G691" i="2"/>
  <c r="H691" i="2"/>
  <c r="Q698" i="2"/>
  <c r="R698" i="2"/>
  <c r="H692" i="2"/>
  <c r="G692" i="2"/>
  <c r="R699" i="2"/>
  <c r="Q699" i="2"/>
  <c r="H693" i="2"/>
  <c r="G693" i="2"/>
  <c r="R700" i="2"/>
  <c r="Q700" i="2"/>
  <c r="H694" i="2"/>
  <c r="G694" i="2"/>
  <c r="R701" i="2"/>
  <c r="Q701" i="2"/>
  <c r="G695" i="2"/>
  <c r="H695" i="2"/>
  <c r="R702" i="2"/>
  <c r="Q702" i="2"/>
  <c r="R703" i="2"/>
  <c r="Q703" i="2"/>
  <c r="H696" i="2"/>
  <c r="G696" i="2"/>
  <c r="R704" i="2"/>
  <c r="Q704" i="2"/>
  <c r="G697" i="2"/>
  <c r="H697" i="2"/>
  <c r="R705" i="2"/>
  <c r="Q705" i="2"/>
  <c r="G698" i="2"/>
  <c r="H698" i="2"/>
  <c r="Q706" i="2"/>
  <c r="R706" i="2"/>
  <c r="H699" i="2"/>
  <c r="G699" i="2"/>
  <c r="R707" i="2"/>
  <c r="Q707" i="2"/>
  <c r="H700" i="2"/>
  <c r="G700" i="2"/>
  <c r="R708" i="2"/>
  <c r="Q708" i="2"/>
  <c r="H701" i="2"/>
  <c r="G701" i="2"/>
  <c r="R709" i="2"/>
  <c r="Q709" i="2"/>
  <c r="H702" i="2"/>
  <c r="G702" i="2"/>
  <c r="R710" i="2"/>
  <c r="Q710" i="2"/>
  <c r="H703" i="2"/>
  <c r="G703" i="2"/>
  <c r="R711" i="2"/>
  <c r="Q711" i="2"/>
  <c r="H704" i="2"/>
  <c r="G704" i="2"/>
  <c r="R712" i="2"/>
  <c r="Q712" i="2"/>
  <c r="H705" i="2"/>
  <c r="G705" i="2"/>
  <c r="R713" i="2"/>
  <c r="Q713" i="2"/>
  <c r="H706" i="2"/>
  <c r="G706" i="2"/>
  <c r="R714" i="2"/>
  <c r="Q714" i="2"/>
  <c r="H707" i="2"/>
  <c r="G707" i="2"/>
  <c r="R715" i="2"/>
  <c r="Q715" i="2"/>
  <c r="G708" i="2"/>
  <c r="H708" i="2"/>
  <c r="R716" i="2"/>
  <c r="Q716" i="2"/>
  <c r="G709" i="2"/>
  <c r="H709" i="2"/>
  <c r="R717" i="2"/>
  <c r="Q717" i="2"/>
  <c r="G710" i="2"/>
  <c r="H710" i="2"/>
  <c r="G711" i="2"/>
  <c r="H711" i="2"/>
  <c r="R718" i="2"/>
  <c r="Q718" i="2"/>
  <c r="H712" i="2"/>
  <c r="G712" i="2"/>
  <c r="R719" i="2"/>
  <c r="Q719" i="2"/>
  <c r="G713" i="2"/>
  <c r="H713" i="2"/>
  <c r="R720" i="2"/>
  <c r="Q720" i="2"/>
  <c r="H714" i="2"/>
  <c r="G714" i="2"/>
  <c r="R721" i="2"/>
  <c r="Q721" i="2"/>
  <c r="H715" i="2"/>
  <c r="G715" i="2"/>
  <c r="R722" i="2"/>
  <c r="Q722" i="2"/>
  <c r="H716" i="2"/>
  <c r="G716" i="2"/>
  <c r="R723" i="2"/>
  <c r="Q723" i="2"/>
  <c r="H717" i="2"/>
  <c r="G717" i="2"/>
  <c r="R724" i="2"/>
  <c r="Q724" i="2"/>
  <c r="G718" i="2"/>
  <c r="H718" i="2"/>
  <c r="R725" i="2"/>
  <c r="Q725" i="2"/>
  <c r="H719" i="2"/>
  <c r="G719" i="2"/>
  <c r="R726" i="2"/>
  <c r="Q726" i="2"/>
  <c r="H720" i="2"/>
  <c r="G720" i="2"/>
  <c r="R727" i="2"/>
  <c r="Q727" i="2"/>
  <c r="H721" i="2"/>
  <c r="G721" i="2"/>
  <c r="R728" i="2"/>
  <c r="Q728" i="2"/>
  <c r="G722" i="2"/>
  <c r="H722" i="2"/>
  <c r="R729" i="2"/>
  <c r="Q729" i="2"/>
  <c r="G723" i="2"/>
  <c r="H723" i="2"/>
  <c r="R730" i="2"/>
  <c r="Q730" i="2"/>
  <c r="G724" i="2"/>
  <c r="H724" i="2"/>
  <c r="R731" i="2"/>
  <c r="Q731" i="2"/>
  <c r="G725" i="2"/>
  <c r="H725" i="2"/>
  <c r="R732" i="2"/>
  <c r="Q732" i="2"/>
  <c r="G726" i="2"/>
  <c r="H726" i="2"/>
  <c r="R733" i="2"/>
  <c r="Q733" i="2"/>
  <c r="H727" i="2"/>
  <c r="G727" i="2"/>
  <c r="R734" i="2"/>
  <c r="Q734" i="2"/>
  <c r="H728" i="2"/>
  <c r="G728" i="2"/>
  <c r="R735" i="2"/>
  <c r="Q735" i="2"/>
  <c r="G729" i="2"/>
  <c r="H729" i="2"/>
  <c r="R736" i="2"/>
  <c r="Q736" i="2"/>
  <c r="H730" i="2"/>
  <c r="G730" i="2"/>
  <c r="R737" i="2"/>
  <c r="Q737" i="2"/>
  <c r="H731" i="2"/>
  <c r="G731" i="2"/>
  <c r="R738" i="2"/>
  <c r="Q738" i="2"/>
  <c r="H732" i="2"/>
  <c r="G732" i="2"/>
  <c r="R739" i="2"/>
  <c r="Q739" i="2"/>
  <c r="G733" i="2"/>
  <c r="H733" i="2"/>
  <c r="R740" i="2"/>
  <c r="Q740" i="2"/>
  <c r="G734" i="2"/>
  <c r="H734" i="2"/>
  <c r="R741" i="2"/>
  <c r="Q741" i="2"/>
  <c r="H735" i="2"/>
  <c r="G735" i="2"/>
  <c r="R742" i="2"/>
  <c r="Q742" i="2"/>
  <c r="H736" i="2"/>
  <c r="G736" i="2"/>
  <c r="R743" i="2"/>
  <c r="Q743" i="2"/>
  <c r="H737" i="2"/>
  <c r="G737" i="2"/>
  <c r="R744" i="2"/>
  <c r="Q744" i="2"/>
  <c r="H738" i="2"/>
  <c r="G738" i="2"/>
  <c r="R745" i="2"/>
  <c r="Q745" i="2"/>
  <c r="H739" i="2"/>
  <c r="G739" i="2"/>
  <c r="R746" i="2"/>
  <c r="Q746" i="2"/>
  <c r="H740" i="2"/>
  <c r="G740" i="2"/>
  <c r="R747" i="2"/>
  <c r="Q747" i="2"/>
  <c r="H741" i="2"/>
  <c r="G741" i="2"/>
  <c r="R748" i="2"/>
  <c r="Q748" i="2"/>
  <c r="G742" i="2"/>
  <c r="H742" i="2"/>
  <c r="R749" i="2"/>
  <c r="Q749" i="2"/>
  <c r="G743" i="2"/>
  <c r="H743" i="2"/>
  <c r="R750" i="2"/>
  <c r="Q750" i="2"/>
  <c r="G744" i="2"/>
  <c r="H744" i="2"/>
  <c r="R751" i="2"/>
  <c r="Q751" i="2"/>
  <c r="H745" i="2"/>
  <c r="G745" i="2"/>
  <c r="R752" i="2"/>
  <c r="Q752" i="2"/>
  <c r="G746" i="2"/>
  <c r="H746" i="2"/>
  <c r="R753" i="2"/>
  <c r="Q753" i="2"/>
  <c r="H747" i="2"/>
  <c r="G747" i="2"/>
  <c r="R754" i="2"/>
  <c r="Q754" i="2"/>
  <c r="H748" i="2"/>
  <c r="G748" i="2"/>
  <c r="Q755" i="2"/>
  <c r="R755" i="2"/>
  <c r="H749" i="2"/>
  <c r="G749" i="2"/>
  <c r="R756" i="2"/>
  <c r="Q756" i="2"/>
  <c r="G750" i="2"/>
  <c r="H750" i="2"/>
  <c r="R757" i="2"/>
  <c r="Q757" i="2"/>
  <c r="G751" i="2"/>
  <c r="H751" i="2"/>
  <c r="R758" i="2"/>
  <c r="Q758" i="2"/>
  <c r="G752" i="2"/>
  <c r="H752" i="2"/>
  <c r="R759" i="2"/>
  <c r="Q759" i="2"/>
  <c r="R760" i="2"/>
  <c r="Q760" i="2"/>
  <c r="H753" i="2"/>
  <c r="G753" i="2"/>
  <c r="R761" i="2"/>
  <c r="Q761" i="2"/>
  <c r="H754" i="2"/>
  <c r="G754" i="2"/>
  <c r="R762" i="2"/>
  <c r="Q762" i="2"/>
  <c r="H755" i="2"/>
  <c r="G755" i="2"/>
  <c r="R763" i="2"/>
  <c r="Q763" i="2"/>
  <c r="G756" i="2"/>
  <c r="H756" i="2"/>
  <c r="R764" i="2"/>
  <c r="Q764" i="2"/>
  <c r="H757" i="2"/>
  <c r="G757" i="2"/>
  <c r="R765" i="2"/>
  <c r="Q765" i="2"/>
  <c r="G758" i="2"/>
  <c r="H758" i="2"/>
  <c r="R766" i="2"/>
  <c r="Q766" i="2"/>
  <c r="G759" i="2"/>
  <c r="H759" i="2"/>
  <c r="R767" i="2"/>
  <c r="Q767" i="2"/>
  <c r="H760" i="2"/>
  <c r="G760" i="2"/>
  <c r="R768" i="2"/>
  <c r="Q768" i="2"/>
  <c r="G761" i="2"/>
  <c r="H761" i="2"/>
  <c r="R769" i="2"/>
  <c r="Q769" i="2"/>
  <c r="H762" i="2"/>
  <c r="G762" i="2"/>
  <c r="R770" i="2"/>
  <c r="Q770" i="2"/>
  <c r="G763" i="2"/>
  <c r="H763" i="2"/>
  <c r="R771" i="2"/>
  <c r="Q771" i="2"/>
  <c r="G764" i="2"/>
  <c r="H764" i="2"/>
  <c r="R772" i="2"/>
  <c r="Q772" i="2"/>
  <c r="G765" i="2"/>
  <c r="H765" i="2"/>
  <c r="R773" i="2"/>
  <c r="Q773" i="2"/>
  <c r="G766" i="2"/>
  <c r="H766" i="2"/>
  <c r="R774" i="2"/>
  <c r="Q774" i="2"/>
  <c r="G767" i="2"/>
  <c r="H767" i="2"/>
  <c r="R775" i="2"/>
  <c r="Q775" i="2"/>
  <c r="H768" i="2"/>
  <c r="G768" i="2"/>
  <c r="R776" i="2"/>
  <c r="Q776" i="2"/>
  <c r="H769" i="2"/>
  <c r="G769" i="2"/>
  <c r="R777" i="2"/>
  <c r="Q777" i="2"/>
  <c r="H770" i="2"/>
  <c r="G770" i="2"/>
  <c r="R778" i="2"/>
  <c r="Q778" i="2"/>
  <c r="G771" i="2"/>
  <c r="H771" i="2"/>
  <c r="R779" i="2"/>
  <c r="Q779" i="2"/>
  <c r="H772" i="2"/>
  <c r="G772" i="2"/>
  <c r="R780" i="2"/>
  <c r="Q780" i="2"/>
  <c r="H773" i="2"/>
  <c r="G773" i="2"/>
  <c r="R781" i="2"/>
  <c r="Q781" i="2"/>
  <c r="G774" i="2"/>
  <c r="H774" i="2"/>
  <c r="R782" i="2"/>
  <c r="Q782" i="2"/>
  <c r="G775" i="2"/>
  <c r="H775" i="2"/>
  <c r="R783" i="2"/>
  <c r="Q783" i="2"/>
  <c r="G776" i="2"/>
  <c r="H776" i="2"/>
  <c r="R784" i="2"/>
  <c r="Q784" i="2"/>
  <c r="H777" i="2"/>
  <c r="G777" i="2"/>
  <c r="R785" i="2"/>
  <c r="Q785" i="2"/>
  <c r="G778" i="2"/>
  <c r="H778" i="2"/>
  <c r="R786" i="2"/>
  <c r="Q786" i="2"/>
  <c r="G779" i="2"/>
  <c r="H779" i="2"/>
  <c r="R787" i="2"/>
  <c r="Q787" i="2"/>
  <c r="G780" i="2"/>
  <c r="H780" i="2"/>
  <c r="Q788" i="2"/>
  <c r="R788" i="2"/>
  <c r="H781" i="2"/>
  <c r="G781" i="2"/>
  <c r="R789" i="2"/>
  <c r="Q789" i="2"/>
  <c r="H782" i="2"/>
  <c r="G782" i="2"/>
  <c r="R790" i="2"/>
  <c r="Q790" i="2"/>
  <c r="H783" i="2"/>
  <c r="G783" i="2"/>
  <c r="R791" i="2"/>
  <c r="Q791" i="2"/>
  <c r="H784" i="2"/>
  <c r="G784" i="2"/>
  <c r="R792" i="2"/>
  <c r="Q792" i="2"/>
  <c r="G785" i="2"/>
  <c r="H785" i="2"/>
  <c r="R793" i="2"/>
  <c r="Q793" i="2"/>
  <c r="H786" i="2"/>
  <c r="G786" i="2"/>
  <c r="R794" i="2"/>
  <c r="Q794" i="2"/>
  <c r="H787" i="2"/>
  <c r="G787" i="2"/>
  <c r="R795" i="2"/>
  <c r="Q795" i="2"/>
  <c r="G788" i="2"/>
  <c r="H788" i="2"/>
  <c r="Q796" i="2"/>
  <c r="R796" i="2"/>
  <c r="G789" i="2"/>
  <c r="H789" i="2"/>
  <c r="R797" i="2"/>
  <c r="Q797" i="2"/>
  <c r="H790" i="2"/>
  <c r="G790" i="2"/>
  <c r="R798" i="2"/>
  <c r="Q798" i="2"/>
  <c r="H791" i="2"/>
  <c r="G791" i="2"/>
  <c r="Q799" i="2"/>
  <c r="R799" i="2"/>
  <c r="H792" i="2"/>
  <c r="G792" i="2"/>
  <c r="R800" i="2"/>
  <c r="Q800" i="2"/>
  <c r="H793" i="2"/>
  <c r="G793" i="2"/>
  <c r="R801" i="2"/>
  <c r="Q801" i="2"/>
  <c r="H794" i="2"/>
  <c r="G794" i="2"/>
  <c r="R802" i="2"/>
  <c r="Q802" i="2"/>
  <c r="G795" i="2"/>
  <c r="H795" i="2"/>
  <c r="R803" i="2"/>
  <c r="Q803" i="2"/>
  <c r="H796" i="2"/>
  <c r="G796" i="2"/>
  <c r="R804" i="2"/>
  <c r="Q804" i="2"/>
  <c r="G797" i="2"/>
  <c r="H797" i="2"/>
  <c r="R805" i="2"/>
  <c r="Q805" i="2"/>
  <c r="G798" i="2"/>
  <c r="H798" i="2"/>
  <c r="R806" i="2"/>
  <c r="Q806" i="2"/>
  <c r="H799" i="2"/>
  <c r="G799" i="2"/>
  <c r="R807" i="2"/>
  <c r="Q807" i="2"/>
  <c r="AA25" i="1"/>
  <c r="H800" i="2"/>
  <c r="G800" i="2"/>
  <c r="H801" i="2"/>
  <c r="G801" i="2"/>
  <c r="H802" i="2"/>
  <c r="G802" i="2"/>
  <c r="H803" i="2"/>
  <c r="G803" i="2"/>
  <c r="G804" i="2"/>
  <c r="H804" i="2"/>
  <c r="G805" i="2"/>
  <c r="H805" i="2"/>
  <c r="G806" i="2"/>
  <c r="H806" i="2"/>
  <c r="G807" i="2"/>
  <c r="V25" i="1"/>
  <c r="H807" i="2"/>
  <c r="AE35" i="1"/>
  <c r="N38" i="3"/>
  <c r="N39" i="3"/>
  <c r="R7" i="2"/>
  <c r="G7" i="2"/>
  <c r="H8" i="2"/>
  <c r="H10" i="2"/>
  <c r="H11" i="2"/>
  <c r="G17" i="2"/>
  <c r="H21" i="2"/>
  <c r="H29" i="2"/>
  <c r="G33" i="2"/>
  <c r="H7" i="2"/>
  <c r="G16" i="2"/>
  <c r="H23" i="2"/>
  <c r="G25" i="2"/>
  <c r="G27" i="2"/>
  <c r="G31" i="2"/>
  <c r="M344" i="2"/>
  <c r="M124" i="2"/>
  <c r="M473" i="2"/>
  <c r="M552" i="2"/>
  <c r="M654" i="2"/>
  <c r="M426" i="2"/>
  <c r="M11" i="2"/>
  <c r="M519" i="2"/>
  <c r="M675" i="2"/>
  <c r="M444" i="2"/>
  <c r="M403" i="2"/>
  <c r="M680" i="2"/>
  <c r="M798" i="2"/>
  <c r="M198" i="2"/>
  <c r="M709" i="2"/>
  <c r="M315" i="2"/>
  <c r="M583" i="2"/>
  <c r="M439" i="2"/>
  <c r="M694" i="2"/>
  <c r="M45" i="2"/>
  <c r="M306" i="2"/>
  <c r="M336" i="2"/>
  <c r="M279" i="2"/>
  <c r="M539" i="2"/>
  <c r="M711" i="2"/>
  <c r="M400" i="2"/>
  <c r="M176" i="2"/>
  <c r="M48" i="2"/>
  <c r="M424" i="2"/>
  <c r="M658" i="2"/>
  <c r="M655" i="2"/>
  <c r="M263" i="2"/>
  <c r="M199" i="2"/>
  <c r="M92" i="2"/>
  <c r="M259" i="2"/>
  <c r="M778" i="2"/>
  <c r="M756" i="2"/>
  <c r="M125" i="2"/>
  <c r="M805" i="2"/>
  <c r="M50" i="2"/>
  <c r="M549" i="2"/>
  <c r="M95" i="2"/>
  <c r="M364" i="2"/>
  <c r="M87" i="2"/>
  <c r="M391" i="2"/>
  <c r="M664" i="2"/>
  <c r="M295" i="2"/>
  <c r="M226" i="2"/>
  <c r="M718" i="2"/>
  <c r="M726" i="2"/>
  <c r="M285" i="2"/>
  <c r="M340" i="2"/>
  <c r="M13" i="2"/>
  <c r="M393" i="2"/>
  <c r="M181" i="2"/>
  <c r="M205" i="2"/>
  <c r="M24" i="2"/>
  <c r="M405" i="2"/>
  <c r="M771" i="2"/>
  <c r="M104" i="2"/>
  <c r="M397" i="2"/>
  <c r="M433" i="2"/>
  <c r="M522" i="2"/>
  <c r="M769" i="2"/>
  <c r="M327" i="2"/>
  <c r="M417" i="2"/>
  <c r="M85" i="2"/>
  <c r="M39" i="2"/>
  <c r="M28" i="2"/>
  <c r="M626" i="2"/>
  <c r="M803" i="2"/>
  <c r="M225" i="2"/>
  <c r="M296" i="2"/>
  <c r="M521" i="2"/>
  <c r="M449" i="2"/>
  <c r="M96" i="2"/>
  <c r="M610" i="2"/>
  <c r="M294" i="2"/>
  <c r="M750" i="2"/>
  <c r="M499" i="2"/>
  <c r="M776" i="2"/>
  <c r="M622" i="2"/>
  <c r="M693" i="2"/>
  <c r="M223" i="2"/>
  <c r="M212" i="2"/>
  <c r="M302" i="2"/>
  <c r="M636" i="2"/>
  <c r="M46" i="2"/>
  <c r="M780" i="2"/>
  <c r="M319" i="2"/>
  <c r="M374" i="2"/>
  <c r="M109" i="2"/>
  <c r="M527" i="2"/>
  <c r="M378" i="2"/>
  <c r="M459" i="2"/>
  <c r="M714" i="2"/>
  <c r="M401" i="2"/>
  <c r="M356" i="2"/>
  <c r="M423" i="2"/>
  <c r="M136" i="2"/>
  <c r="M642" i="2"/>
  <c r="M611" i="2"/>
  <c r="M110" i="2"/>
  <c r="M577" i="2"/>
  <c r="M224" i="2"/>
  <c r="M505" i="2"/>
  <c r="M62" i="2"/>
  <c r="M12" i="2"/>
  <c r="M701" i="2"/>
  <c r="M107" i="2"/>
  <c r="M243" i="2"/>
  <c r="M298" i="2"/>
  <c r="M159" i="2"/>
  <c r="M150" i="2"/>
  <c r="M513" i="2"/>
  <c r="M106" i="2"/>
  <c r="M54" i="2"/>
  <c r="M359" i="2"/>
  <c r="M572" i="2"/>
  <c r="M361" i="2"/>
  <c r="M396" i="2"/>
  <c r="M204" i="2"/>
  <c r="M177" i="2"/>
  <c r="M127" i="2"/>
  <c r="M210" i="2"/>
  <c r="M721" i="2"/>
  <c r="M38" i="2"/>
  <c r="M182" i="2"/>
  <c r="M123" i="2"/>
  <c r="M142" i="2"/>
  <c r="M365" i="2"/>
  <c r="M695" i="2"/>
  <c r="M687" i="2"/>
  <c r="M276" i="2"/>
  <c r="M287" i="2"/>
  <c r="M515" i="2"/>
  <c r="M688" i="2"/>
  <c r="M464" i="2"/>
  <c r="M530" i="2"/>
  <c r="M432" i="2"/>
  <c r="M366" i="2"/>
  <c r="M540" i="2"/>
  <c r="M395" i="2"/>
  <c r="M143" i="2"/>
  <c r="M618" i="2"/>
  <c r="M222" i="2"/>
  <c r="M765" i="2"/>
  <c r="M117" i="2"/>
  <c r="M748" i="2"/>
  <c r="M337" i="2"/>
  <c r="M501" i="2"/>
  <c r="M669" i="2"/>
  <c r="M201" i="2"/>
  <c r="M253" i="2"/>
  <c r="M102" i="2"/>
  <c r="M194" i="2"/>
  <c r="M135" i="2"/>
  <c r="M703" i="2"/>
  <c r="M98" i="2"/>
  <c r="M139" i="2"/>
  <c r="M132" i="2"/>
  <c r="M754" i="2"/>
  <c r="M161" i="2"/>
  <c r="M219" i="2"/>
  <c r="M37" i="2"/>
  <c r="M631" i="2"/>
  <c r="M21" i="2"/>
  <c r="M40" i="2"/>
  <c r="M29" i="2"/>
  <c r="M753" i="2"/>
  <c r="H62" i="2"/>
  <c r="R62" i="2"/>
  <c r="Q52" i="2"/>
  <c r="G34" i="2"/>
  <c r="R31" i="2"/>
  <c r="R20" i="2"/>
  <c r="Q74" i="2"/>
  <c r="G60" i="2"/>
  <c r="Q60" i="2"/>
  <c r="H44" i="2"/>
  <c r="R28" i="2"/>
  <c r="Q16" i="2"/>
  <c r="M43" i="2"/>
  <c r="M509" i="2"/>
  <c r="M189" i="2"/>
  <c r="M511" i="2"/>
  <c r="M730" i="2"/>
  <c r="M640" i="2"/>
  <c r="M489" i="2"/>
  <c r="M19" i="2"/>
  <c r="M554" i="2"/>
  <c r="M413" i="2"/>
  <c r="M567" i="2"/>
  <c r="M154" i="2"/>
  <c r="M628" i="2"/>
  <c r="M118" i="2"/>
  <c r="M241" i="2"/>
  <c r="M312" i="2"/>
  <c r="M242" i="2"/>
  <c r="M291" i="2"/>
  <c r="M342" i="2"/>
  <c r="M207" i="2"/>
  <c r="M97" i="2"/>
  <c r="M529" i="2"/>
  <c r="M373" i="2"/>
  <c r="M407" i="2"/>
  <c r="M221" i="2"/>
  <c r="M188" i="2"/>
  <c r="M402" i="2"/>
  <c r="M430" i="2"/>
  <c r="M502" i="2"/>
  <c r="M257" i="2"/>
  <c r="M120" i="2"/>
  <c r="M571" i="2"/>
  <c r="M787" i="2"/>
  <c r="M301" i="2"/>
  <c r="M260" i="2"/>
  <c r="M146" i="2"/>
  <c r="M111" i="2"/>
  <c r="M679" i="2"/>
  <c r="M68" i="2"/>
  <c r="M215" i="2"/>
  <c r="M543" i="2"/>
  <c r="M700" i="2"/>
  <c r="M532" i="2"/>
  <c r="M131" i="2"/>
  <c r="M627" i="2"/>
  <c r="M288" i="2"/>
  <c r="M630" i="2"/>
  <c r="M692" i="2"/>
  <c r="M350" i="2"/>
  <c r="M251" i="2"/>
  <c r="M316" i="2"/>
  <c r="M751" i="2"/>
  <c r="M347" i="2"/>
  <c r="M157" i="2"/>
  <c r="M506" i="2"/>
  <c r="M581" i="2"/>
  <c r="M214" i="2"/>
  <c r="M390" i="2"/>
  <c r="M682" i="2"/>
  <c r="M387" i="2"/>
  <c r="M52" i="2"/>
  <c r="M130" i="2"/>
  <c r="M629" i="2"/>
  <c r="M612" i="2"/>
  <c r="M10" i="2"/>
  <c r="M341" i="2"/>
  <c r="M258" i="2"/>
  <c r="X13" i="1"/>
  <c r="M597" i="2"/>
  <c r="M81" i="2"/>
  <c r="M801" i="2"/>
  <c r="M273" i="2"/>
  <c r="M471" i="2"/>
  <c r="M271" i="2"/>
  <c r="M281" i="2"/>
  <c r="M609" i="2"/>
  <c r="M191" i="2"/>
  <c r="M589" i="2"/>
  <c r="M634" i="2"/>
  <c r="M667" i="2"/>
  <c r="M800" i="2"/>
  <c r="M113" i="2"/>
  <c r="M317" i="2"/>
  <c r="M422" i="2"/>
  <c r="M267" i="2"/>
  <c r="M206" i="2"/>
  <c r="M479" i="2"/>
  <c r="M367" i="2"/>
  <c r="M71" i="2"/>
  <c r="M184" i="2"/>
  <c r="M743" i="2"/>
  <c r="M249" i="2"/>
  <c r="M586" i="2"/>
  <c r="M348" i="2"/>
  <c r="M772" i="2"/>
  <c r="M170" i="2"/>
  <c r="M770" i="2"/>
  <c r="M790" i="2"/>
  <c r="M632" i="2"/>
  <c r="M67" i="2"/>
  <c r="M620" i="2"/>
  <c r="N8" i="2"/>
  <c r="P8" i="2"/>
  <c r="P347" i="2" s="1"/>
  <c r="M305" i="2"/>
  <c r="M764" i="2"/>
  <c r="M451" i="2"/>
  <c r="M744" i="2"/>
  <c r="M195" i="2"/>
  <c r="M185" i="2"/>
  <c r="M705" i="2"/>
  <c r="M372" i="2"/>
  <c r="M429" i="2"/>
  <c r="M547" i="2"/>
  <c r="M563" i="2"/>
  <c r="M518" i="2"/>
  <c r="M445" i="2"/>
  <c r="M435" i="2"/>
  <c r="M200" i="2"/>
  <c r="M121" i="2"/>
  <c r="M639" i="2"/>
  <c r="M624" i="2"/>
  <c r="M760" i="2"/>
  <c r="M119" i="2"/>
  <c r="M719" i="2"/>
  <c r="M162" i="2"/>
  <c r="M528" i="2"/>
  <c r="M492" i="2"/>
  <c r="M460" i="2"/>
  <c r="M360" i="2"/>
  <c r="M520" i="2"/>
  <c r="M290" i="2"/>
  <c r="M588" i="2"/>
  <c r="M443" i="2"/>
  <c r="M16" i="2"/>
  <c r="M450" i="2"/>
  <c r="M774" i="2"/>
  <c r="M595" i="2"/>
  <c r="M698" i="2"/>
  <c r="M330" i="2"/>
  <c r="M178" i="2"/>
  <c r="M651" i="2"/>
  <c r="M690" i="2"/>
  <c r="M498" i="2"/>
  <c r="M299" i="2"/>
  <c r="M310" i="2"/>
  <c r="M757" i="2"/>
  <c r="M768" i="2"/>
  <c r="M555" i="2"/>
  <c r="M474" i="2"/>
  <c r="M300" i="2"/>
  <c r="M461" i="2"/>
  <c r="M236" i="2"/>
  <c r="M456" i="2"/>
  <c r="M672" i="2"/>
  <c r="M734" i="2"/>
  <c r="M686" i="2"/>
  <c r="M592" i="2"/>
  <c r="M280" i="2"/>
  <c r="M239" i="2"/>
  <c r="M739" i="2"/>
  <c r="M660" i="2"/>
  <c r="M469" i="2"/>
  <c r="M421" i="2"/>
  <c r="M63" i="2"/>
  <c r="M603" i="2"/>
  <c r="M710" i="2"/>
  <c r="M476" i="2"/>
  <c r="M797" i="2"/>
  <c r="M385" i="2"/>
  <c r="M724" i="2"/>
  <c r="M607" i="2"/>
  <c r="M105" i="2"/>
  <c r="M384" i="2"/>
  <c r="M375" i="2"/>
  <c r="M596" i="2"/>
  <c r="M66" i="2"/>
  <c r="M183" i="2"/>
  <c r="M41" i="2"/>
  <c r="M523" i="2"/>
  <c r="M615" i="2"/>
  <c r="M548" i="2"/>
  <c r="M172" i="2"/>
  <c r="M320" i="2"/>
  <c r="M420" i="2"/>
  <c r="M722" i="2"/>
  <c r="M303" i="2"/>
  <c r="M114" i="2"/>
  <c r="M510" i="2"/>
  <c r="M524" i="2"/>
  <c r="M740" i="2"/>
  <c r="M697" i="2"/>
  <c r="M149" i="2"/>
  <c r="M220" i="2"/>
  <c r="M55" i="2"/>
  <c r="M486" i="2"/>
  <c r="M735" i="2"/>
  <c r="M594" i="2"/>
  <c r="M490" i="2"/>
  <c r="M268" i="2"/>
  <c r="M691" i="2"/>
  <c r="M763" i="2"/>
  <c r="M643" i="2"/>
  <c r="M761" i="2"/>
  <c r="M578" i="2"/>
  <c r="M562" i="2"/>
  <c r="M88" i="2"/>
  <c r="M758" i="2"/>
  <c r="M345" i="2"/>
  <c r="M389" i="2"/>
  <c r="M646" i="2"/>
  <c r="M86" i="2"/>
  <c r="M516" i="2"/>
  <c r="M101" i="2"/>
  <c r="M570" i="2"/>
  <c r="M755" i="2"/>
  <c r="M440" i="2"/>
  <c r="M741" i="2"/>
  <c r="M556" i="2"/>
  <c r="M455" i="2"/>
  <c r="M289" i="2"/>
  <c r="M187" i="2"/>
  <c r="M676" i="2"/>
  <c r="M427" i="2"/>
  <c r="M128" i="2"/>
  <c r="M213" i="2"/>
  <c r="M134" i="2"/>
  <c r="M70" i="2"/>
  <c r="M533" i="2"/>
  <c r="M782" i="2"/>
  <c r="M542" i="2"/>
  <c r="M481" i="2"/>
  <c r="M458" i="2"/>
  <c r="M706" i="2"/>
  <c r="M602" i="2"/>
  <c r="M696" i="2"/>
  <c r="M494" i="2"/>
  <c r="M525" i="2"/>
  <c r="M44" i="2"/>
  <c r="M462" i="2"/>
  <c r="M712" i="2"/>
  <c r="M30" i="2"/>
  <c r="M647" i="2"/>
  <c r="M619" i="2"/>
  <c r="M80" i="2"/>
  <c r="M22" i="2"/>
  <c r="M352" i="2"/>
  <c r="M164" i="2"/>
  <c r="M282" i="2"/>
  <c r="M434" i="2"/>
  <c r="M357" i="2"/>
  <c r="M325" i="2"/>
  <c r="M707" i="2"/>
  <c r="M584" i="2"/>
  <c r="M248" i="2"/>
  <c r="M731" i="2"/>
  <c r="M442" i="2"/>
  <c r="M383" i="2"/>
  <c r="M351" i="2"/>
  <c r="M211" i="2"/>
  <c r="M116" i="2"/>
  <c r="M404" i="2"/>
  <c r="M155" i="2"/>
  <c r="M637" i="2"/>
  <c r="M83" i="2"/>
  <c r="M796" i="2"/>
  <c r="M175" i="2"/>
  <c r="M689" i="2"/>
  <c r="M495" i="2"/>
  <c r="M209" i="2"/>
  <c r="M649" i="2"/>
  <c r="M447" i="2"/>
  <c r="M541" i="2"/>
  <c r="M409" i="2"/>
  <c r="M488" i="2"/>
  <c r="M600" i="2"/>
  <c r="M25" i="2"/>
  <c r="M49" i="2"/>
  <c r="M216" i="2"/>
  <c r="M635" i="2"/>
  <c r="M557" i="2"/>
  <c r="M82" i="2"/>
  <c r="M641" i="2"/>
  <c r="M358" i="2"/>
  <c r="M483" i="2"/>
  <c r="M31" i="2"/>
  <c r="M57" i="2"/>
  <c r="M349" i="2"/>
  <c r="M74" i="2"/>
  <c r="M192" i="2"/>
  <c r="M713" i="2"/>
  <c r="M380" i="2"/>
  <c r="M773" i="2"/>
  <c r="M791" i="2"/>
  <c r="M217" i="2"/>
  <c r="M775" i="2"/>
  <c r="M133" i="2"/>
  <c r="M399" i="2"/>
  <c r="M723" i="2"/>
  <c r="M428" i="2"/>
  <c r="M408" i="2"/>
  <c r="M762" i="2"/>
  <c r="M339" i="2"/>
  <c r="M8" i="2"/>
  <c r="M151" i="2"/>
  <c r="M381" i="2"/>
  <c r="M321" i="2"/>
  <c r="M264" i="2"/>
  <c r="M262" i="2"/>
  <c r="M681" i="2"/>
  <c r="M186" i="2"/>
  <c r="M35" i="2"/>
  <c r="M165" i="2"/>
  <c r="M659" i="2"/>
  <c r="M272" i="2"/>
  <c r="M160" i="2"/>
  <c r="M147" i="2"/>
  <c r="M493" i="2"/>
  <c r="M616" i="2"/>
  <c r="M704" i="2"/>
  <c r="M799" i="2"/>
  <c r="M386" i="2"/>
  <c r="M173" i="2"/>
  <c r="M100" i="2"/>
  <c r="M752" i="2"/>
  <c r="M574" i="2"/>
  <c r="M313" i="2"/>
  <c r="M18" i="2"/>
  <c r="M623" i="2"/>
  <c r="M152" i="2"/>
  <c r="M256" i="2"/>
  <c r="M463" i="2"/>
  <c r="M392" i="2"/>
  <c r="M94" i="2"/>
  <c r="M545" i="2"/>
  <c r="M158" i="2"/>
  <c r="M553" i="2"/>
  <c r="M535" i="2"/>
  <c r="M546" i="2"/>
  <c r="M508" i="2"/>
  <c r="M665" i="2"/>
  <c r="M736" i="2"/>
  <c r="M777" i="2"/>
  <c r="M237" i="2"/>
  <c r="M500" i="2"/>
  <c r="M394" i="2"/>
  <c r="M23" i="2"/>
  <c r="M59" i="2"/>
  <c r="Q44" i="2"/>
  <c r="Q36" i="2"/>
  <c r="R25" i="2"/>
  <c r="M453" i="2"/>
  <c r="R16" i="2"/>
  <c r="Q21" i="2"/>
  <c r="R36" i="2"/>
  <c r="Q41" i="2"/>
  <c r="R60" i="2"/>
  <c r="Q64" i="2"/>
  <c r="R72" i="2"/>
  <c r="R87" i="2"/>
  <c r="R105" i="2"/>
  <c r="R115" i="2"/>
  <c r="R120" i="2"/>
  <c r="Q127" i="2"/>
  <c r="Q133" i="2"/>
  <c r="Q141" i="2"/>
  <c r="R147" i="2"/>
  <c r="R154" i="2"/>
  <c r="R159" i="2"/>
  <c r="Q165" i="2"/>
  <c r="R171" i="2"/>
  <c r="R178" i="2"/>
  <c r="Q189" i="2"/>
  <c r="Q193" i="2"/>
  <c r="Q198" i="2"/>
  <c r="R204" i="2"/>
  <c r="Q210" i="2"/>
  <c r="Q214" i="2"/>
  <c r="R219" i="2"/>
  <c r="Q222" i="2"/>
  <c r="Q227" i="2"/>
  <c r="Q230" i="2"/>
  <c r="Q238" i="2"/>
  <c r="R243" i="2"/>
  <c r="R257" i="2"/>
  <c r="Q260" i="2"/>
  <c r="R263" i="2"/>
  <c r="R265" i="2"/>
  <c r="R276" i="2"/>
  <c r="Q281" i="2"/>
  <c r="Q284" i="2"/>
  <c r="R288" i="2"/>
  <c r="R293" i="2"/>
  <c r="R296" i="2"/>
  <c r="Q303" i="2"/>
  <c r="Q306" i="2"/>
  <c r="Q312" i="2"/>
  <c r="Q318" i="2"/>
  <c r="Q10" i="2"/>
  <c r="Q17" i="2"/>
  <c r="R49" i="2"/>
  <c r="R55" i="2"/>
  <c r="R69" i="2"/>
  <c r="R83" i="2"/>
  <c r="Q89" i="2"/>
  <c r="Q94" i="2"/>
  <c r="R112" i="2"/>
  <c r="R123" i="2"/>
  <c r="R128" i="2"/>
  <c r="R136" i="2"/>
  <c r="Q149" i="2"/>
  <c r="Q167" i="2"/>
  <c r="Q179" i="2"/>
  <c r="Q184" i="2"/>
  <c r="R195" i="2"/>
  <c r="Q200" i="2"/>
  <c r="Q206" i="2"/>
  <c r="Q211" i="2"/>
  <c r="Q231" i="2"/>
  <c r="R236" i="2"/>
  <c r="R239" i="2"/>
  <c r="Q250" i="2"/>
  <c r="R252" i="2"/>
  <c r="R254" i="2"/>
  <c r="R258" i="2"/>
  <c r="Q261" i="2"/>
  <c r="R272" i="2"/>
  <c r="Q274" i="2"/>
  <c r="Q291" i="2"/>
  <c r="R294" i="2"/>
  <c r="R299" i="2"/>
  <c r="R301" i="2"/>
  <c r="R304" i="2"/>
  <c r="R310" i="2"/>
  <c r="R316" i="2"/>
  <c r="R319" i="2"/>
  <c r="Q322" i="2"/>
  <c r="Q325" i="2"/>
  <c r="R15" i="2"/>
  <c r="R21" i="2"/>
  <c r="Q28" i="2"/>
  <c r="R35" i="2"/>
  <c r="Q39" i="2"/>
  <c r="Q47" i="2"/>
  <c r="R64" i="2"/>
  <c r="Q67" i="2"/>
  <c r="Q76" i="2"/>
  <c r="Q82" i="2"/>
  <c r="Q98" i="2"/>
  <c r="R104" i="2"/>
  <c r="R127" i="2"/>
  <c r="R133" i="2"/>
  <c r="R141" i="2"/>
  <c r="Q146" i="2"/>
  <c r="Q153" i="2"/>
  <c r="Q157" i="2"/>
  <c r="R163" i="2"/>
  <c r="Q170" i="2"/>
  <c r="Q183" i="2"/>
  <c r="R189" i="2"/>
  <c r="R198" i="2"/>
  <c r="R222" i="2"/>
  <c r="R230" i="2"/>
  <c r="R234" i="2"/>
  <c r="R238" i="2"/>
  <c r="Q248" i="2"/>
  <c r="R260" i="2"/>
  <c r="Q262" i="2"/>
  <c r="Q268" i="2"/>
  <c r="Q279" i="2"/>
  <c r="Q283" i="2"/>
  <c r="Q287" i="2"/>
  <c r="Q290" i="2"/>
  <c r="Q298" i="2"/>
  <c r="R303" i="2"/>
  <c r="R306" i="2"/>
  <c r="Q309" i="2"/>
  <c r="R312" i="2"/>
  <c r="Q315" i="2"/>
  <c r="R324" i="2"/>
  <c r="Q327" i="2"/>
  <c r="R330" i="2"/>
  <c r="Q333" i="2"/>
  <c r="Q336" i="2"/>
  <c r="Q339" i="2"/>
  <c r="R342" i="2"/>
  <c r="Q348" i="2"/>
  <c r="R355" i="2"/>
  <c r="Q361" i="2"/>
  <c r="R364" i="2"/>
  <c r="R367" i="2"/>
  <c r="H22" i="2"/>
  <c r="G21" i="2"/>
  <c r="H40" i="2"/>
  <c r="H47" i="2"/>
  <c r="G62" i="2"/>
  <c r="G71" i="2"/>
  <c r="H76" i="2"/>
  <c r="G87" i="2"/>
  <c r="H92" i="2"/>
  <c r="H104" i="2"/>
  <c r="H176" i="2"/>
  <c r="H228" i="2"/>
  <c r="G239" i="2"/>
  <c r="H242" i="2"/>
  <c r="H245" i="2"/>
  <c r="H247" i="2"/>
  <c r="G262" i="2"/>
  <c r="H265" i="2"/>
  <c r="G267" i="2"/>
  <c r="H284" i="2"/>
  <c r="G292" i="2"/>
  <c r="G294" i="2"/>
  <c r="H302" i="2"/>
  <c r="H308" i="2"/>
  <c r="G314" i="2"/>
  <c r="H18" i="2"/>
  <c r="H24" i="2"/>
  <c r="G29" i="2"/>
  <c r="H36" i="2"/>
  <c r="H54" i="2"/>
  <c r="H58" i="2"/>
  <c r="H67" i="2"/>
  <c r="G72" i="2"/>
  <c r="H94" i="2"/>
  <c r="H99" i="2"/>
  <c r="H110" i="2"/>
  <c r="G134" i="2"/>
  <c r="H148" i="2"/>
  <c r="G152" i="2"/>
  <c r="G166" i="2"/>
  <c r="H184" i="2"/>
  <c r="G208" i="2"/>
  <c r="G212" i="2"/>
  <c r="H216" i="2"/>
  <c r="H220" i="2"/>
  <c r="H236" i="2"/>
  <c r="H240" i="2"/>
  <c r="H256" i="2"/>
  <c r="H260" i="2"/>
  <c r="H263" i="2"/>
  <c r="H270" i="2"/>
  <c r="G274" i="2"/>
  <c r="G278" i="2"/>
  <c r="H282" i="2"/>
  <c r="H290" i="2"/>
  <c r="G300" i="2"/>
  <c r="G306" i="2"/>
  <c r="G45" i="2"/>
  <c r="H53" i="2"/>
  <c r="G65" i="2"/>
  <c r="H80" i="2"/>
  <c r="H86" i="2"/>
  <c r="H103" i="2"/>
  <c r="H108" i="2"/>
  <c r="H112" i="2"/>
  <c r="H170" i="2"/>
  <c r="G186" i="2"/>
  <c r="G196" i="2"/>
  <c r="H202" i="2"/>
  <c r="G206" i="2"/>
  <c r="H210" i="2"/>
  <c r="H218" i="2"/>
  <c r="H235" i="2"/>
  <c r="H239" i="2"/>
  <c r="G244" i="2"/>
  <c r="G246" i="2"/>
  <c r="G250" i="2"/>
  <c r="H258" i="2"/>
  <c r="G264" i="2"/>
  <c r="H267" i="2"/>
  <c r="G269" i="2"/>
  <c r="G286" i="2"/>
  <c r="H289" i="2"/>
  <c r="H294" i="2"/>
  <c r="G310" i="2"/>
  <c r="H314" i="2"/>
  <c r="H338" i="2"/>
  <c r="G344" i="2"/>
  <c r="H350" i="2"/>
  <c r="L220" i="2"/>
  <c r="L546" i="2"/>
  <c r="L255" i="2"/>
  <c r="L635" i="2"/>
  <c r="L784" i="2"/>
  <c r="Q11" i="2"/>
  <c r="Q25" i="2"/>
  <c r="R27" i="2"/>
  <c r="R30" i="2"/>
  <c r="Q40" i="2"/>
  <c r="R43" i="2"/>
  <c r="R48" i="2"/>
  <c r="R53" i="2"/>
  <c r="R56" i="2"/>
  <c r="R61" i="2"/>
  <c r="Q63" i="2"/>
  <c r="R68" i="2"/>
  <c r="Q70" i="2"/>
  <c r="R77" i="2"/>
  <c r="Q79" i="2"/>
  <c r="R84" i="2"/>
  <c r="Q86" i="2"/>
  <c r="R93" i="2"/>
  <c r="Q95" i="2"/>
  <c r="R100" i="2"/>
  <c r="Q102" i="2"/>
  <c r="R109" i="2"/>
  <c r="Q111" i="2"/>
  <c r="R116" i="2"/>
  <c r="Q118" i="2"/>
  <c r="Q121" i="2"/>
  <c r="R129" i="2"/>
  <c r="R134" i="2"/>
  <c r="Q137" i="2"/>
  <c r="Q142" i="2"/>
  <c r="R148" i="2"/>
  <c r="R151" i="2"/>
  <c r="R158" i="2"/>
  <c r="R161" i="2"/>
  <c r="Q166" i="2"/>
  <c r="R174" i="2"/>
  <c r="Q177" i="2"/>
  <c r="Q182" i="2"/>
  <c r="R185" i="2"/>
  <c r="Q196" i="2"/>
  <c r="Q199" i="2"/>
  <c r="R202" i="2"/>
  <c r="R205" i="2"/>
  <c r="R12" i="2"/>
  <c r="R24" i="2"/>
  <c r="Q27" i="2"/>
  <c r="Q30" i="2"/>
  <c r="R38" i="2"/>
  <c r="R41" i="2"/>
  <c r="Q43" i="2"/>
  <c r="Q48" i="2"/>
  <c r="R51" i="2"/>
  <c r="Q53" i="2"/>
  <c r="Q56" i="2"/>
  <c r="R59" i="2"/>
  <c r="Q61" i="2"/>
  <c r="R66" i="2"/>
  <c r="Q68" i="2"/>
  <c r="R75" i="2"/>
  <c r="Q77" i="2"/>
  <c r="R82" i="2"/>
  <c r="Q84" i="2"/>
  <c r="R91" i="2"/>
  <c r="Q93" i="2"/>
  <c r="R98" i="2"/>
  <c r="Q100" i="2"/>
  <c r="R107" i="2"/>
  <c r="Q109" i="2"/>
  <c r="R114" i="2"/>
  <c r="Q116" i="2"/>
  <c r="R119" i="2"/>
  <c r="R124" i="2"/>
  <c r="R126" i="2"/>
  <c r="Q129" i="2"/>
  <c r="Q134" i="2"/>
  <c r="Q140" i="2"/>
  <c r="R143" i="2"/>
  <c r="Q148" i="2"/>
  <c r="Q151" i="2"/>
  <c r="R156" i="2"/>
  <c r="Q158" i="2"/>
  <c r="Q161" i="2"/>
  <c r="R167" i="2"/>
  <c r="Q174" i="2"/>
  <c r="R180" i="2"/>
  <c r="R183" i="2"/>
  <c r="Q185" i="2"/>
  <c r="R188" i="2"/>
  <c r="R190" i="2"/>
  <c r="R192" i="2"/>
  <c r="R194" i="2"/>
  <c r="R197" i="2"/>
  <c r="Q202" i="2"/>
  <c r="Q205" i="2"/>
  <c r="R208" i="2"/>
  <c r="Q8" i="2"/>
  <c r="R13" i="2"/>
  <c r="R17" i="2"/>
  <c r="R19" i="2"/>
  <c r="Q20" i="2"/>
  <c r="Q22" i="2"/>
  <c r="Q23" i="2"/>
  <c r="Q29" i="2"/>
  <c r="Q32" i="2"/>
  <c r="Q35" i="2"/>
  <c r="R40" i="2"/>
  <c r="Q45" i="2"/>
  <c r="Q50" i="2"/>
  <c r="Q55" i="2"/>
  <c r="Q58" i="2"/>
  <c r="R63" i="2"/>
  <c r="Q65" i="2"/>
  <c r="R70" i="2"/>
  <c r="Q72" i="2"/>
  <c r="R79" i="2"/>
  <c r="Q81" i="2"/>
  <c r="R86" i="2"/>
  <c r="Q88" i="2"/>
  <c r="R95" i="2"/>
  <c r="Q97" i="2"/>
  <c r="R102" i="2"/>
  <c r="Q104" i="2"/>
  <c r="R111" i="2"/>
  <c r="Q113" i="2"/>
  <c r="R118" i="2"/>
  <c r="R121" i="2"/>
  <c r="Q128" i="2"/>
  <c r="Q131" i="2"/>
  <c r="R137" i="2"/>
  <c r="R142" i="2"/>
  <c r="Q145" i="2"/>
  <c r="Q150" i="2"/>
  <c r="Q155" i="2"/>
  <c r="Q160" i="2"/>
  <c r="Q163" i="2"/>
  <c r="R166" i="2"/>
  <c r="Q168" i="2"/>
  <c r="Q171" i="2"/>
  <c r="R177" i="2"/>
  <c r="R182" i="2"/>
  <c r="R196" i="2"/>
  <c r="R199" i="2"/>
  <c r="Q204" i="2"/>
  <c r="Q207" i="2"/>
  <c r="R11" i="2"/>
  <c r="Q15" i="2"/>
  <c r="Q24" i="2"/>
  <c r="R29" i="2"/>
  <c r="R34" i="2"/>
  <c r="Q38" i="2"/>
  <c r="R42" i="2"/>
  <c r="Q46" i="2"/>
  <c r="R50" i="2"/>
  <c r="Q54" i="2"/>
  <c r="Q59" i="2"/>
  <c r="R88" i="2"/>
  <c r="R92" i="2"/>
  <c r="R96" i="2"/>
  <c r="R99" i="2"/>
  <c r="R103" i="2"/>
  <c r="Q106" i="2"/>
  <c r="Q110" i="2"/>
  <c r="Q114" i="2"/>
  <c r="Q117" i="2"/>
  <c r="R122" i="2"/>
  <c r="Q125" i="2"/>
  <c r="R130" i="2"/>
  <c r="R135" i="2"/>
  <c r="R139" i="2"/>
  <c r="Q152" i="2"/>
  <c r="Q156" i="2"/>
  <c r="Q164" i="2"/>
  <c r="R168" i="2"/>
  <c r="R173" i="2"/>
  <c r="R186" i="2"/>
  <c r="Q197" i="2"/>
  <c r="Q201" i="2"/>
  <c r="Q212" i="2"/>
  <c r="Q215" i="2"/>
  <c r="R218" i="2"/>
  <c r="R221" i="2"/>
  <c r="Q226" i="2"/>
  <c r="Q229" i="2"/>
  <c r="R232" i="2"/>
  <c r="R235" i="2"/>
  <c r="Q237" i="2"/>
  <c r="R240" i="2"/>
  <c r="R242" i="2"/>
  <c r="Q244" i="2"/>
  <c r="R249" i="2"/>
  <c r="R256" i="2"/>
  <c r="Q266" i="2"/>
  <c r="R269" i="2"/>
  <c r="Q277" i="2"/>
  <c r="Q280" i="2"/>
  <c r="R286" i="2"/>
  <c r="R9" i="2"/>
  <c r="Q18" i="2"/>
  <c r="Q26" i="2"/>
  <c r="Q34" i="2"/>
  <c r="Q42" i="2"/>
  <c r="R47" i="2"/>
  <c r="Q51" i="2"/>
  <c r="R74" i="2"/>
  <c r="R78" i="2"/>
  <c r="R81" i="2"/>
  <c r="R85" i="2"/>
  <c r="R89" i="2"/>
  <c r="Q92" i="2"/>
  <c r="Q96" i="2"/>
  <c r="Q99" i="2"/>
  <c r="Q103" i="2"/>
  <c r="Q107" i="2"/>
  <c r="Q122" i="2"/>
  <c r="Q126" i="2"/>
  <c r="Q130" i="2"/>
  <c r="Q135" i="2"/>
  <c r="Q139" i="2"/>
  <c r="R144" i="2"/>
  <c r="R149" i="2"/>
  <c r="R153" i="2"/>
  <c r="R160" i="2"/>
  <c r="R165" i="2"/>
  <c r="R169" i="2"/>
  <c r="Q173" i="2"/>
  <c r="Q178" i="2"/>
  <c r="Q186" i="2"/>
  <c r="Q190" i="2"/>
  <c r="R193" i="2"/>
  <c r="R206" i="2"/>
  <c r="R210" i="2"/>
  <c r="R213" i="2"/>
  <c r="Q218" i="2"/>
  <c r="Q221" i="2"/>
  <c r="R224" i="2"/>
  <c r="R227" i="2"/>
  <c r="Q232" i="2"/>
  <c r="Q235" i="2"/>
  <c r="Q240" i="2"/>
  <c r="Q242" i="2"/>
  <c r="R245" i="2"/>
  <c r="Q249" i="2"/>
  <c r="Q256" i="2"/>
  <c r="R259" i="2"/>
  <c r="R264" i="2"/>
  <c r="Q269" i="2"/>
  <c r="R278" i="2"/>
  <c r="R281" i="2"/>
  <c r="R283" i="2"/>
  <c r="Q286" i="2"/>
  <c r="R291" i="2"/>
  <c r="Q293" i="2"/>
  <c r="R10" i="2"/>
  <c r="R14" i="2"/>
  <c r="Q19" i="2"/>
  <c r="R26" i="2"/>
  <c r="Q33" i="2"/>
  <c r="Q37" i="2"/>
  <c r="R46" i="2"/>
  <c r="R54" i="2"/>
  <c r="R58" i="2"/>
  <c r="Q62" i="2"/>
  <c r="Q66" i="2"/>
  <c r="Q69" i="2"/>
  <c r="Q73" i="2"/>
  <c r="R106" i="2"/>
  <c r="R110" i="2"/>
  <c r="R113" i="2"/>
  <c r="R117" i="2"/>
  <c r="R125" i="2"/>
  <c r="Q138" i="2"/>
  <c r="Q143" i="2"/>
  <c r="Q147" i="2"/>
  <c r="R152" i="2"/>
  <c r="R155" i="2"/>
  <c r="R164" i="2"/>
  <c r="Q172" i="2"/>
  <c r="Q176" i="2"/>
  <c r="Q181" i="2"/>
  <c r="R201" i="2"/>
  <c r="R212" i="2"/>
  <c r="R215" i="2"/>
  <c r="Q220" i="2"/>
  <c r="Q223" i="2"/>
  <c r="R226" i="2"/>
  <c r="R229" i="2"/>
  <c r="Q234" i="2"/>
  <c r="R237" i="2"/>
  <c r="Q239" i="2"/>
  <c r="R244" i="2"/>
  <c r="Q246" i="2"/>
  <c r="Q255" i="2"/>
  <c r="R266" i="2"/>
  <c r="Q271" i="2"/>
  <c r="Q273" i="2"/>
  <c r="Q275" i="2"/>
  <c r="R277" i="2"/>
  <c r="R280" i="2"/>
  <c r="Q285" i="2"/>
  <c r="Q288" i="2"/>
  <c r="R295" i="2"/>
  <c r="R297" i="2"/>
  <c r="R302" i="2"/>
  <c r="Q304" i="2"/>
  <c r="Q307" i="2"/>
  <c r="Q313" i="2"/>
  <c r="R318" i="2"/>
  <c r="Q321" i="2"/>
  <c r="Q326" i="2"/>
  <c r="R332" i="2"/>
  <c r="R335" i="2"/>
  <c r="Q340" i="2"/>
  <c r="Q343" i="2"/>
  <c r="R346" i="2"/>
  <c r="R349" i="2"/>
  <c r="Q354" i="2"/>
  <c r="Q357" i="2"/>
  <c r="R360" i="2"/>
  <c r="R363" i="2"/>
  <c r="Q368" i="2"/>
  <c r="Q371" i="2"/>
  <c r="Q377" i="2"/>
  <c r="R382" i="2"/>
  <c r="Q385" i="2"/>
  <c r="Q387" i="2"/>
  <c r="Q389" i="2"/>
  <c r="Q391" i="2"/>
  <c r="Q393" i="2"/>
  <c r="Q395" i="2"/>
  <c r="Q397" i="2"/>
  <c r="Q399" i="2"/>
  <c r="Q401" i="2"/>
  <c r="Q403" i="2"/>
  <c r="Q405" i="2"/>
  <c r="Q407" i="2"/>
  <c r="Q409" i="2"/>
  <c r="Q411" i="2"/>
  <c r="Q413" i="2"/>
  <c r="Q415" i="2"/>
  <c r="Q417" i="2"/>
  <c r="Q419" i="2"/>
  <c r="Q421" i="2"/>
  <c r="Q423" i="2"/>
  <c r="Q425" i="2"/>
  <c r="Q427" i="2"/>
  <c r="Q429" i="2"/>
  <c r="Q431" i="2"/>
  <c r="Q433" i="2"/>
  <c r="Q435" i="2"/>
  <c r="Q437" i="2"/>
  <c r="Q439" i="2"/>
  <c r="Q441" i="2"/>
  <c r="Q443" i="2"/>
  <c r="Q445" i="2"/>
  <c r="Q447" i="2"/>
  <c r="R452" i="2"/>
  <c r="Q454" i="2"/>
  <c r="Q456" i="2"/>
  <c r="Q458" i="2"/>
  <c r="Q460" i="2"/>
  <c r="Q462" i="2"/>
  <c r="Q464" i="2"/>
  <c r="Q466" i="2"/>
  <c r="Q468" i="2"/>
  <c r="Q470" i="2"/>
  <c r="Q472" i="2"/>
  <c r="Q474" i="2"/>
  <c r="Q476" i="2"/>
  <c r="Q478" i="2"/>
  <c r="Q480" i="2"/>
  <c r="Q482" i="2"/>
  <c r="Q484" i="2"/>
  <c r="Q486" i="2"/>
  <c r="Q488" i="2"/>
  <c r="Q490" i="2"/>
  <c r="Q492" i="2"/>
  <c r="Q494" i="2"/>
  <c r="Q496" i="2"/>
  <c r="R498" i="2"/>
  <c r="Q500" i="2"/>
  <c r="Q502" i="2"/>
  <c r="Q504" i="2"/>
  <c r="Q506" i="2"/>
  <c r="Q508" i="2"/>
  <c r="Q510" i="2"/>
  <c r="Q512" i="2"/>
  <c r="Q514" i="2"/>
  <c r="Q516" i="2"/>
  <c r="Q518" i="2"/>
  <c r="Q520" i="2"/>
  <c r="Q522" i="2"/>
  <c r="Q524" i="2"/>
  <c r="Q526" i="2"/>
  <c r="Q528" i="2"/>
  <c r="Q530" i="2"/>
  <c r="G235" i="2"/>
  <c r="H224" i="2"/>
  <c r="G210" i="2"/>
  <c r="G202" i="2"/>
  <c r="H198" i="2"/>
  <c r="H188" i="2"/>
  <c r="H186" i="2"/>
  <c r="H182" i="2"/>
  <c r="G179" i="2"/>
  <c r="G161" i="2"/>
  <c r="H152" i="2"/>
  <c r="H126" i="2"/>
  <c r="H122" i="2"/>
  <c r="H114" i="2"/>
  <c r="G96" i="2"/>
  <c r="G92" i="2"/>
  <c r="G88" i="2"/>
  <c r="H85" i="2"/>
  <c r="H81" i="2"/>
  <c r="G78" i="2"/>
  <c r="H74" i="2"/>
  <c r="H70" i="2"/>
  <c r="H42" i="2"/>
  <c r="H34" i="2"/>
  <c r="H9" i="2"/>
  <c r="G12" i="2"/>
  <c r="G13" i="2"/>
  <c r="H16" i="2"/>
  <c r="G26" i="2"/>
  <c r="H28" i="2"/>
  <c r="H31" i="2"/>
  <c r="H38" i="2"/>
  <c r="G43" i="2"/>
  <c r="H52" i="2"/>
  <c r="G59" i="2"/>
  <c r="H66" i="2"/>
  <c r="G68" i="2"/>
  <c r="G75" i="2"/>
  <c r="H82" i="2"/>
  <c r="G84" i="2"/>
  <c r="G91" i="2"/>
  <c r="H98" i="2"/>
  <c r="H100" i="2"/>
  <c r="G107" i="2"/>
  <c r="G116" i="2"/>
  <c r="H119" i="2"/>
  <c r="H124" i="2"/>
  <c r="G132" i="2"/>
  <c r="G138" i="2"/>
  <c r="H146" i="2"/>
  <c r="H149" i="2"/>
  <c r="H156" i="2"/>
  <c r="G162" i="2"/>
  <c r="H164" i="2"/>
  <c r="H172" i="2"/>
  <c r="G180" i="2"/>
  <c r="H183" i="2"/>
  <c r="G185" i="2"/>
  <c r="G187" i="2"/>
  <c r="G200" i="2"/>
  <c r="Q7" i="2"/>
  <c r="G9" i="2"/>
  <c r="H12" i="2"/>
  <c r="H13" i="2"/>
  <c r="H17" i="2"/>
  <c r="H26" i="2"/>
  <c r="G28" i="2"/>
  <c r="G38" i="2"/>
  <c r="G57" i="2"/>
  <c r="H64" i="2"/>
  <c r="G66" i="2"/>
  <c r="H73" i="2"/>
  <c r="G80" i="2"/>
  <c r="G82" i="2"/>
  <c r="G89" i="2"/>
  <c r="H96" i="2"/>
  <c r="G98" i="2"/>
  <c r="H105" i="2"/>
  <c r="G114" i="2"/>
  <c r="G124" i="2"/>
  <c r="H130" i="2"/>
  <c r="H138" i="2"/>
  <c r="G147" i="2"/>
  <c r="G156" i="2"/>
  <c r="H162" i="2"/>
  <c r="G164" i="2"/>
  <c r="G170" i="2"/>
  <c r="H192" i="2"/>
  <c r="H30" i="2"/>
  <c r="G35" i="2"/>
  <c r="G40" i="2"/>
  <c r="G46" i="2"/>
  <c r="G54" i="2"/>
  <c r="G61" i="2"/>
  <c r="H68" i="2"/>
  <c r="G70" i="2"/>
  <c r="G77" i="2"/>
  <c r="H84" i="2"/>
  <c r="G86" i="2"/>
  <c r="G93" i="2"/>
  <c r="G100" i="2"/>
  <c r="G102" i="2"/>
  <c r="G109" i="2"/>
  <c r="H116" i="2"/>
  <c r="G119" i="2"/>
  <c r="G126" i="2"/>
  <c r="H132" i="2"/>
  <c r="G140" i="2"/>
  <c r="G146" i="2"/>
  <c r="H151" i="2"/>
  <c r="H166" i="2"/>
  <c r="G172" i="2"/>
  <c r="G178" i="2"/>
  <c r="H180" i="2"/>
  <c r="G183" i="2"/>
  <c r="H185" i="2"/>
  <c r="H187" i="2"/>
  <c r="H194" i="2"/>
  <c r="M656" i="2"/>
  <c r="M168" i="2"/>
  <c r="M266" i="2"/>
  <c r="M244" i="2"/>
  <c r="M517" i="2"/>
  <c r="M218" i="2"/>
  <c r="M497" i="2"/>
  <c r="M42" i="2"/>
  <c r="M138" i="2"/>
  <c r="M208" i="2"/>
  <c r="M227" i="2"/>
  <c r="M261" i="2"/>
  <c r="M653" i="2"/>
  <c r="M275" i="2"/>
  <c r="M806" i="2"/>
  <c r="M353" i="2"/>
  <c r="M167" i="2"/>
  <c r="M436" i="2"/>
  <c r="M587" i="2"/>
  <c r="M240" i="2"/>
  <c r="M228" i="2"/>
  <c r="M783" i="2"/>
  <c r="M452" i="2"/>
  <c r="M582" i="2"/>
  <c r="M779" i="2"/>
  <c r="M230" i="2"/>
  <c r="M475" i="2"/>
  <c r="M245" i="2"/>
  <c r="M702" i="2"/>
  <c r="M699" i="2"/>
  <c r="M20" i="2"/>
  <c r="M115" i="2"/>
  <c r="M747" i="2"/>
  <c r="M644" i="2"/>
  <c r="M566" i="2"/>
  <c r="M334" i="2"/>
  <c r="M163" i="2"/>
  <c r="M678" i="2"/>
  <c r="M633" i="2"/>
  <c r="M60" i="2"/>
  <c r="M355" i="2"/>
  <c r="M333" i="2"/>
  <c r="M17" i="2"/>
  <c r="M329" i="2"/>
  <c r="M715" i="2"/>
  <c r="M311" i="2"/>
  <c r="M58" i="2"/>
  <c r="M33" i="2"/>
  <c r="M425" i="2"/>
  <c r="M166" i="2"/>
  <c r="M788" i="2"/>
  <c r="M534" i="2"/>
  <c r="M238" i="2"/>
  <c r="M148" i="2"/>
  <c r="M196" i="2"/>
  <c r="M370" i="2"/>
  <c r="M684" i="2"/>
  <c r="M90" i="2"/>
  <c r="M621" i="2"/>
  <c r="M789" i="2"/>
  <c r="M781" i="2"/>
  <c r="M786" i="2"/>
  <c r="M738" i="2"/>
  <c r="M343" i="2"/>
  <c r="M671" i="2"/>
  <c r="M202" i="2"/>
  <c r="M112" i="2"/>
  <c r="M76" i="2"/>
  <c r="M608" i="2"/>
  <c r="M575" i="2"/>
  <c r="M277" i="2"/>
  <c r="M203" i="2"/>
  <c r="M140" i="2"/>
  <c r="M720" i="2"/>
  <c r="M496" i="2"/>
  <c r="M729" i="2"/>
  <c r="M568" i="2"/>
  <c r="M465" i="2"/>
  <c r="M286" i="2"/>
  <c r="M785" i="2"/>
  <c r="M650" i="2"/>
  <c r="M561" i="2"/>
  <c r="M576" i="2"/>
  <c r="M683" i="2"/>
  <c r="M234" i="2"/>
  <c r="M795" i="2"/>
  <c r="M733" i="2"/>
  <c r="M470" i="2"/>
  <c r="M284" i="2"/>
  <c r="M89" i="2"/>
  <c r="M784" i="2"/>
  <c r="M77" i="2"/>
  <c r="M792" i="2"/>
  <c r="M759" i="2"/>
  <c r="M414" i="2"/>
  <c r="M32" i="2"/>
  <c r="M369" i="2"/>
  <c r="M51" i="2"/>
  <c r="M638" i="2"/>
  <c r="M169" i="2"/>
  <c r="M47" i="2"/>
  <c r="M437" i="2"/>
  <c r="M454" i="2"/>
  <c r="M328" i="2"/>
  <c r="M605" i="2"/>
  <c r="M484" i="2"/>
  <c r="M727" i="2"/>
  <c r="M477" i="2"/>
  <c r="M388" i="2"/>
  <c r="M64" i="2"/>
  <c r="M504" i="2"/>
  <c r="M324" i="2"/>
  <c r="M613" i="2"/>
  <c r="M255" i="2"/>
  <c r="M307" i="2"/>
  <c r="M507" i="2"/>
  <c r="M514" i="2"/>
  <c r="M661" i="2"/>
  <c r="M250" i="2"/>
  <c r="M480" i="2"/>
  <c r="M91" i="2"/>
  <c r="M65" i="2"/>
  <c r="M807" i="2"/>
  <c r="M419" i="2"/>
  <c r="M179" i="2"/>
  <c r="M9" i="2"/>
  <c r="M482" i="2"/>
  <c r="M354" i="2"/>
  <c r="M716" i="2"/>
  <c r="M804" i="2"/>
  <c r="M56" i="2"/>
  <c r="M153" i="2"/>
  <c r="M673" i="2"/>
  <c r="M468" i="2"/>
  <c r="M61" i="2"/>
  <c r="M598" i="2"/>
  <c r="M265" i="2"/>
  <c r="M235" i="2"/>
  <c r="M487" i="2"/>
  <c r="M725" i="2"/>
  <c r="M737" i="2"/>
  <c r="M448" i="2"/>
  <c r="M708" i="2"/>
  <c r="M742" i="2"/>
  <c r="M544" i="2"/>
  <c r="M72" i="2"/>
  <c r="M503" i="2"/>
  <c r="M601" i="2"/>
  <c r="M625" i="2"/>
  <c r="M246" i="2"/>
  <c r="M122" i="2"/>
  <c r="M728" i="2"/>
  <c r="M406" i="2"/>
  <c r="M585" i="2"/>
  <c r="M415" i="2"/>
  <c r="M363" i="2"/>
  <c r="M593" i="2"/>
  <c r="M485" i="2"/>
  <c r="M75" i="2"/>
  <c r="M304" i="2"/>
  <c r="M526" i="2"/>
  <c r="M573" i="2"/>
  <c r="M794" i="2"/>
  <c r="M591" i="2"/>
  <c r="M269" i="2"/>
  <c r="M418" i="2"/>
  <c r="M99" i="2"/>
  <c r="M685" i="2"/>
  <c r="M663" i="2"/>
  <c r="M416" i="2"/>
  <c r="M648" i="2"/>
  <c r="M34" i="2"/>
  <c r="M362" i="2"/>
  <c r="M233" i="2"/>
  <c r="M746" i="2"/>
  <c r="M398" i="2"/>
  <c r="M292" i="2"/>
  <c r="M93" i="2"/>
  <c r="M732" i="2"/>
  <c r="M793" i="2"/>
  <c r="M472" i="2"/>
  <c r="M232" i="2"/>
  <c r="M606" i="2"/>
  <c r="M247" i="2"/>
  <c r="M84" i="2"/>
  <c r="M580" i="2"/>
  <c r="M657" i="2"/>
  <c r="M129" i="2"/>
  <c r="M108" i="2"/>
  <c r="M379" i="2"/>
  <c r="M745" i="2"/>
  <c r="M599" i="2"/>
  <c r="M551" i="2"/>
  <c r="M377" i="2"/>
  <c r="M332" i="2"/>
  <c r="M662" i="2"/>
  <c r="M565" i="2"/>
  <c r="M441" i="2"/>
  <c r="M79" i="2"/>
  <c r="M668" i="2"/>
  <c r="M144" i="2"/>
  <c r="M802" i="2"/>
  <c r="M677" i="2"/>
  <c r="M174" i="2"/>
  <c r="M145" i="2"/>
  <c r="M645" i="2"/>
  <c r="M531" i="2"/>
  <c r="M141" i="2"/>
  <c r="M27" i="2"/>
  <c r="M297" i="2"/>
  <c r="M652" i="2"/>
  <c r="M368" i="2"/>
  <c r="M338" i="2"/>
  <c r="M559" i="2"/>
  <c r="M431" i="2"/>
  <c r="M617" i="2"/>
  <c r="M569" i="2"/>
  <c r="M446" i="2"/>
  <c r="M674" i="2"/>
  <c r="M190" i="2"/>
  <c r="M666" i="2"/>
  <c r="M73" i="2"/>
  <c r="M274" i="2"/>
  <c r="M767" i="2"/>
  <c r="M579" i="2"/>
  <c r="M26" i="2"/>
  <c r="M376" i="2"/>
  <c r="M590" i="2"/>
  <c r="M283" i="2"/>
  <c r="M156" i="2"/>
  <c r="M491" i="2"/>
  <c r="M69" i="2"/>
  <c r="M53" i="2"/>
  <c r="M15" i="2"/>
  <c r="M438" i="2"/>
  <c r="M412" i="2"/>
  <c r="M749" i="2"/>
  <c r="O8" i="2"/>
  <c r="M193" i="2"/>
  <c r="M560" i="2"/>
  <c r="M322" i="2"/>
  <c r="M293" i="2"/>
  <c r="M536" i="2"/>
  <c r="M550" i="2"/>
  <c r="M137" i="2"/>
  <c r="M323" i="2"/>
  <c r="M382" i="2"/>
  <c r="M537" i="2"/>
  <c r="M457" i="2"/>
  <c r="M270" i="2"/>
  <c r="M670" i="2"/>
  <c r="M318" i="2"/>
  <c r="M614" i="2"/>
  <c r="M197" i="2"/>
  <c r="M558" i="2"/>
  <c r="M467" i="2"/>
  <c r="M410" i="2"/>
  <c r="M171" i="2"/>
  <c r="M252" i="2"/>
  <c r="M36" i="2"/>
  <c r="M512" i="2"/>
  <c r="M717" i="2"/>
  <c r="M411" i="2"/>
  <c r="M331" i="2"/>
  <c r="M78" i="2"/>
  <c r="M14" i="2"/>
  <c r="M371" i="2"/>
  <c r="M346" i="2"/>
  <c r="M604" i="2"/>
  <c r="M229" i="2"/>
  <c r="M478" i="2"/>
  <c r="M126" i="2"/>
  <c r="M466" i="2"/>
  <c r="M103" i="2"/>
  <c r="M335" i="2"/>
  <c r="M309" i="2"/>
  <c r="M314" i="2"/>
  <c r="M538" i="2"/>
  <c r="M231" i="2"/>
  <c r="M278" i="2"/>
  <c r="M254" i="2"/>
  <c r="M180" i="2"/>
  <c r="M326" i="2"/>
  <c r="M564" i="2"/>
  <c r="M766" i="2"/>
  <c r="M308" i="2"/>
  <c r="B17" i="2"/>
  <c r="B24" i="2"/>
  <c r="B9" i="2"/>
  <c r="B18" i="2"/>
  <c r="B12" i="2"/>
  <c r="B19" i="2"/>
  <c r="B15" i="2"/>
  <c r="B10" i="2"/>
  <c r="B8" i="2"/>
  <c r="B20" i="2"/>
  <c r="B23" i="2"/>
  <c r="B22" i="2"/>
  <c r="B21" i="2"/>
  <c r="B11" i="2"/>
  <c r="G15" i="2"/>
  <c r="H19" i="2"/>
  <c r="H27" i="2"/>
  <c r="H46" i="2"/>
  <c r="G48" i="2"/>
  <c r="H50" i="2"/>
  <c r="G52" i="2"/>
  <c r="G11" i="2"/>
  <c r="G19" i="2"/>
  <c r="G22" i="2"/>
  <c r="H33" i="2"/>
  <c r="H35" i="2"/>
  <c r="H37" i="2"/>
  <c r="H39" i="2"/>
  <c r="G41" i="2"/>
  <c r="H43" i="2"/>
  <c r="H45" i="2"/>
  <c r="H20" i="2"/>
  <c r="G30" i="2"/>
  <c r="G37" i="2"/>
  <c r="G44" i="2"/>
  <c r="G47" i="2"/>
  <c r="H49" i="2"/>
  <c r="G113" i="2"/>
  <c r="G115" i="2"/>
  <c r="G117" i="2"/>
  <c r="G121" i="2"/>
  <c r="G123" i="2"/>
  <c r="G125" i="2"/>
  <c r="G127" i="2"/>
  <c r="G129" i="2"/>
  <c r="G131" i="2"/>
  <c r="G133" i="2"/>
  <c r="G135" i="2"/>
  <c r="H137" i="2"/>
  <c r="G139" i="2"/>
  <c r="H141" i="2"/>
  <c r="H143" i="2"/>
  <c r="H145" i="2"/>
  <c r="G153" i="2"/>
  <c r="G155" i="2"/>
  <c r="G157" i="2"/>
  <c r="H159" i="2"/>
  <c r="G163" i="2"/>
  <c r="G165" i="2"/>
  <c r="G167" i="2"/>
  <c r="G169" i="2"/>
  <c r="G171" i="2"/>
  <c r="G173" i="2"/>
  <c r="G175" i="2"/>
  <c r="H177" i="2"/>
  <c r="G181" i="2"/>
  <c r="G189" i="2"/>
  <c r="H191" i="2"/>
  <c r="G193" i="2"/>
  <c r="H195" i="2"/>
  <c r="H197" i="2"/>
  <c r="H199" i="2"/>
  <c r="H201" i="2"/>
  <c r="H203" i="2"/>
  <c r="H205" i="2"/>
  <c r="G207" i="2"/>
  <c r="G209" i="2"/>
  <c r="H211" i="2"/>
  <c r="H213" i="2"/>
  <c r="G215" i="2"/>
  <c r="H217" i="2"/>
  <c r="H219" i="2"/>
  <c r="H221" i="2"/>
  <c r="H223" i="2"/>
  <c r="G225" i="2"/>
  <c r="H227" i="2"/>
  <c r="G229" i="2"/>
  <c r="G233" i="2"/>
  <c r="G241" i="2"/>
  <c r="G243" i="2"/>
  <c r="H249" i="2"/>
  <c r="H251" i="2"/>
  <c r="G253" i="2"/>
  <c r="H259" i="2"/>
  <c r="G261" i="2"/>
  <c r="G271" i="2"/>
  <c r="G273" i="2"/>
  <c r="G275" i="2"/>
  <c r="G277" i="2"/>
  <c r="H279" i="2"/>
  <c r="G281" i="2"/>
  <c r="G299" i="2"/>
  <c r="G301" i="2"/>
  <c r="H303" i="2"/>
  <c r="G305" i="2"/>
  <c r="G307" i="2"/>
  <c r="H309" i="2"/>
  <c r="H311" i="2"/>
  <c r="H313" i="2"/>
  <c r="G315" i="2"/>
  <c r="H317" i="2"/>
  <c r="H319" i="2"/>
  <c r="G321" i="2"/>
  <c r="G323" i="2"/>
  <c r="H325" i="2"/>
  <c r="G327" i="2"/>
  <c r="H329" i="2"/>
  <c r="H331" i="2"/>
  <c r="G333" i="2"/>
  <c r="G335" i="2"/>
  <c r="H337" i="2"/>
  <c r="G339" i="2"/>
  <c r="H341" i="2"/>
  <c r="G343" i="2"/>
  <c r="H345" i="2"/>
  <c r="H347" i="2"/>
  <c r="G349" i="2"/>
  <c r="H351" i="2"/>
  <c r="H353" i="2"/>
  <c r="G355" i="2"/>
  <c r="H357" i="2"/>
  <c r="G359" i="2"/>
  <c r="G361" i="2"/>
  <c r="H363" i="2"/>
  <c r="H365" i="2"/>
  <c r="H367" i="2"/>
  <c r="G369" i="2"/>
  <c r="G371" i="2"/>
  <c r="G373" i="2"/>
  <c r="H375" i="2"/>
  <c r="G377" i="2"/>
  <c r="G379" i="2"/>
  <c r="H443" i="2"/>
  <c r="H445" i="2"/>
  <c r="G20" i="2"/>
  <c r="G23" i="2"/>
  <c r="G39" i="2"/>
  <c r="G49" i="2"/>
  <c r="G51" i="2"/>
  <c r="H113" i="2"/>
  <c r="H115" i="2"/>
  <c r="H117" i="2"/>
  <c r="H121" i="2"/>
  <c r="H123" i="2"/>
  <c r="H125" i="2"/>
  <c r="H127" i="2"/>
  <c r="H129" i="2"/>
  <c r="H131" i="2"/>
  <c r="H133" i="2"/>
  <c r="H135" i="2"/>
  <c r="G137" i="2"/>
  <c r="H139" i="2"/>
  <c r="G141" i="2"/>
  <c r="G143" i="2"/>
  <c r="G145" i="2"/>
  <c r="H153" i="2"/>
  <c r="H155" i="2"/>
  <c r="H157" i="2"/>
  <c r="G159" i="2"/>
  <c r="H163" i="2"/>
  <c r="H165" i="2"/>
  <c r="H167" i="2"/>
  <c r="H169" i="2"/>
  <c r="H171" i="2"/>
  <c r="H173" i="2"/>
  <c r="H175" i="2"/>
  <c r="G177" i="2"/>
  <c r="H181" i="2"/>
  <c r="H189" i="2"/>
  <c r="G191" i="2"/>
  <c r="H193" i="2"/>
  <c r="G195" i="2"/>
  <c r="G197" i="2"/>
  <c r="G199" i="2"/>
  <c r="G201" i="2"/>
  <c r="G203" i="2"/>
  <c r="G205" i="2"/>
  <c r="H207" i="2"/>
  <c r="H209" i="2"/>
  <c r="G211" i="2"/>
  <c r="G213" i="2"/>
  <c r="H215" i="2"/>
  <c r="G217" i="2"/>
  <c r="G219" i="2"/>
  <c r="G221" i="2"/>
  <c r="G223" i="2"/>
  <c r="H225" i="2"/>
  <c r="G227" i="2"/>
  <c r="H229" i="2"/>
  <c r="H233" i="2"/>
  <c r="H241" i="2"/>
  <c r="H243" i="2"/>
  <c r="G249" i="2"/>
  <c r="G251" i="2"/>
  <c r="H253" i="2"/>
  <c r="G259" i="2"/>
  <c r="H261" i="2"/>
  <c r="H271" i="2"/>
  <c r="H273" i="2"/>
  <c r="H275" i="2"/>
  <c r="H277" i="2"/>
  <c r="G279" i="2"/>
  <c r="H281" i="2"/>
  <c r="H299" i="2"/>
  <c r="H301" i="2"/>
  <c r="G303" i="2"/>
  <c r="H305" i="2"/>
  <c r="H307" i="2"/>
  <c r="G309" i="2"/>
  <c r="G311" i="2"/>
  <c r="G313" i="2"/>
  <c r="H315" i="2"/>
  <c r="G317" i="2"/>
  <c r="G319" i="2"/>
  <c r="H321" i="2"/>
  <c r="H323" i="2"/>
  <c r="G325" i="2"/>
  <c r="H327" i="2"/>
  <c r="G329" i="2"/>
  <c r="G331" i="2"/>
  <c r="H333" i="2"/>
  <c r="H335" i="2"/>
  <c r="G337" i="2"/>
  <c r="H339" i="2"/>
  <c r="G341" i="2"/>
  <c r="H343" i="2"/>
  <c r="G345" i="2"/>
  <c r="G347" i="2"/>
  <c r="H349" i="2"/>
  <c r="G351" i="2"/>
  <c r="G353" i="2"/>
  <c r="H355" i="2"/>
  <c r="G357" i="2"/>
  <c r="H359" i="2"/>
  <c r="H361" i="2"/>
  <c r="G363" i="2"/>
  <c r="G365" i="2"/>
  <c r="G367" i="2"/>
  <c r="H369" i="2"/>
  <c r="H371" i="2"/>
  <c r="H373" i="2"/>
  <c r="G375" i="2"/>
  <c r="H377" i="2"/>
  <c r="H379" i="2"/>
  <c r="G376" i="2"/>
  <c r="G368" i="2"/>
  <c r="H360" i="2"/>
  <c r="G352" i="2"/>
  <c r="H344" i="2"/>
  <c r="H336" i="2"/>
  <c r="G328" i="2"/>
  <c r="G320" i="2"/>
  <c r="G312" i="2"/>
  <c r="H304" i="2"/>
  <c r="H297" i="2"/>
  <c r="H295" i="2"/>
  <c r="G293" i="2"/>
  <c r="G291" i="2"/>
  <c r="G289" i="2"/>
  <c r="G287" i="2"/>
  <c r="H285" i="2"/>
  <c r="G283" i="2"/>
  <c r="H278" i="2"/>
  <c r="G270" i="2"/>
  <c r="H262" i="2"/>
  <c r="G257" i="2"/>
  <c r="H255" i="2"/>
  <c r="H250" i="2"/>
  <c r="G238" i="2"/>
  <c r="G236" i="2"/>
  <c r="H232" i="2"/>
  <c r="G230" i="2"/>
  <c r="G224" i="2"/>
  <c r="G216" i="2"/>
  <c r="H208" i="2"/>
  <c r="H200" i="2"/>
  <c r="G192" i="2"/>
  <c r="H179" i="2"/>
  <c r="G176" i="2"/>
  <c r="H168" i="2"/>
  <c r="H161" i="2"/>
  <c r="H158" i="2"/>
  <c r="G151" i="2"/>
  <c r="G149" i="2"/>
  <c r="H147" i="2"/>
  <c r="H144" i="2"/>
  <c r="H136" i="2"/>
  <c r="G128" i="2"/>
  <c r="G120" i="2"/>
  <c r="G111" i="2"/>
  <c r="H109" i="2"/>
  <c r="H107" i="2"/>
  <c r="G105" i="2"/>
  <c r="G103" i="2"/>
  <c r="G101" i="2"/>
  <c r="G99" i="2"/>
  <c r="H97" i="2"/>
  <c r="G95" i="2"/>
  <c r="H93" i="2"/>
  <c r="H91" i="2"/>
  <c r="H89" i="2"/>
  <c r="H87" i="2"/>
  <c r="G85" i="2"/>
  <c r="G83" i="2"/>
  <c r="G81" i="2"/>
  <c r="H79" i="2"/>
  <c r="H77" i="2"/>
  <c r="H75" i="2"/>
  <c r="G73" i="2"/>
  <c r="H71" i="2"/>
  <c r="G69" i="2"/>
  <c r="G67" i="2"/>
  <c r="H65" i="2"/>
  <c r="H63" i="2"/>
  <c r="H61" i="2"/>
  <c r="H59" i="2"/>
  <c r="H57" i="2"/>
  <c r="G55" i="2"/>
  <c r="G53" i="2"/>
  <c r="G42" i="2"/>
  <c r="H25" i="2"/>
  <c r="G14" i="2"/>
  <c r="G10" i="2"/>
  <c r="G8" i="2"/>
  <c r="P180" i="2"/>
  <c r="P287" i="2"/>
  <c r="P388" i="2"/>
  <c r="P153" i="2"/>
  <c r="P148" i="2"/>
  <c r="P583" i="2"/>
  <c r="P783" i="2"/>
  <c r="P305" i="2"/>
  <c r="P165" i="2"/>
  <c r="P787" i="2"/>
  <c r="P355" i="2"/>
  <c r="P486" i="2"/>
  <c r="P409" i="2"/>
  <c r="P749" i="2"/>
  <c r="P793" i="2"/>
  <c r="P207" i="2"/>
  <c r="P83" i="2"/>
  <c r="P745" i="2"/>
  <c r="P383" i="2"/>
  <c r="P746" i="2"/>
  <c r="P674" i="2"/>
  <c r="P599" i="2"/>
  <c r="P621" i="2"/>
  <c r="P399" i="2"/>
  <c r="P760" i="2"/>
  <c r="P704" i="2"/>
  <c r="P515" i="2"/>
  <c r="P635" i="2"/>
  <c r="P319" i="2"/>
  <c r="P629" i="2"/>
  <c r="P269" i="2"/>
  <c r="P382" i="2"/>
  <c r="P333" i="2"/>
  <c r="P80" i="2"/>
  <c r="P402" i="2"/>
  <c r="P407" i="2"/>
  <c r="P343" i="2"/>
  <c r="P795" i="2"/>
  <c r="P637" i="2"/>
  <c r="P579" i="2"/>
  <c r="P609" i="2"/>
  <c r="P29" i="2"/>
  <c r="P354" i="2"/>
  <c r="P456" i="2"/>
  <c r="P360" i="2"/>
  <c r="P670" i="2"/>
  <c r="P777" i="2"/>
  <c r="P504" i="2"/>
  <c r="P299" i="2"/>
  <c r="P104" i="2"/>
  <c r="P591" i="2"/>
  <c r="P480" i="2"/>
  <c r="P46" i="2"/>
  <c r="P109" i="2"/>
  <c r="P469" i="2"/>
  <c r="P702" i="2"/>
  <c r="P270" i="2"/>
  <c r="P367" i="2"/>
  <c r="P258" i="2"/>
  <c r="P693" i="2"/>
  <c r="P22" i="2"/>
  <c r="P557" i="2"/>
  <c r="P316" i="2"/>
  <c r="P494" i="2"/>
  <c r="P678" i="2"/>
  <c r="P563" i="2"/>
  <c r="P698" i="2"/>
  <c r="P53" i="2"/>
  <c r="P492" i="2"/>
  <c r="P639" i="2"/>
  <c r="P803" i="2"/>
  <c r="P800" i="2"/>
  <c r="P27" i="2"/>
  <c r="P253" i="2"/>
  <c r="P194" i="2"/>
  <c r="P470" i="2"/>
  <c r="P190" i="2"/>
  <c r="P562" i="2"/>
  <c r="P264" i="2"/>
  <c r="P614" i="2"/>
  <c r="P206" i="2"/>
  <c r="P79" i="2"/>
  <c r="P552" i="2"/>
  <c r="P585" i="2"/>
  <c r="P476" i="2"/>
  <c r="P671" i="2"/>
  <c r="P147" i="2"/>
  <c r="P120" i="2"/>
  <c r="P200" i="2"/>
  <c r="P553" i="2"/>
  <c r="P433" i="2"/>
  <c r="P259" i="2"/>
  <c r="P136" i="2"/>
  <c r="P603" i="2"/>
  <c r="P34" i="2"/>
  <c r="P390" i="2"/>
  <c r="P262" i="2"/>
  <c r="P154" i="2"/>
  <c r="P543" i="2"/>
  <c r="P612" i="2"/>
  <c r="P779" i="2"/>
  <c r="P448" i="2"/>
  <c r="P313" i="2"/>
  <c r="P218" i="2"/>
  <c r="P187" i="2"/>
  <c r="P57" i="2"/>
  <c r="P602" i="2"/>
  <c r="P477" i="2"/>
  <c r="P460" i="2"/>
  <c r="P412" i="2"/>
  <c r="P281" i="2"/>
  <c r="P582" i="2"/>
  <c r="P675" i="2"/>
  <c r="P547" i="2"/>
  <c r="P770" i="2"/>
  <c r="P722" i="2"/>
  <c r="P616" i="2"/>
  <c r="P676" i="2"/>
  <c r="P479" i="2"/>
  <c r="P695" i="2"/>
  <c r="P294" i="2"/>
  <c r="P60" i="2"/>
  <c r="P98" i="2"/>
  <c r="N554" i="2"/>
  <c r="N402" i="2"/>
  <c r="N21" i="2"/>
  <c r="O436" i="2"/>
  <c r="O804" i="2"/>
  <c r="O402" i="2"/>
  <c r="P551" i="2"/>
  <c r="P188" i="2"/>
  <c r="P538" i="2"/>
  <c r="P549" i="2"/>
  <c r="P684" i="2"/>
  <c r="P353" i="2"/>
  <c r="P545" i="2"/>
  <c r="P445" i="2"/>
  <c r="P467" i="2"/>
  <c r="P690" i="2"/>
  <c r="P610" i="2"/>
  <c r="P613" i="2"/>
  <c r="P546" i="2"/>
  <c r="P89" i="2"/>
  <c r="P653" i="2"/>
  <c r="P291" i="2"/>
  <c r="P168" i="2"/>
  <c r="P642" i="2"/>
  <c r="P236" i="2"/>
  <c r="P273" i="2"/>
  <c r="P241" i="2"/>
  <c r="P292" i="2"/>
  <c r="P646" i="2"/>
  <c r="P458" i="2"/>
  <c r="P666" i="2"/>
  <c r="P108" i="2"/>
  <c r="P37" i="2"/>
  <c r="P330" i="2"/>
  <c r="P758" i="2"/>
  <c r="P525" i="2"/>
  <c r="P708" i="2"/>
  <c r="P340" i="2"/>
  <c r="P54" i="2"/>
  <c r="P290" i="2"/>
  <c r="P710" i="2"/>
  <c r="P49" i="2"/>
  <c r="P395" i="2"/>
  <c r="P535" i="2"/>
  <c r="P247" i="2"/>
  <c r="P530" i="2"/>
  <c r="P131" i="2"/>
  <c r="P618" i="2"/>
  <c r="P159" i="2"/>
  <c r="P252" i="2"/>
  <c r="P366" i="2"/>
  <c r="P356" i="2"/>
  <c r="P378" i="2"/>
  <c r="P587" i="2"/>
  <c r="P435" i="2"/>
  <c r="P216" i="2"/>
  <c r="P230" i="2"/>
  <c r="P106" i="2"/>
  <c r="P359" i="2"/>
  <c r="P406" i="2"/>
  <c r="P750" i="2"/>
  <c r="P67" i="2"/>
  <c r="P210" i="2"/>
  <c r="P161" i="2"/>
  <c r="P593" i="2"/>
  <c r="P45" i="2"/>
  <c r="P680" i="2"/>
  <c r="P101" i="2"/>
  <c r="P75" i="2"/>
  <c r="P389" i="2"/>
  <c r="P32" i="2"/>
  <c r="P30" i="2"/>
  <c r="P248" i="2"/>
  <c r="P607" i="2"/>
  <c r="P441" i="2"/>
  <c r="P689" i="2"/>
  <c r="P688" i="2"/>
  <c r="P652" i="2"/>
  <c r="P128" i="2"/>
  <c r="P451" i="2"/>
  <c r="P41" i="2"/>
  <c r="P268" i="2"/>
  <c r="P625" i="2"/>
  <c r="P735" i="2"/>
  <c r="P69" i="2"/>
  <c r="P510" i="2"/>
  <c r="P146" i="2"/>
  <c r="P71" i="2"/>
  <c r="P160" i="2"/>
  <c r="P668" i="2"/>
  <c r="P348" i="2"/>
  <c r="P453" i="2"/>
  <c r="P114" i="2"/>
  <c r="P391" i="2"/>
  <c r="P519" i="2"/>
  <c r="P255" i="2"/>
  <c r="P457" i="2"/>
  <c r="P723" i="2"/>
  <c r="P488" i="2"/>
  <c r="P791" i="2"/>
  <c r="P789" i="2"/>
  <c r="P703" i="2"/>
  <c r="P119" i="2"/>
  <c r="P697" i="2"/>
  <c r="P118" i="2"/>
  <c r="P396" i="2"/>
  <c r="P568" i="2"/>
  <c r="P235" i="2"/>
  <c r="P151" i="2"/>
  <c r="P122" i="2"/>
  <c r="P310" i="2"/>
  <c r="P74" i="2"/>
  <c r="P649" i="2"/>
  <c r="P805" i="2"/>
  <c r="P16" i="2"/>
  <c r="P699" i="2"/>
  <c r="P421" i="2"/>
  <c r="P116" i="2"/>
  <c r="P763" i="2"/>
  <c r="P627" i="2"/>
  <c r="P726" i="2"/>
  <c r="P335" i="2"/>
  <c r="P332" i="2"/>
  <c r="P474" i="2"/>
  <c r="P595" i="2"/>
  <c r="P431" i="2"/>
  <c r="P663" i="2"/>
  <c r="P87" i="2"/>
  <c r="P24" i="2"/>
  <c r="O225" i="2"/>
  <c r="P601" i="2"/>
  <c r="P736" i="2"/>
  <c r="P17" i="2"/>
  <c r="P133" i="2"/>
  <c r="P577" i="2"/>
  <c r="P19" i="2"/>
  <c r="P542" i="2"/>
  <c r="P193" i="2"/>
  <c r="P782" i="2"/>
  <c r="P361" i="2"/>
  <c r="P90" i="2"/>
  <c r="P126" i="2"/>
  <c r="P401" i="2"/>
  <c r="P283" i="2"/>
  <c r="P398" i="2"/>
  <c r="P539" i="2"/>
  <c r="P123" i="2"/>
  <c r="P162" i="2"/>
  <c r="P184" i="2"/>
  <c r="P740" i="2"/>
  <c r="P164" i="2"/>
  <c r="P78" i="2"/>
  <c r="P298" i="2"/>
  <c r="P417" i="2"/>
  <c r="P781" i="2"/>
  <c r="P725" i="2"/>
  <c r="P280" i="2"/>
  <c r="P199" i="2"/>
  <c r="P158" i="2"/>
  <c r="P792" i="2"/>
  <c r="P501" i="2"/>
  <c r="P36" i="2"/>
  <c r="P94" i="2"/>
  <c r="P716" i="2"/>
  <c r="P768" i="2"/>
  <c r="P286" i="2"/>
  <c r="P96" i="2"/>
  <c r="P47" i="2"/>
  <c r="P92" i="2"/>
  <c r="P721" i="2"/>
  <c r="P331" i="2"/>
  <c r="P226" i="2"/>
  <c r="P198" i="2"/>
  <c r="P424" i="2"/>
  <c r="P687" i="2"/>
  <c r="P416" i="2"/>
  <c r="P759" i="2"/>
  <c r="P600" i="2"/>
  <c r="P221" i="2"/>
  <c r="O84" i="2"/>
  <c r="P249" i="2"/>
  <c r="P137" i="2"/>
  <c r="P276" i="2"/>
  <c r="P478" i="2"/>
  <c r="P163" i="2"/>
  <c r="P799" i="2"/>
  <c r="P598" i="2"/>
  <c r="P141" i="2"/>
  <c r="P682" i="2"/>
  <c r="P31" i="2"/>
  <c r="P604" i="2"/>
  <c r="P767" i="2"/>
  <c r="P242" i="2"/>
  <c r="P556" i="2"/>
  <c r="P65" i="2"/>
  <c r="P505" i="2"/>
  <c r="P446" i="2"/>
  <c r="P393" i="2"/>
  <c r="P482" i="2"/>
  <c r="P11" i="2"/>
  <c r="P641" i="2"/>
  <c r="P790" i="2"/>
  <c r="P297" i="2"/>
  <c r="P774" i="2"/>
  <c r="P410" i="2"/>
  <c r="P77" i="2"/>
  <c r="P780" i="2"/>
  <c r="P757" i="2"/>
  <c r="P135" i="2"/>
  <c r="P111" i="2"/>
  <c r="P619" i="2"/>
  <c r="P212" i="2"/>
  <c r="P471" i="2"/>
  <c r="P404" i="2"/>
  <c r="P102" i="2"/>
  <c r="P567" i="2"/>
  <c r="P182" i="2"/>
  <c r="P205" i="2"/>
  <c r="P70" i="2"/>
  <c r="P272" i="2"/>
  <c r="P461" i="2"/>
  <c r="P423" i="2"/>
  <c r="P442" i="2"/>
  <c r="P685" i="2"/>
  <c r="P134" i="2"/>
  <c r="P225" i="2"/>
  <c r="P506" i="2"/>
  <c r="P487" i="2"/>
  <c r="O470" i="2"/>
  <c r="O761" i="2"/>
  <c r="P189" i="2"/>
  <c r="P794" i="2"/>
  <c r="P307" i="2"/>
  <c r="P338" i="2"/>
  <c r="P700" i="2"/>
  <c r="P311" i="2"/>
  <c r="P657" i="2"/>
  <c r="P705" i="2"/>
  <c r="P113" i="2"/>
  <c r="P738" i="2"/>
  <c r="P400" i="2"/>
  <c r="P370" i="2"/>
  <c r="P157" i="2"/>
  <c r="P169" i="2"/>
  <c r="P667" i="2"/>
  <c r="P23" i="2"/>
  <c r="P99" i="2"/>
  <c r="P309" i="2"/>
  <c r="P773" i="2"/>
  <c r="P376" i="2"/>
  <c r="P718" i="2"/>
  <c r="P176" i="2"/>
  <c r="P342" i="2"/>
  <c r="P544" i="2"/>
  <c r="P717" i="2"/>
  <c r="P517" i="2"/>
  <c r="P511" i="2"/>
  <c r="P127" i="2"/>
  <c r="P177" i="2"/>
  <c r="P707" i="2"/>
  <c r="P192" i="2"/>
  <c r="P125" i="2"/>
  <c r="P256" i="2"/>
  <c r="P284" i="2"/>
  <c r="P584" i="2"/>
  <c r="P374" i="2"/>
  <c r="P507" i="2"/>
  <c r="P493" i="2"/>
  <c r="P645" i="2"/>
  <c r="P55" i="2"/>
  <c r="P439" i="2"/>
  <c r="P306" i="2"/>
  <c r="P529" i="2"/>
  <c r="P314" i="2"/>
  <c r="P497" i="2"/>
  <c r="P462" i="2"/>
  <c r="P683" i="2"/>
  <c r="N558" i="2"/>
  <c r="N479" i="2"/>
  <c r="O758" i="2"/>
  <c r="O656" i="2"/>
  <c r="N523" i="2"/>
  <c r="N574" i="2"/>
  <c r="N487" i="2"/>
  <c r="O674" i="2"/>
  <c r="O66" i="2"/>
  <c r="O177" i="2"/>
  <c r="O118" i="2"/>
  <c r="N263" i="2"/>
  <c r="N579" i="2"/>
  <c r="O689" i="2"/>
  <c r="O369" i="2"/>
  <c r="N41" i="2"/>
  <c r="N644" i="2"/>
  <c r="O97" i="2"/>
  <c r="O62" i="2"/>
  <c r="N277" i="2"/>
  <c r="N805" i="2"/>
  <c r="O694" i="2"/>
  <c r="O547" i="2"/>
  <c r="O305" i="2"/>
  <c r="O111" i="2"/>
  <c r="O713" i="2"/>
  <c r="N670" i="2"/>
  <c r="N501" i="2"/>
  <c r="N685" i="2"/>
  <c r="N326" i="2"/>
  <c r="N225" i="2"/>
  <c r="N800" i="2"/>
  <c r="N605" i="2"/>
  <c r="N107" i="2"/>
  <c r="N696" i="2"/>
  <c r="N74" i="2"/>
  <c r="N139" i="2"/>
  <c r="N768" i="2"/>
  <c r="N733" i="2"/>
  <c r="N419" i="2"/>
  <c r="N659" i="2"/>
  <c r="N426" i="2"/>
  <c r="N327" i="2"/>
  <c r="N528" i="2"/>
  <c r="N273" i="2"/>
  <c r="O285" i="2"/>
  <c r="N186" i="2"/>
  <c r="N154" i="2"/>
  <c r="N793" i="2"/>
  <c r="N434" i="2"/>
  <c r="N75" i="2"/>
  <c r="N94" i="2"/>
  <c r="N361" i="2"/>
  <c r="N422" i="2"/>
  <c r="N22" i="2"/>
  <c r="N342" i="2"/>
  <c r="N566" i="2"/>
  <c r="N262" i="2"/>
  <c r="N727" i="2"/>
  <c r="N127" i="2"/>
  <c r="N20" i="2"/>
  <c r="N278" i="2"/>
  <c r="N475" i="2"/>
  <c r="N399" i="2"/>
  <c r="N780" i="2"/>
  <c r="N58" i="2"/>
  <c r="O220" i="2"/>
  <c r="O65" i="2"/>
  <c r="O464" i="2"/>
  <c r="O790" i="2"/>
  <c r="O328" i="2"/>
  <c r="O313" i="2"/>
  <c r="N280" i="2"/>
  <c r="N484" i="2"/>
  <c r="N792" i="2"/>
  <c r="N316" i="2"/>
  <c r="N348" i="2"/>
  <c r="N271" i="2"/>
  <c r="N760" i="2"/>
  <c r="N145" i="2"/>
  <c r="O149" i="2"/>
  <c r="O344" i="2"/>
  <c r="O593" i="2"/>
  <c r="O682" i="2"/>
  <c r="O806" i="2"/>
  <c r="O427" i="2"/>
  <c r="N284" i="2"/>
  <c r="N96" i="2"/>
  <c r="N757" i="2"/>
  <c r="N650" i="2"/>
  <c r="N675" i="2"/>
  <c r="N466" i="2"/>
  <c r="N581" i="2"/>
  <c r="N313" i="2"/>
  <c r="N604" i="2"/>
  <c r="N573" i="2"/>
  <c r="N766" i="2"/>
  <c r="N208" i="2"/>
  <c r="N610" i="2"/>
  <c r="N621" i="2"/>
  <c r="N358" i="2"/>
  <c r="N669" i="2"/>
  <c r="N683" i="2"/>
  <c r="N587" i="2"/>
  <c r="N357" i="2"/>
  <c r="N530" i="2"/>
  <c r="N796" i="2"/>
  <c r="O603" i="2"/>
  <c r="O245" i="2"/>
  <c r="O162" i="2"/>
  <c r="O585" i="2"/>
  <c r="O144" i="2"/>
  <c r="N687" i="2"/>
  <c r="N221" i="2"/>
  <c r="N807" i="2"/>
  <c r="N482" i="2"/>
  <c r="N381" i="2"/>
  <c r="N247" i="2"/>
  <c r="N505" i="2"/>
  <c r="N48" i="2"/>
  <c r="O514" i="2"/>
  <c r="O355" i="2"/>
  <c r="O638" i="2"/>
  <c r="O302" i="2"/>
  <c r="O164" i="2"/>
  <c r="N750" i="2"/>
  <c r="N410" i="2"/>
  <c r="N395" i="2"/>
  <c r="N214" i="2"/>
  <c r="N684" i="2"/>
  <c r="N646" i="2"/>
  <c r="N133" i="2"/>
  <c r="N416" i="2"/>
  <c r="N570" i="2"/>
  <c r="N210" i="2"/>
  <c r="N440" i="2"/>
  <c r="N693" i="2"/>
  <c r="P590" i="2"/>
  <c r="P706" i="2"/>
  <c r="P142" i="2"/>
  <c r="P464" i="2"/>
  <c r="P662" i="2"/>
  <c r="P537" i="2"/>
  <c r="P628" i="2"/>
  <c r="P608" i="2"/>
  <c r="P797" i="2"/>
  <c r="P654" i="2"/>
  <c r="P38" i="2"/>
  <c r="P485" i="2"/>
  <c r="P275" i="2"/>
  <c r="P420" i="2"/>
  <c r="P558" i="2"/>
  <c r="P377" i="2"/>
  <c r="P719" i="2"/>
  <c r="P295" i="2"/>
  <c r="P756" i="2"/>
  <c r="P379" i="2"/>
  <c r="P643" i="2"/>
  <c r="P490" i="2"/>
  <c r="P720" i="2"/>
  <c r="P631" i="2"/>
  <c r="P341" i="2"/>
  <c r="P48" i="2"/>
  <c r="P730" i="2"/>
  <c r="P251" i="2"/>
  <c r="P580" i="2"/>
  <c r="P454" i="2"/>
  <c r="P531" i="2"/>
  <c r="P334" i="2"/>
  <c r="P328" i="2"/>
  <c r="P219" i="2"/>
  <c r="P50" i="2"/>
  <c r="P741" i="2"/>
  <c r="N312" i="2"/>
  <c r="N539" i="2"/>
  <c r="N496" i="2"/>
  <c r="N206" i="2"/>
  <c r="N449" i="2"/>
  <c r="N314" i="2"/>
  <c r="N652" i="2"/>
  <c r="N614" i="2"/>
  <c r="N497" i="2"/>
  <c r="N655" i="2"/>
  <c r="N700" i="2"/>
  <c r="N521" i="2"/>
  <c r="N375" i="2"/>
  <c r="N553" i="2"/>
  <c r="N526" i="2"/>
  <c r="N620" i="2"/>
  <c r="N622" i="2"/>
  <c r="N163" i="2"/>
  <c r="N714" i="2"/>
  <c r="N98" i="2"/>
  <c r="N189" i="2"/>
  <c r="N596" i="2"/>
  <c r="N223" i="2"/>
  <c r="N33" i="2"/>
  <c r="N588" i="2"/>
  <c r="N323" i="2"/>
  <c r="N111" i="2"/>
  <c r="N611" i="2"/>
  <c r="N705" i="2"/>
  <c r="N76" i="2"/>
  <c r="N380" i="2"/>
  <c r="N110" i="2"/>
  <c r="N332" i="2"/>
  <c r="N769" i="2"/>
  <c r="N215" i="2"/>
  <c r="N11" i="2"/>
  <c r="N514" i="2"/>
  <c r="N517" i="2"/>
  <c r="N711" i="2"/>
  <c r="N196" i="2"/>
  <c r="N688" i="2"/>
  <c r="N459" i="2"/>
  <c r="N120" i="2"/>
  <c r="N464" i="2"/>
  <c r="N265" i="2"/>
  <c r="N325" i="2"/>
  <c r="N382" i="2"/>
  <c r="N368" i="2"/>
  <c r="N784" i="2"/>
  <c r="N582" i="2"/>
  <c r="N53" i="2"/>
  <c r="N636" i="2"/>
  <c r="N131" i="2"/>
  <c r="N662" i="2"/>
  <c r="N486" i="2"/>
  <c r="N572" i="2"/>
  <c r="N424" i="2"/>
  <c r="N723" i="2"/>
  <c r="N697" i="2"/>
  <c r="N343" i="2"/>
  <c r="N220" i="2"/>
  <c r="N269" i="2"/>
  <c r="N719" i="2"/>
  <c r="N634" i="2"/>
  <c r="N799" i="2"/>
  <c r="N575" i="2"/>
  <c r="N623" i="2"/>
  <c r="N439" i="2"/>
  <c r="N732" i="2"/>
  <c r="N117" i="2"/>
  <c r="N480" i="2"/>
  <c r="N612" i="2"/>
  <c r="N764" i="2"/>
  <c r="N520" i="2"/>
  <c r="N254" i="2"/>
  <c r="N516" i="2"/>
  <c r="N207" i="2"/>
  <c r="N226" i="2"/>
  <c r="N121" i="2"/>
  <c r="N231" i="2"/>
  <c r="N285" i="2"/>
  <c r="N397" i="2"/>
  <c r="N108" i="2"/>
  <c r="N563" i="2"/>
  <c r="N40" i="2"/>
  <c r="N188" i="2"/>
  <c r="N386" i="2"/>
  <c r="N547" i="2"/>
  <c r="N529" i="2"/>
  <c r="N267" i="2"/>
  <c r="N541" i="2"/>
  <c r="N430" i="2"/>
  <c r="N628" i="2"/>
  <c r="N418" i="2"/>
  <c r="N451" i="2"/>
  <c r="N124" i="2"/>
  <c r="N114" i="2"/>
  <c r="N150" i="2"/>
  <c r="N144" i="2"/>
  <c r="N403" i="2"/>
  <c r="N307" i="2"/>
  <c r="N568" i="2"/>
  <c r="N333" i="2"/>
  <c r="N508" i="2"/>
  <c r="N373" i="2"/>
  <c r="N680" i="2"/>
  <c r="N229" i="2"/>
  <c r="N192" i="2"/>
  <c r="N738" i="2"/>
  <c r="N385" i="2"/>
  <c r="N678" i="2"/>
  <c r="N179" i="2"/>
  <c r="N67" i="2"/>
  <c r="N494" i="2"/>
  <c r="N303" i="2"/>
  <c r="N470" i="2"/>
  <c r="N129" i="2"/>
  <c r="N537" i="2"/>
  <c r="N136" i="2"/>
  <c r="N689" i="2"/>
  <c r="N801" i="2"/>
  <c r="N409" i="2"/>
  <c r="N109" i="2"/>
  <c r="N82" i="2"/>
  <c r="N72" i="2"/>
  <c r="N753" i="2"/>
  <c r="N778" i="2"/>
  <c r="N458" i="2"/>
  <c r="N739" i="2"/>
  <c r="N803" i="2"/>
  <c r="N577" i="2"/>
  <c r="N222" i="2"/>
  <c r="N371" i="2"/>
  <c r="N374" i="2"/>
  <c r="N142" i="2"/>
  <c r="N502" i="2"/>
  <c r="N161" i="2"/>
  <c r="N255" i="2"/>
  <c r="N66" i="2"/>
  <c r="N84" i="2"/>
  <c r="N626" i="2"/>
  <c r="N782" i="2"/>
  <c r="N83" i="2"/>
  <c r="N24" i="2"/>
  <c r="N433" i="2"/>
  <c r="N216" i="2"/>
  <c r="N198" i="2"/>
  <c r="N549" i="2"/>
  <c r="N291" i="2"/>
  <c r="N388" i="2"/>
  <c r="N64" i="2"/>
  <c r="N87" i="2"/>
  <c r="N619" i="2"/>
  <c r="N776" i="2"/>
  <c r="N660" i="2"/>
  <c r="N352" i="2"/>
  <c r="N123" i="2"/>
  <c r="N571" i="2"/>
  <c r="N649" i="2"/>
  <c r="N80" i="2"/>
  <c r="N585" i="2"/>
  <c r="N297" i="2"/>
  <c r="N667" i="2"/>
  <c r="N383" i="2"/>
  <c r="N369" i="2"/>
  <c r="N674" i="2"/>
  <c r="N404" i="2"/>
  <c r="N525" i="2"/>
  <c r="N557" i="2"/>
  <c r="N427" i="2"/>
  <c r="N16" i="2"/>
  <c r="N238" i="2"/>
  <c r="N647" i="2"/>
  <c r="N321" i="2"/>
  <c r="N624" i="2"/>
  <c r="N648" i="2"/>
  <c r="N234" i="2"/>
  <c r="N209" i="2"/>
  <c r="N423" i="2"/>
  <c r="N725" i="2"/>
  <c r="N692" i="2"/>
  <c r="N353" i="2"/>
  <c r="N306" i="2"/>
  <c r="N88" i="2"/>
  <c r="N296" i="2"/>
  <c r="N27" i="2"/>
  <c r="N135" i="2"/>
  <c r="N616" i="2"/>
  <c r="N364" i="2"/>
  <c r="N787" i="2"/>
  <c r="N237" i="2"/>
  <c r="N282" i="2"/>
  <c r="N401" i="2"/>
  <c r="N283" i="2"/>
  <c r="N546" i="2"/>
  <c r="N194" i="2"/>
  <c r="N78" i="2"/>
  <c r="N389" i="2"/>
  <c r="N586" i="2"/>
  <c r="N258" i="2"/>
  <c r="N743" i="2"/>
  <c r="N564" i="2"/>
  <c r="N453" i="2"/>
  <c r="N138" i="2"/>
  <c r="N17" i="2"/>
  <c r="N698" i="2"/>
  <c r="N213" i="2"/>
  <c r="N81" i="2"/>
  <c r="N472" i="2"/>
  <c r="N569" i="2"/>
  <c r="N378" i="2"/>
  <c r="N310" i="2"/>
  <c r="N276" i="2"/>
  <c r="N387" i="2"/>
  <c r="N595" i="2"/>
  <c r="N771" i="2"/>
  <c r="N392" i="2"/>
  <c r="N519" i="2"/>
  <c r="N360" i="2"/>
  <c r="N318" i="2"/>
  <c r="N474" i="2"/>
  <c r="N511" i="2"/>
  <c r="N329" i="2"/>
  <c r="N203" i="2"/>
  <c r="N664" i="2"/>
  <c r="N351" i="2"/>
  <c r="N734" i="2"/>
  <c r="N166" i="2"/>
  <c r="N594" i="2"/>
  <c r="N442" i="2"/>
  <c r="N540" i="2"/>
  <c r="N60" i="2"/>
  <c r="N140" i="2"/>
  <c r="N45" i="2"/>
  <c r="N629" i="2"/>
  <c r="N46" i="2"/>
  <c r="N645" i="2"/>
  <c r="N143" i="2"/>
  <c r="N42" i="2"/>
  <c r="N261" i="2"/>
  <c r="N191" i="2"/>
  <c r="N354" i="2"/>
  <c r="N489" i="2"/>
  <c r="N288" i="2"/>
  <c r="N411" i="2"/>
  <c r="N132" i="2"/>
  <c r="N308" i="2"/>
  <c r="N413" i="2"/>
  <c r="N794" i="2"/>
  <c r="N713" i="2"/>
  <c r="N193" i="2"/>
  <c r="N212" i="2"/>
  <c r="N468" i="2"/>
  <c r="N583" i="2"/>
  <c r="N9" i="2"/>
  <c r="N772" i="2"/>
  <c r="N548" i="2"/>
  <c r="N576" i="2"/>
  <c r="N578" i="2"/>
  <c r="N34" i="2"/>
  <c r="N770" i="2"/>
  <c r="N625" i="2"/>
  <c r="N461" i="2"/>
  <c r="N682" i="2"/>
  <c r="N324" i="2"/>
  <c r="N515" i="2"/>
  <c r="N355" i="2"/>
  <c r="N337" i="2"/>
  <c r="N12" i="2"/>
  <c r="N160" i="2"/>
  <c r="N560" i="2"/>
  <c r="N639" i="2"/>
  <c r="N122" i="2"/>
  <c r="N481" i="2"/>
  <c r="N377" i="2"/>
  <c r="N289" i="2"/>
  <c r="N56" i="2"/>
  <c r="N167" i="2"/>
  <c r="N217" i="2"/>
  <c r="N396" i="2"/>
  <c r="N106" i="2"/>
  <c r="N65" i="2"/>
  <c r="N465" i="2"/>
  <c r="N113" i="2"/>
  <c r="N126" i="2"/>
  <c r="N631" i="2"/>
  <c r="N615" i="2"/>
  <c r="N134" i="2"/>
  <c r="N469" i="2"/>
  <c r="N532" i="2"/>
  <c r="N600" i="2"/>
  <c r="N184" i="2"/>
  <c r="N39" i="2"/>
  <c r="N806" i="2"/>
  <c r="N275" i="2"/>
  <c r="N661" i="2"/>
  <c r="N345" i="2"/>
  <c r="N365" i="2"/>
  <c r="N156" i="2"/>
  <c r="N103" i="2"/>
  <c r="N362" i="2"/>
  <c r="N268" i="2"/>
  <c r="N421" i="2"/>
  <c r="N97" i="2"/>
  <c r="N175" i="2"/>
  <c r="N50" i="2"/>
  <c r="N762" i="2"/>
  <c r="N791" i="2"/>
  <c r="N779" i="2"/>
  <c r="N590" i="2"/>
  <c r="N240" i="2"/>
  <c r="N181" i="2"/>
  <c r="N789" i="2"/>
  <c r="N300" i="2"/>
  <c r="N495" i="2"/>
  <c r="N170" i="2"/>
  <c r="N454" i="2"/>
  <c r="N657" i="2"/>
  <c r="N393" i="2"/>
  <c r="N372" i="2"/>
  <c r="N694" i="2"/>
  <c r="N195" i="2"/>
  <c r="N763" i="2"/>
  <c r="N250" i="2"/>
  <c r="N37" i="2"/>
  <c r="N89" i="2"/>
  <c r="N245" i="2"/>
  <c r="N183" i="2"/>
  <c r="N671" i="2"/>
  <c r="N305" i="2"/>
  <c r="N338" i="2"/>
  <c r="N73" i="2"/>
  <c r="N730" i="2"/>
  <c r="N227" i="2"/>
  <c r="N104" i="2"/>
  <c r="N701" i="2"/>
  <c r="N790" i="2"/>
  <c r="N257" i="2"/>
  <c r="N320" i="2"/>
  <c r="N204" i="2"/>
  <c r="N19" i="2"/>
  <c r="N137" i="2"/>
  <c r="N415" i="2"/>
  <c r="N417" i="2"/>
  <c r="N29" i="2"/>
  <c r="N376" i="2"/>
  <c r="N201" i="2"/>
  <c r="N747" i="2"/>
  <c r="N425" i="2"/>
  <c r="N236" i="2"/>
  <c r="N340" i="2"/>
  <c r="N197" i="2"/>
  <c r="N115" i="2"/>
  <c r="N252" i="2"/>
  <c r="N317" i="2"/>
  <c r="N617" i="2"/>
  <c r="N742" i="2"/>
  <c r="N545" i="2"/>
  <c r="N57" i="2"/>
  <c r="N686" i="2"/>
  <c r="N436" i="2"/>
  <c r="N445" i="2"/>
  <c r="N491" i="2"/>
  <c r="N721" i="2"/>
  <c r="N315" i="2"/>
  <c r="N408" i="2"/>
  <c r="N339" i="2"/>
  <c r="N15" i="2"/>
  <c r="N561" i="2"/>
  <c r="N607" i="2"/>
  <c r="N59" i="2"/>
  <c r="N513" i="2"/>
  <c r="N176" i="2"/>
  <c r="N334" i="2"/>
  <c r="N567" i="2"/>
  <c r="N637" i="2"/>
  <c r="N538" i="2"/>
  <c r="N157" i="2"/>
  <c r="N767" i="2"/>
  <c r="N394" i="2"/>
  <c r="N559" i="2"/>
  <c r="N443" i="2"/>
  <c r="N68" i="2"/>
  <c r="N722" i="2"/>
  <c r="N102" i="2"/>
  <c r="N86" i="2"/>
  <c r="N336" i="2"/>
  <c r="N679" i="2"/>
  <c r="N695" i="2"/>
  <c r="N341" i="2"/>
  <c r="N432" i="2"/>
  <c r="N774" i="2"/>
  <c r="N609" i="2"/>
  <c r="N293" i="2"/>
  <c r="N632" i="2"/>
  <c r="N654" i="2"/>
  <c r="N438" i="2"/>
  <c r="N642" i="2"/>
  <c r="N504" i="2"/>
  <c r="N149" i="2"/>
  <c r="N51" i="2"/>
  <c r="N205" i="2"/>
  <c r="N752" i="2"/>
  <c r="N536" i="2"/>
  <c r="N77" i="2"/>
  <c r="N785" i="2"/>
  <c r="N802" i="2"/>
  <c r="N457" i="2"/>
  <c r="N531" i="2"/>
  <c r="N551" i="2"/>
  <c r="N702" i="2"/>
  <c r="N726" i="2"/>
  <c r="N130" i="2"/>
  <c r="N270" i="2"/>
  <c r="N158" i="2"/>
  <c r="N298" i="2"/>
  <c r="N292" i="2"/>
  <c r="N164" i="2"/>
  <c r="N328" i="2"/>
  <c r="N14" i="2"/>
  <c r="N446" i="2"/>
  <c r="N116" i="2"/>
  <c r="N230" i="2"/>
  <c r="N452" i="2"/>
  <c r="N518" i="2"/>
  <c r="N91" i="2"/>
  <c r="N31" i="2"/>
  <c r="N190" i="2"/>
  <c r="N99" i="2"/>
  <c r="N759" i="2"/>
  <c r="N786" i="2"/>
  <c r="N681" i="2"/>
  <c r="N32" i="2"/>
  <c r="N246" i="2"/>
  <c r="N363" i="2"/>
  <c r="N485" i="2"/>
  <c r="N301" i="2"/>
  <c r="N153" i="2"/>
  <c r="N322" i="2"/>
  <c r="N79" i="2"/>
  <c r="N379" i="2"/>
  <c r="N706" i="2"/>
  <c r="N598" i="2"/>
  <c r="N384" i="2"/>
  <c r="N249" i="2"/>
  <c r="N509" i="2"/>
  <c r="N783" i="2"/>
  <c r="N741" i="2"/>
  <c r="N735" i="2"/>
  <c r="N420" i="2"/>
  <c r="N643" i="2"/>
  <c r="N398" i="2"/>
  <c r="N63" i="2"/>
  <c r="N295" i="2"/>
  <c r="N302" i="2"/>
  <c r="N677" i="2"/>
  <c r="N672" i="2"/>
  <c r="N25" i="2"/>
  <c r="N228" i="2"/>
  <c r="N331" i="2"/>
  <c r="N172" i="2"/>
  <c r="N720" i="2"/>
  <c r="N777" i="2"/>
  <c r="N550" i="2"/>
  <c r="N431" i="2"/>
  <c r="N556" i="2"/>
  <c r="N795" i="2"/>
  <c r="N471" i="2"/>
  <c r="N251" i="2"/>
  <c r="N169" i="2"/>
  <c r="N493" i="2"/>
  <c r="N724" i="2"/>
  <c r="N665" i="2"/>
  <c r="N95" i="2"/>
  <c r="N565" i="2"/>
  <c r="N211" i="2"/>
  <c r="N751" i="2"/>
  <c r="N412" i="2"/>
  <c r="N187" i="2"/>
  <c r="N349" i="2"/>
  <c r="N266" i="2"/>
  <c r="N319" i="2"/>
  <c r="N635" i="2"/>
  <c r="N729" i="2"/>
  <c r="N43" i="2"/>
  <c r="N259" i="2"/>
  <c r="N535" i="2"/>
  <c r="N346" i="2"/>
  <c r="N543" i="2"/>
  <c r="N155" i="2"/>
  <c r="N728" i="2"/>
  <c r="N330" i="2"/>
  <c r="N100" i="2"/>
  <c r="N758" i="2"/>
  <c r="N737" i="2"/>
  <c r="N708" i="2"/>
  <c r="N797" i="2"/>
  <c r="N35" i="2"/>
  <c r="N286" i="2"/>
  <c r="N653" i="2"/>
  <c r="N253" i="2"/>
  <c r="N344" i="2"/>
  <c r="N717" i="2"/>
  <c r="N428" i="2"/>
  <c r="N128" i="2"/>
  <c r="N235" i="2"/>
  <c r="N44" i="2"/>
  <c r="N584" i="2"/>
  <c r="N52" i="2"/>
  <c r="N608" i="2"/>
  <c r="N105" i="2"/>
  <c r="N506" i="2"/>
  <c r="N630" i="2"/>
  <c r="N740" i="2"/>
  <c r="N18" i="2"/>
  <c r="N602" i="2"/>
  <c r="N467" i="2"/>
  <c r="N248" i="2"/>
  <c r="N162" i="2"/>
  <c r="N62" i="2"/>
  <c r="N26" i="2"/>
  <c r="N756" i="2"/>
  <c r="N218" i="2"/>
  <c r="N597" i="2"/>
  <c r="N462" i="2"/>
  <c r="N335" i="2"/>
  <c r="N356" i="2"/>
  <c r="N658" i="2"/>
  <c r="N755" i="2"/>
  <c r="N146" i="2"/>
  <c r="N13" i="2"/>
  <c r="N118" i="2"/>
  <c r="N112" i="2"/>
  <c r="N311" i="2"/>
  <c r="N447" i="2"/>
  <c r="N274" i="2"/>
  <c r="N264" i="2"/>
  <c r="N367" i="2"/>
  <c r="N435" i="2"/>
  <c r="N673" i="2"/>
  <c r="N473" i="2"/>
  <c r="N703" i="2"/>
  <c r="N119" i="2"/>
  <c r="N500" i="2"/>
  <c r="N444" i="2"/>
  <c r="N699" i="2"/>
  <c r="N676" i="2"/>
  <c r="N23" i="2"/>
  <c r="N651" i="2"/>
  <c r="N775" i="2"/>
  <c r="N522" i="2"/>
  <c r="N168" i="2"/>
  <c r="N761" i="2"/>
  <c r="N69" i="2"/>
  <c r="N736" i="2"/>
  <c r="N804" i="2"/>
  <c r="N202" i="2"/>
  <c r="N715" i="2"/>
  <c r="N709" i="2"/>
  <c r="N773" i="2"/>
  <c r="N256" i="2"/>
  <c r="N125" i="2"/>
  <c r="N749" i="2"/>
  <c r="N294" i="2"/>
  <c r="N199" i="2"/>
  <c r="N562" i="2"/>
  <c r="N390" i="2"/>
  <c r="N710" i="2"/>
  <c r="N754" i="2"/>
  <c r="N148" i="2"/>
  <c r="N70" i="2"/>
  <c r="N668" i="2"/>
  <c r="N450" i="2"/>
  <c r="N618" i="2"/>
  <c r="N524" i="2"/>
  <c r="N666" i="2"/>
  <c r="N483" i="2"/>
  <c r="N366" i="2"/>
  <c r="N241" i="2"/>
  <c r="N287" i="2"/>
  <c r="N656" i="2"/>
  <c r="N359" i="2"/>
  <c r="N71" i="2"/>
  <c r="N55" i="2"/>
  <c r="N232" i="2"/>
  <c r="N455" i="2"/>
  <c r="N93" i="2"/>
  <c r="N512" i="2"/>
  <c r="N746" i="2"/>
  <c r="N260" i="2"/>
  <c r="N242" i="2"/>
  <c r="N731" i="2"/>
  <c r="N141" i="2"/>
  <c r="N437" i="2"/>
  <c r="N391" i="2"/>
  <c r="N798" i="2"/>
  <c r="N448" i="2"/>
  <c r="N47" i="2"/>
  <c r="N290" i="2"/>
  <c r="N174" i="2"/>
  <c r="N599" i="2"/>
  <c r="N219" i="2"/>
  <c r="N182" i="2"/>
  <c r="N151" i="2"/>
  <c r="N244" i="2"/>
  <c r="N488" i="2"/>
  <c r="N591" i="2"/>
  <c r="N603" i="2"/>
  <c r="N745" i="2"/>
  <c r="N101" i="2"/>
  <c r="N716" i="2"/>
  <c r="N542" i="2"/>
  <c r="N690" i="2"/>
  <c r="N407" i="2"/>
  <c r="N49" i="2"/>
  <c r="N177" i="2"/>
  <c r="N555" i="2"/>
  <c r="N309" i="2"/>
  <c r="N272" i="2"/>
  <c r="N460" i="2"/>
  <c r="N589" i="2"/>
  <c r="N503" i="2"/>
  <c r="N281" i="2"/>
  <c r="N36" i="2"/>
  <c r="N180" i="2"/>
  <c r="N641" i="2"/>
  <c r="N788" i="2"/>
  <c r="N744" i="2"/>
  <c r="N463" i="2"/>
  <c r="N239" i="2"/>
  <c r="N478" i="2"/>
  <c r="N429" i="2"/>
  <c r="N638" i="2"/>
  <c r="N527" i="2"/>
  <c r="N712" i="2"/>
  <c r="N28" i="2"/>
  <c r="N477" i="2"/>
  <c r="N544" i="2"/>
  <c r="N633" i="2"/>
  <c r="O557" i="2"/>
  <c r="O484" i="2"/>
  <c r="O510" i="2"/>
  <c r="O394" i="2"/>
  <c r="O59" i="2"/>
  <c r="O517" i="2"/>
  <c r="O446" i="2"/>
  <c r="O69" i="2"/>
  <c r="P174" i="2"/>
  <c r="P489" i="2"/>
  <c r="P806" i="2"/>
  <c r="P521" i="2"/>
  <c r="P61" i="2"/>
  <c r="P223" i="2"/>
  <c r="P561" i="2"/>
  <c r="P228" i="2"/>
  <c r="O117" i="2"/>
  <c r="P520" i="2"/>
  <c r="P14" i="2"/>
  <c r="P788" i="2"/>
  <c r="P336" i="2"/>
  <c r="P633" i="2"/>
  <c r="P231" i="2"/>
  <c r="P324" i="2"/>
  <c r="P672" i="2"/>
  <c r="P245" i="2"/>
  <c r="P801" i="2"/>
  <c r="P179" i="2"/>
  <c r="P285" i="2"/>
  <c r="P181" i="2"/>
  <c r="P565" i="2"/>
  <c r="P455" i="2"/>
  <c r="P243" i="2"/>
  <c r="P638" i="2"/>
  <c r="P701" i="2"/>
  <c r="P320" i="2"/>
  <c r="P426" i="2"/>
  <c r="P611" i="2"/>
  <c r="P9" i="2"/>
  <c r="P143" i="2"/>
  <c r="P105" i="2"/>
  <c r="P737" i="2"/>
  <c r="P630" i="2"/>
  <c r="P301" i="2"/>
  <c r="P195" i="2"/>
  <c r="P411" i="2"/>
  <c r="P296" i="2"/>
  <c r="P425" i="2"/>
  <c r="P351" i="2"/>
  <c r="P110" i="2"/>
  <c r="P371" i="2"/>
  <c r="P93" i="2"/>
  <c r="P88" i="2"/>
  <c r="P615" i="2"/>
  <c r="P52" i="2"/>
  <c r="P734" i="2"/>
  <c r="P20" i="2"/>
  <c r="P658" i="2"/>
  <c r="P617" i="2"/>
  <c r="P229" i="2"/>
  <c r="P132" i="2"/>
  <c r="P564" i="2"/>
  <c r="P64" i="2"/>
  <c r="P84" i="2"/>
  <c r="P796" i="2"/>
  <c r="P764" i="2"/>
  <c r="P185" i="2"/>
  <c r="P13" i="2"/>
  <c r="P650" i="2"/>
  <c r="P81" i="2"/>
  <c r="P140" i="2"/>
  <c r="P204" i="2"/>
  <c r="P197" i="2"/>
  <c r="P502" i="2"/>
  <c r="P499" i="2"/>
  <c r="P434" i="2"/>
  <c r="P769" i="2"/>
  <c r="P56" i="2"/>
  <c r="P178" i="2"/>
  <c r="P660" i="2"/>
  <c r="P408" i="2"/>
  <c r="P186" i="2"/>
  <c r="P261" i="2"/>
  <c r="P33" i="2"/>
  <c r="P234" i="2"/>
  <c r="P73" i="2"/>
  <c r="P278" i="2"/>
  <c r="P422" i="2"/>
  <c r="P368" i="2"/>
  <c r="P673" i="2"/>
  <c r="P28" i="2"/>
  <c r="P271" i="2"/>
  <c r="P352" i="2"/>
  <c r="P771" i="2"/>
  <c r="P626" i="2"/>
  <c r="P495" i="2"/>
  <c r="P677" i="2"/>
  <c r="P623" i="2"/>
  <c r="P754" i="2"/>
  <c r="P574" i="2"/>
  <c r="P362" i="2"/>
  <c r="P620" i="2"/>
  <c r="P807" i="2"/>
  <c r="P266" i="2"/>
  <c r="P733" i="2"/>
  <c r="P432" i="2"/>
  <c r="P222" i="2"/>
  <c r="P526" i="2"/>
  <c r="P397" i="2"/>
  <c r="P513" i="2"/>
  <c r="N61" i="2"/>
  <c r="N173" i="2"/>
  <c r="N490" i="2"/>
  <c r="N456" i="2"/>
  <c r="N640" i="2"/>
  <c r="N580" i="2"/>
  <c r="N152" i="2"/>
  <c r="N38" i="2"/>
  <c r="N593" i="2"/>
  <c r="N781" i="2"/>
  <c r="N748" i="2"/>
  <c r="N627" i="2"/>
  <c r="N224" i="2"/>
  <c r="N663" i="2"/>
  <c r="N299" i="2"/>
  <c r="N606" i="2"/>
  <c r="N171" i="2"/>
  <c r="N499" i="2"/>
  <c r="N498" i="2"/>
  <c r="N592" i="2"/>
  <c r="P339" i="2"/>
  <c r="P387" i="2"/>
  <c r="P437" i="2"/>
  <c r="P166" i="2"/>
  <c r="P315" i="2"/>
  <c r="P711" i="2"/>
  <c r="P380" i="2"/>
  <c r="P465" i="2"/>
  <c r="P449" i="2"/>
  <c r="P468" i="2"/>
  <c r="P634" i="2"/>
  <c r="P220" i="2"/>
  <c r="P514" i="2"/>
  <c r="P686" i="2"/>
  <c r="P729" i="2"/>
  <c r="P82" i="2"/>
  <c r="P15" i="2"/>
  <c r="P508" i="2"/>
  <c r="P224" i="2"/>
  <c r="P581" i="2"/>
  <c r="P732" i="2"/>
  <c r="P447" i="2"/>
  <c r="P550" i="2"/>
  <c r="P713" i="2"/>
  <c r="P559" i="2"/>
  <c r="P523" i="2"/>
  <c r="P59" i="2"/>
  <c r="P365" i="2"/>
  <c r="P415" i="2"/>
  <c r="P776" i="2"/>
  <c r="P655" i="2"/>
  <c r="O32" i="2"/>
  <c r="O398" i="2"/>
  <c r="O273" i="2"/>
  <c r="O232" i="2"/>
  <c r="O215" i="2"/>
  <c r="O621" i="2"/>
  <c r="O416" i="2"/>
  <c r="P786" i="2"/>
  <c r="P375" i="2"/>
  <c r="P692" i="2"/>
  <c r="P250" i="2"/>
  <c r="P257" i="2"/>
  <c r="P772" i="2"/>
  <c r="P191" i="2"/>
  <c r="P317" i="2"/>
  <c r="P138" i="2"/>
  <c r="P573" i="2"/>
  <c r="P534" i="2"/>
  <c r="P443" i="2"/>
  <c r="P337" i="2"/>
  <c r="P214" i="2"/>
  <c r="P62" i="2"/>
  <c r="P596" i="2"/>
  <c r="P21" i="2"/>
  <c r="P491" i="2"/>
  <c r="P86" i="2"/>
  <c r="P536" i="2"/>
  <c r="P744" i="2"/>
  <c r="P452" i="2"/>
  <c r="P372" i="2"/>
  <c r="P528" i="2"/>
  <c r="P173" i="2"/>
  <c r="P260" i="2"/>
  <c r="P76" i="2"/>
  <c r="P588" i="2"/>
  <c r="P450" i="2"/>
  <c r="P751" i="2"/>
  <c r="P605" i="2"/>
  <c r="P739" i="2"/>
  <c r="P555" i="2"/>
  <c r="P304" i="2"/>
  <c r="P139" i="2"/>
  <c r="P172" i="2"/>
  <c r="P117" i="2"/>
  <c r="P211" i="2"/>
  <c r="P428" i="2"/>
  <c r="P632" i="2"/>
  <c r="P350" i="2"/>
  <c r="P762" i="2"/>
  <c r="P518" i="2"/>
  <c r="P293" i="2"/>
  <c r="P742" i="2"/>
  <c r="P500" i="2"/>
  <c r="P327" i="2"/>
  <c r="P302" i="2"/>
  <c r="P419" i="2"/>
  <c r="P217" i="2"/>
  <c r="P26" i="2"/>
  <c r="P578" i="2"/>
  <c r="P373" i="2"/>
  <c r="P346" i="2"/>
  <c r="P85" i="2"/>
  <c r="P509" i="2"/>
  <c r="P10" i="2"/>
  <c r="P344" i="2"/>
  <c r="P289" i="2"/>
  <c r="P152" i="2"/>
  <c r="P326" i="2"/>
  <c r="P775" i="2"/>
  <c r="P239" i="2"/>
  <c r="P265" i="2"/>
  <c r="P651" i="2"/>
  <c r="P664" i="2"/>
  <c r="P121" i="2"/>
  <c r="P308" i="2"/>
  <c r="P150" i="2"/>
  <c r="P533" i="2"/>
  <c r="P785" i="2"/>
  <c r="P766" i="2"/>
  <c r="P369" i="2"/>
  <c r="P755" i="2"/>
  <c r="P392" i="2"/>
  <c r="P566" i="2"/>
  <c r="P58" i="2"/>
  <c r="P622" i="2"/>
  <c r="P436" i="2"/>
  <c r="P524" i="2"/>
  <c r="P394" i="2"/>
  <c r="P466" i="2"/>
  <c r="P107" i="2"/>
  <c r="P267" i="2"/>
  <c r="P784" i="2"/>
  <c r="P560" i="2"/>
  <c r="P208" i="2"/>
  <c r="P665" i="2"/>
  <c r="P385" i="2"/>
  <c r="P40" i="2"/>
  <c r="P414" i="2"/>
  <c r="P215" i="2"/>
  <c r="P594" i="2"/>
  <c r="P42" i="2"/>
  <c r="P244" i="2"/>
  <c r="P63" i="2"/>
  <c r="P644" i="2"/>
  <c r="P115" i="2"/>
  <c r="P438" i="2"/>
  <c r="P237" i="2"/>
  <c r="P540" i="2"/>
  <c r="P254" i="2"/>
  <c r="P403" i="2"/>
  <c r="P91" i="2"/>
  <c r="P167" i="2"/>
  <c r="N147" i="2"/>
  <c r="N92" i="2"/>
  <c r="N243" i="2"/>
  <c r="N414" i="2"/>
  <c r="N200" i="2"/>
  <c r="N54" i="2"/>
  <c r="N304" i="2"/>
  <c r="N552" i="2"/>
  <c r="N441" i="2"/>
  <c r="N476" i="2"/>
  <c r="N492" i="2"/>
  <c r="N718" i="2"/>
  <c r="N233" i="2"/>
  <c r="N533" i="2"/>
  <c r="N613" i="2"/>
  <c r="N707" i="2"/>
  <c r="N510" i="2"/>
  <c r="N279" i="2"/>
  <c r="N405" i="2"/>
  <c r="P145" i="2"/>
  <c r="P496" i="2"/>
  <c r="P170" i="2"/>
  <c r="P661" i="2"/>
  <c r="P155" i="2"/>
  <c r="P472" i="2"/>
  <c r="P246" i="2"/>
  <c r="P277" i="2"/>
  <c r="P274" i="2"/>
  <c r="P640" i="2"/>
  <c r="P175" i="2"/>
  <c r="P405" i="2"/>
  <c r="P589" i="2"/>
  <c r="P322" i="2"/>
  <c r="P213" i="2"/>
  <c r="P712" i="2"/>
  <c r="P648" i="2"/>
  <c r="P727" i="2"/>
  <c r="P498" i="2"/>
  <c r="P288" i="2"/>
  <c r="P202" i="2"/>
  <c r="P586" i="2"/>
  <c r="P279" i="2"/>
  <c r="P554" i="2"/>
  <c r="P597" i="2"/>
  <c r="P263" i="2"/>
  <c r="P363" i="2"/>
  <c r="P696" i="2"/>
  <c r="P512" i="2"/>
  <c r="P714" i="2"/>
  <c r="P440" i="2"/>
  <c r="P778" i="2"/>
  <c r="O166" i="2"/>
  <c r="O83" i="2"/>
  <c r="O368" i="2"/>
  <c r="O159" i="2"/>
  <c r="O12" i="2"/>
  <c r="O482" i="2"/>
  <c r="O425" i="2"/>
  <c r="O324" i="2"/>
  <c r="P329" i="2"/>
  <c r="P570" i="2"/>
  <c r="P572" i="2"/>
  <c r="P25" i="2"/>
  <c r="P149" i="2"/>
  <c r="P798" i="2"/>
  <c r="P43" i="2"/>
  <c r="P484" i="2"/>
  <c r="O623" i="2"/>
  <c r="P681" i="2"/>
  <c r="P669" i="2"/>
  <c r="P747" i="2"/>
  <c r="P753" i="2"/>
  <c r="P473" i="2"/>
  <c r="P95" i="2"/>
  <c r="P358" i="2"/>
  <c r="P731" i="2"/>
  <c r="P112" i="2"/>
  <c r="P429" i="2"/>
  <c r="P124" i="2"/>
  <c r="P541" i="2"/>
  <c r="P569" i="2"/>
  <c r="P171" i="2"/>
  <c r="P386" i="2"/>
  <c r="P715" i="2"/>
  <c r="P459" i="2"/>
  <c r="P444" i="2"/>
  <c r="P475" i="2"/>
  <c r="P35" i="2"/>
  <c r="P12" i="2"/>
  <c r="P44" i="2"/>
  <c r="P321" i="2"/>
  <c r="P156" i="2"/>
  <c r="P418" i="2"/>
  <c r="P323" i="2"/>
  <c r="P413" i="2"/>
  <c r="P427" i="2"/>
  <c r="P97" i="2"/>
  <c r="P802" i="2"/>
  <c r="P303" i="2"/>
  <c r="P527" i="2"/>
  <c r="P481" i="2"/>
  <c r="P130" i="2"/>
  <c r="P227" i="2"/>
  <c r="P659" i="2"/>
  <c r="P18" i="2"/>
  <c r="P522" i="2"/>
  <c r="P728" i="2"/>
  <c r="P345" i="2"/>
  <c r="P548" i="2"/>
  <c r="P381" i="2"/>
  <c r="P532" i="2"/>
  <c r="P201" i="2"/>
  <c r="P709" i="2"/>
  <c r="P100" i="2"/>
  <c r="P325" i="2"/>
  <c r="P203" i="2"/>
  <c r="P318" i="2"/>
  <c r="P575" i="2"/>
  <c r="P516" i="2"/>
  <c r="P691" i="2"/>
  <c r="P300" i="2"/>
  <c r="P748" i="2"/>
  <c r="P233" i="2"/>
  <c r="P66" i="2"/>
  <c r="P51" i="2"/>
  <c r="P576" i="2"/>
  <c r="P364" i="2"/>
  <c r="P761" i="2"/>
  <c r="P72" i="2"/>
  <c r="P238" i="2"/>
  <c r="P636" i="2"/>
  <c r="P624" i="2"/>
  <c r="P724" i="2"/>
  <c r="P103" i="2"/>
  <c r="P39" i="2"/>
  <c r="P357" i="2"/>
  <c r="P196" i="2"/>
  <c r="P656" i="2"/>
  <c r="P129" i="2"/>
  <c r="P679" i="2"/>
  <c r="P68" i="2"/>
  <c r="P647" i="2"/>
  <c r="P384" i="2"/>
  <c r="P463" i="2"/>
  <c r="P804" i="2"/>
  <c r="P430" i="2"/>
  <c r="P312" i="2"/>
  <c r="P282" i="2"/>
  <c r="P503" i="2"/>
  <c r="P765" i="2"/>
  <c r="P349" i="2"/>
  <c r="P240" i="2"/>
  <c r="P606" i="2"/>
  <c r="P183" i="2"/>
  <c r="P483" i="2"/>
  <c r="P144" i="2"/>
  <c r="P694" i="2"/>
  <c r="P232" i="2"/>
  <c r="P752" i="2"/>
  <c r="P571" i="2"/>
  <c r="P592" i="2"/>
  <c r="P743" i="2"/>
  <c r="P209" i="2"/>
  <c r="N10" i="2"/>
  <c r="N347" i="2"/>
  <c r="N507" i="2"/>
  <c r="N30" i="2"/>
  <c r="N534" i="2"/>
  <c r="N601" i="2"/>
  <c r="N691" i="2"/>
  <c r="N90" i="2"/>
  <c r="N406" i="2"/>
  <c r="N159" i="2"/>
  <c r="N85" i="2"/>
  <c r="N704" i="2"/>
  <c r="N178" i="2"/>
  <c r="N765" i="2"/>
  <c r="N185" i="2"/>
  <c r="N165" i="2"/>
  <c r="N400" i="2"/>
  <c r="N370" i="2"/>
  <c r="N350" i="2"/>
  <c r="O150" i="2"/>
  <c r="O673" i="2"/>
  <c r="O33" i="2"/>
  <c r="O726" i="2"/>
  <c r="O504" i="2"/>
  <c r="O523" i="2"/>
  <c r="O602" i="2"/>
  <c r="O721" i="2"/>
  <c r="O706" i="2"/>
  <c r="O289" i="2"/>
  <c r="O766" i="2"/>
  <c r="O553" i="2"/>
  <c r="O556" i="2"/>
  <c r="O781" i="2"/>
  <c r="O418" i="2"/>
  <c r="O327" i="2"/>
  <c r="O412" i="2"/>
  <c r="O728" i="2"/>
  <c r="O63" i="2"/>
  <c r="O468" i="2"/>
  <c r="O675" i="2"/>
  <c r="O49" i="2"/>
  <c r="O620" i="2"/>
  <c r="O78" i="2"/>
  <c r="O652" i="2"/>
  <c r="O794" i="2"/>
  <c r="O211" i="2"/>
  <c r="O569" i="2"/>
  <c r="O123" i="2"/>
  <c r="O595" i="2"/>
  <c r="O634" i="2"/>
  <c r="O737" i="2"/>
  <c r="O231" i="2"/>
  <c r="O538" i="2"/>
  <c r="O752" i="2"/>
  <c r="O170" i="2"/>
  <c r="O132" i="2"/>
  <c r="O236" i="2"/>
  <c r="O22" i="2"/>
  <c r="O434" i="2"/>
  <c r="O309" i="2"/>
  <c r="O237" i="2"/>
  <c r="O671" i="2"/>
  <c r="O9" i="2"/>
  <c r="O575" i="2"/>
  <c r="O722" i="2"/>
  <c r="O533" i="2"/>
  <c r="O311" i="2"/>
  <c r="O213" i="2"/>
  <c r="O551" i="2"/>
  <c r="O53" i="2"/>
  <c r="O227" i="2"/>
  <c r="O168" i="2"/>
  <c r="O637" i="2"/>
  <c r="O679" i="2"/>
  <c r="O283" i="2"/>
  <c r="O733" i="2"/>
  <c r="O573" i="2"/>
  <c r="O749" i="2"/>
  <c r="O233" i="2"/>
  <c r="O298" i="2"/>
  <c r="O522" i="2"/>
  <c r="O454" i="2"/>
  <c r="O782" i="2"/>
  <c r="O42" i="2"/>
  <c r="O571" i="2"/>
  <c r="O395" i="2"/>
  <c r="O685" i="2"/>
  <c r="O288" i="2"/>
  <c r="O653" i="2"/>
  <c r="O287" i="2"/>
  <c r="O334" i="2"/>
  <c r="O421" i="2"/>
  <c r="O668" i="2"/>
  <c r="O383" i="2"/>
  <c r="O502" i="2"/>
  <c r="O460" i="2"/>
  <c r="O800" i="2"/>
  <c r="O591" i="2"/>
  <c r="O424" i="2"/>
  <c r="O39" i="2"/>
  <c r="O466" i="2"/>
  <c r="O465" i="2"/>
  <c r="O77" i="2"/>
  <c r="O198" i="2"/>
  <c r="O110" i="2"/>
  <c r="O519" i="2"/>
  <c r="O401" i="2"/>
  <c r="O359" i="2"/>
  <c r="O748" i="2"/>
  <c r="O330" i="2"/>
  <c r="O353" i="2"/>
  <c r="O209" i="2"/>
  <c r="O511" i="2"/>
  <c r="O241" i="2"/>
  <c r="O649" i="2"/>
  <c r="O678" i="2"/>
  <c r="O604" i="2"/>
  <c r="O632" i="2"/>
  <c r="O333" i="2"/>
  <c r="O270" i="2"/>
  <c r="O513" i="2"/>
  <c r="O681" i="2"/>
  <c r="O435" i="2"/>
  <c r="O438" i="2"/>
  <c r="O90" i="2"/>
  <c r="O169" i="2"/>
  <c r="O74" i="2"/>
  <c r="O463" i="2"/>
  <c r="O431" i="2"/>
  <c r="O165" i="2"/>
  <c r="O71" i="2"/>
  <c r="O483" i="2"/>
  <c r="O340" i="2"/>
  <c r="O51" i="2"/>
  <c r="O143" i="2"/>
  <c r="O37" i="2"/>
  <c r="O36" i="2"/>
  <c r="O543" i="2"/>
  <c r="O413" i="2"/>
  <c r="O19" i="2"/>
  <c r="O429" i="2"/>
  <c r="O565" i="2"/>
  <c r="O67" i="2"/>
  <c r="O350" i="2"/>
  <c r="O343" i="2"/>
  <c r="O276" i="2"/>
  <c r="O590" i="2"/>
  <c r="O54" i="2"/>
  <c r="O183" i="2"/>
  <c r="O696" i="2"/>
  <c r="O686" i="2"/>
  <c r="O515" i="2"/>
  <c r="O68" i="2"/>
  <c r="O525" i="2"/>
  <c r="O767" i="2"/>
  <c r="O773" i="2"/>
  <c r="O549" i="2"/>
  <c r="O616" i="2"/>
  <c r="O208" i="2"/>
  <c r="O389" i="2"/>
  <c r="O265" i="2"/>
  <c r="O286" i="2"/>
  <c r="O775" i="2"/>
  <c r="O295" i="2"/>
  <c r="O55" i="2"/>
  <c r="O727" i="2"/>
  <c r="O135" i="2"/>
  <c r="O304" i="2"/>
  <c r="O133" i="2"/>
  <c r="O312" i="2"/>
  <c r="O251" i="2"/>
  <c r="O778" i="2"/>
  <c r="O112" i="2"/>
  <c r="O161" i="2"/>
  <c r="O415" i="2"/>
  <c r="O109" i="2"/>
  <c r="O534" i="2"/>
  <c r="O730" i="2"/>
  <c r="O381" i="2"/>
  <c r="O269" i="2"/>
  <c r="O88" i="2"/>
  <c r="O493" i="2"/>
  <c r="O669" i="2"/>
  <c r="O506" i="2"/>
  <c r="O505" i="2"/>
  <c r="O777" i="2"/>
  <c r="O537" i="2"/>
  <c r="O322" i="2"/>
  <c r="O155" i="2"/>
  <c r="O736" i="2"/>
  <c r="O739" i="2"/>
  <c r="O672" i="2"/>
  <c r="O358" i="2"/>
  <c r="O445" i="2"/>
  <c r="O743" i="2"/>
  <c r="O190" i="2"/>
  <c r="O254" i="2"/>
  <c r="O771" i="2"/>
  <c r="O611" i="2"/>
  <c r="O491" i="2"/>
  <c r="O793" i="2"/>
  <c r="O555" i="2"/>
  <c r="O87" i="2"/>
  <c r="O188" i="2"/>
  <c r="O271" i="2"/>
  <c r="O125" i="2"/>
  <c r="O740" i="2"/>
  <c r="O719" i="2"/>
  <c r="O99" i="2"/>
  <c r="O554" i="2"/>
  <c r="O712" i="2"/>
  <c r="O627" i="2"/>
  <c r="O234" i="2"/>
  <c r="O601" i="2"/>
  <c r="O552" i="2"/>
  <c r="O586" i="2"/>
  <c r="O121" i="2"/>
  <c r="O789" i="2"/>
  <c r="O584" i="2"/>
  <c r="O243" i="2"/>
  <c r="O376" i="2"/>
  <c r="O217" i="2"/>
  <c r="O663" i="2"/>
  <c r="O264" i="2"/>
  <c r="O316" i="2"/>
  <c r="O411" i="2"/>
  <c r="O382" i="2"/>
  <c r="O314" i="2"/>
  <c r="O654" i="2"/>
  <c r="O274" i="2"/>
  <c r="O185" i="2"/>
  <c r="O218" i="2"/>
  <c r="O664" i="2"/>
  <c r="O179" i="2"/>
  <c r="O346" i="2"/>
  <c r="O676" i="2"/>
  <c r="O120" i="2"/>
  <c r="O680" i="2"/>
  <c r="O130" i="2"/>
  <c r="O256" i="2"/>
  <c r="O246" i="2"/>
  <c r="O642" i="2"/>
  <c r="O370" i="2"/>
  <c r="O142" i="2"/>
  <c r="O520" i="2"/>
  <c r="O58" i="2"/>
  <c r="O735" i="2"/>
  <c r="O799" i="2"/>
  <c r="O352" i="2"/>
  <c r="O206" i="2"/>
  <c r="O703" i="2"/>
  <c r="O41" i="2"/>
  <c r="O527" i="2"/>
  <c r="O181" i="2"/>
  <c r="O400" i="2"/>
  <c r="O539" i="2"/>
  <c r="O182" i="2"/>
  <c r="O599" i="2"/>
  <c r="O187" i="2"/>
  <c r="O205" i="2"/>
  <c r="O683" i="2"/>
  <c r="O377" i="2"/>
  <c r="O702" i="2"/>
  <c r="O423" i="2"/>
  <c r="O297" i="2"/>
  <c r="O718" i="2"/>
  <c r="O528" i="2"/>
  <c r="O397" i="2"/>
  <c r="O278" i="2"/>
  <c r="O717" i="2"/>
  <c r="O216" i="2"/>
  <c r="O378" i="2"/>
  <c r="O252" i="2"/>
  <c r="O91" i="2"/>
  <c r="O61" i="2"/>
  <c r="O667" i="2"/>
  <c r="O677" i="2"/>
  <c r="O639" i="2"/>
  <c r="O592" i="2"/>
  <c r="O583" i="2"/>
  <c r="O594" i="2"/>
  <c r="O93" i="2"/>
  <c r="O458" i="2"/>
  <c r="O200" i="2"/>
  <c r="O260" i="2"/>
  <c r="O374" i="2"/>
  <c r="O92" i="2"/>
  <c r="O588" i="2"/>
  <c r="O687" i="2"/>
  <c r="O275" i="2"/>
  <c r="O16" i="2"/>
  <c r="O619" i="2"/>
  <c r="O579" i="2"/>
  <c r="O657" i="2"/>
  <c r="O612" i="2"/>
  <c r="O613" i="2"/>
  <c r="O28" i="2"/>
  <c r="O753" i="2"/>
  <c r="O186" i="2"/>
  <c r="O403" i="2"/>
  <c r="O221" i="2"/>
  <c r="O362" i="2"/>
  <c r="O723" i="2"/>
  <c r="O17" i="2"/>
  <c r="O27" i="2"/>
  <c r="O31" i="2"/>
  <c r="O392" i="2"/>
  <c r="O532" i="2"/>
  <c r="O175" i="2"/>
  <c r="O238" i="2"/>
  <c r="O606" i="2"/>
  <c r="O70" i="2"/>
  <c r="O341" i="2"/>
  <c r="O570" i="2"/>
  <c r="O742" i="2"/>
  <c r="O535" i="2"/>
  <c r="O450" i="2"/>
  <c r="O597" i="2"/>
  <c r="O307" i="2"/>
  <c r="O291" i="2"/>
  <c r="O14" i="2"/>
  <c r="O95" i="2"/>
  <c r="O720" i="2"/>
  <c r="O239" i="2"/>
  <c r="O693" i="2"/>
  <c r="O501" i="2"/>
  <c r="O426" i="2"/>
  <c r="O154" i="2"/>
  <c r="O147" i="2"/>
  <c r="O582" i="2"/>
  <c r="O375" i="2"/>
  <c r="O770" i="2"/>
  <c r="O390" i="2"/>
  <c r="O79" i="2"/>
  <c r="O272" i="2"/>
  <c r="O101" i="2"/>
  <c r="O439" i="2"/>
  <c r="O662" i="2"/>
  <c r="O151" i="2"/>
  <c r="O293" i="2"/>
  <c r="O262" i="2"/>
  <c r="O492" i="2"/>
  <c r="O115" i="2"/>
  <c r="O526" i="2"/>
  <c r="O710" i="2"/>
  <c r="O615" i="2"/>
  <c r="O581" i="2"/>
  <c r="O98" i="2"/>
  <c r="O643" i="2"/>
  <c r="O300" i="2"/>
  <c r="O364" i="2"/>
  <c r="O490" i="2"/>
  <c r="O480" i="2"/>
  <c r="O399" i="2"/>
  <c r="O29" i="2"/>
  <c r="O512" i="2"/>
  <c r="O94" i="2"/>
  <c r="O212" i="2"/>
  <c r="O303" i="2"/>
  <c r="O744" i="2"/>
  <c r="O769" i="2"/>
  <c r="O475" i="2"/>
  <c r="O46" i="2"/>
  <c r="O498" i="2"/>
  <c r="O783" i="2"/>
  <c r="O281" i="2"/>
  <c r="O250" i="2"/>
  <c r="O193" i="2"/>
  <c r="O11" i="2"/>
  <c r="O474" i="2"/>
  <c r="O226" i="2"/>
  <c r="O500" i="2"/>
  <c r="O140" i="2"/>
  <c r="O798" i="2"/>
  <c r="O124" i="2"/>
  <c r="O548" i="2"/>
  <c r="O146" i="2"/>
  <c r="O410" i="2"/>
  <c r="O647" i="2"/>
  <c r="O714" i="2"/>
  <c r="O210" i="2"/>
  <c r="O545" i="2"/>
  <c r="O266" i="2"/>
  <c r="O768" i="2"/>
  <c r="O422" i="2"/>
  <c r="O648" i="2"/>
  <c r="O347" i="2"/>
  <c r="O762" i="2"/>
  <c r="O131" i="2"/>
  <c r="O802" i="2"/>
  <c r="O128" i="2"/>
  <c r="O339" i="2"/>
  <c r="O207" i="2"/>
  <c r="O724" i="2"/>
  <c r="O560" i="2"/>
  <c r="O486" i="2"/>
  <c r="O596" i="2"/>
  <c r="O15" i="2"/>
  <c r="O57" i="2"/>
  <c r="O497" i="2"/>
  <c r="O747" i="2"/>
  <c r="O315" i="2"/>
  <c r="O645" i="2"/>
  <c r="O725" i="2"/>
  <c r="O40" i="2"/>
  <c r="O203" i="2"/>
  <c r="O156" i="2"/>
  <c r="O194" i="2"/>
  <c r="O641" i="2"/>
  <c r="O665" i="2"/>
  <c r="O379" i="2"/>
  <c r="O240" i="2"/>
  <c r="O338" i="2"/>
  <c r="O489" i="2"/>
  <c r="O787" i="2"/>
  <c r="O772" i="2"/>
  <c r="O660" i="2"/>
  <c r="O589" i="2"/>
  <c r="O624" i="2"/>
  <c r="O614" i="2"/>
  <c r="O796" i="2"/>
  <c r="O441" i="2"/>
  <c r="O356" i="2"/>
  <c r="O471" i="2"/>
  <c r="O76" i="2"/>
  <c r="O80" i="2"/>
  <c r="O396" i="2"/>
  <c r="O73" i="2"/>
  <c r="O707" i="2"/>
  <c r="O443" i="2"/>
  <c r="O461" i="2"/>
  <c r="O791" i="2"/>
  <c r="O178" i="2"/>
  <c r="O576" i="2"/>
  <c r="O284" i="2"/>
  <c r="O158" i="2"/>
  <c r="O608" i="2"/>
  <c r="O437" i="2"/>
  <c r="O529" i="2"/>
  <c r="O349" i="2"/>
  <c r="O503" i="2"/>
  <c r="O407" i="2"/>
  <c r="O325" i="2"/>
  <c r="O214" i="2"/>
  <c r="O134" i="2"/>
  <c r="O255" i="2"/>
  <c r="O290" i="2"/>
  <c r="O129" i="2"/>
  <c r="O795" i="2"/>
  <c r="O478" i="2"/>
  <c r="O167" i="2"/>
  <c r="O102" i="2"/>
  <c r="O467" i="2"/>
  <c r="O406" i="2"/>
  <c r="O45" i="2"/>
  <c r="O473" i="2"/>
  <c r="O60" i="2"/>
  <c r="O372" i="2"/>
  <c r="O797" i="2"/>
  <c r="O715" i="2"/>
  <c r="O365" i="2"/>
  <c r="O764" i="2"/>
  <c r="O279" i="2"/>
  <c r="O196" i="2"/>
  <c r="O524" i="2"/>
  <c r="O184" i="2"/>
  <c r="O176" i="2"/>
  <c r="O628" i="2"/>
  <c r="O282" i="2"/>
  <c r="O494" i="2"/>
  <c r="O626" i="2"/>
  <c r="O174" i="2"/>
  <c r="O788" i="2"/>
  <c r="O546" i="2"/>
  <c r="O81" i="2"/>
  <c r="O242" i="2"/>
  <c r="O509" i="2"/>
  <c r="O122" i="2"/>
  <c r="O651" i="2"/>
  <c r="O335" i="2"/>
  <c r="O469" i="2"/>
  <c r="O540" i="2"/>
  <c r="O319" i="2"/>
  <c r="O384" i="2"/>
  <c r="O86" i="2"/>
  <c r="O342" i="2"/>
  <c r="O192" i="2"/>
  <c r="O428" i="2"/>
  <c r="O257" i="2"/>
  <c r="O562" i="2"/>
  <c r="O388" i="2"/>
  <c r="O433" i="2"/>
  <c r="O157" i="2"/>
  <c r="O558" i="2"/>
  <c r="O572" i="2"/>
  <c r="O757" i="2"/>
  <c r="O481" i="2"/>
  <c r="O52" i="2"/>
  <c r="O248" i="2"/>
  <c r="O172" i="2"/>
  <c r="O361" i="2"/>
  <c r="O404" i="2"/>
  <c r="O801" i="2"/>
  <c r="O152" i="2"/>
  <c r="O360" i="2"/>
  <c r="O698" i="2"/>
  <c r="O750" i="2"/>
  <c r="O317" i="2"/>
  <c r="O417" i="2"/>
  <c r="O103" i="2"/>
  <c r="O455" i="2"/>
  <c r="O732" i="2"/>
  <c r="O294" i="2"/>
  <c r="O564" i="2"/>
  <c r="O25" i="2"/>
  <c r="O301" i="2"/>
  <c r="O440" i="2"/>
  <c r="O495" i="2"/>
  <c r="O536" i="2"/>
  <c r="O72" i="2"/>
  <c r="O670" i="2"/>
  <c r="O180" i="2"/>
  <c r="O449" i="2"/>
  <c r="O688" i="2"/>
  <c r="O331" i="2"/>
  <c r="O171" i="2"/>
  <c r="O566" i="2"/>
  <c r="O138" i="2"/>
  <c r="O263" i="2"/>
  <c r="O805" i="2"/>
  <c r="O567" i="2"/>
  <c r="O96" i="2"/>
  <c r="O126" i="2"/>
  <c r="O414" i="2"/>
  <c r="O807" i="2"/>
  <c r="O746" i="2"/>
  <c r="O666" i="2"/>
  <c r="O756" i="2"/>
  <c r="O292" i="2"/>
  <c r="O690" i="2"/>
  <c r="O280" i="2"/>
  <c r="O44" i="2"/>
  <c r="O530" i="2"/>
  <c r="O691" i="2"/>
  <c r="O18" i="2"/>
  <c r="O320" i="2"/>
  <c r="O366" i="2"/>
  <c r="O577" i="2"/>
  <c r="O306" i="2"/>
  <c r="O708" i="2"/>
  <c r="O201" i="2"/>
  <c r="O197" i="2"/>
  <c r="O561" i="2"/>
  <c r="O405" i="2"/>
  <c r="O310" i="2"/>
  <c r="O462" i="2"/>
  <c r="O329" i="2"/>
  <c r="O785" i="2"/>
  <c r="O224" i="2"/>
  <c r="O148" i="2"/>
  <c r="O550" i="2"/>
  <c r="O21" i="2"/>
  <c r="O34" i="2"/>
  <c r="O244" i="2"/>
  <c r="O488" i="2"/>
  <c r="O259" i="2"/>
  <c r="O559" i="2"/>
  <c r="O258" i="2"/>
  <c r="O803" i="2"/>
  <c r="O116" i="2"/>
  <c r="O249" i="2"/>
  <c r="O487" i="2"/>
  <c r="O784" i="2"/>
  <c r="O348" i="2"/>
  <c r="O507" i="2"/>
  <c r="O459" i="2"/>
  <c r="O541" i="2"/>
  <c r="O630" i="2"/>
  <c r="O578" i="2"/>
  <c r="O386" i="2"/>
  <c r="O704" i="2"/>
  <c r="O100" i="2"/>
  <c r="O119" i="2"/>
  <c r="O542" i="2"/>
  <c r="O699" i="2"/>
  <c r="O751" i="2"/>
  <c r="O755" i="2"/>
  <c r="O738" i="2"/>
  <c r="O235" i="2"/>
  <c r="O635" i="2"/>
  <c r="O786" i="2"/>
  <c r="O646" i="2"/>
  <c r="O173" i="2"/>
  <c r="O50" i="2"/>
  <c r="O622" i="2"/>
  <c r="O385" i="2"/>
  <c r="O136" i="2"/>
  <c r="O695" i="2"/>
  <c r="O451" i="2"/>
  <c r="O779" i="2"/>
  <c r="O85" i="2"/>
  <c r="O701" i="2"/>
  <c r="O267" i="2"/>
  <c r="O640" i="2"/>
  <c r="O13" i="2"/>
  <c r="O631" i="2"/>
  <c r="O127" i="2"/>
  <c r="O107" i="2"/>
  <c r="O380" i="2"/>
  <c r="O204" i="2"/>
  <c r="O253" i="2"/>
  <c r="O23" i="2"/>
  <c r="O644" i="2"/>
  <c r="O605" i="2"/>
  <c r="O745" i="2"/>
  <c r="O202" i="2"/>
  <c r="O10" i="2"/>
  <c r="O228" i="2"/>
  <c r="O692" i="2"/>
  <c r="O610" i="2"/>
  <c r="O222" i="2"/>
  <c r="O145" i="2"/>
  <c r="O229" i="2"/>
  <c r="O64" i="2"/>
  <c r="O337" i="2"/>
  <c r="O485" i="2"/>
  <c r="O30" i="2"/>
  <c r="O625" i="2"/>
  <c r="O38" i="2"/>
  <c r="O373" i="2"/>
  <c r="O731" i="2"/>
  <c r="O499" i="2"/>
  <c r="O650" i="2"/>
  <c r="O661" i="2"/>
  <c r="O518" i="2"/>
  <c r="O321" i="2"/>
  <c r="O82" i="2"/>
  <c r="O114" i="2"/>
  <c r="O160" i="2"/>
  <c r="O659" i="2"/>
  <c r="O409" i="2"/>
  <c r="O408" i="2"/>
  <c r="O189" i="2"/>
  <c r="O387" i="2"/>
  <c r="O516" i="2"/>
  <c r="O357" i="2"/>
  <c r="O568" i="2"/>
  <c r="O230" i="2"/>
  <c r="O477" i="2"/>
  <c r="O277" i="2"/>
  <c r="O763" i="2"/>
  <c r="O195" i="2"/>
  <c r="O430" i="2"/>
  <c r="O456" i="2"/>
  <c r="O48" i="2"/>
  <c r="O658" i="2"/>
  <c r="O419" i="2"/>
  <c r="O453" i="2"/>
  <c r="O729" i="2"/>
  <c r="O332" i="2"/>
  <c r="O47" i="2"/>
  <c r="O351" i="2"/>
  <c r="O24" i="2"/>
  <c r="O299" i="2"/>
  <c r="O618" i="2"/>
  <c r="O476" i="2"/>
  <c r="O105" i="2"/>
  <c r="O765" i="2"/>
  <c r="O308" i="2"/>
  <c r="O496" i="2"/>
  <c r="O191" i="2"/>
  <c r="O247" i="2"/>
  <c r="O153" i="2"/>
  <c r="O354" i="2"/>
  <c r="O600" i="2"/>
  <c r="O452" i="2"/>
  <c r="O472" i="2"/>
  <c r="O587" i="2"/>
  <c r="O108" i="2"/>
  <c r="O113" i="2"/>
  <c r="O607" i="2"/>
  <c r="O432" i="2"/>
  <c r="O223" i="2"/>
  <c r="O89" i="2"/>
  <c r="O759" i="2"/>
  <c r="O137" i="2"/>
  <c r="O26" i="2"/>
  <c r="O544" i="2"/>
  <c r="O367" i="2"/>
  <c r="O391" i="2"/>
  <c r="O655" i="2"/>
  <c r="O734" i="2"/>
  <c r="O139" i="2"/>
  <c r="O104" i="2"/>
  <c r="O318" i="2"/>
  <c r="O20" i="2"/>
  <c r="O609" i="2"/>
  <c r="O261" i="2"/>
  <c r="O323" i="2"/>
  <c r="O442" i="2"/>
  <c r="O709" i="2"/>
  <c r="O56" i="2"/>
  <c r="O629" i="2"/>
  <c r="O754" i="2"/>
  <c r="O448" i="2"/>
  <c r="O447" i="2"/>
  <c r="O711" i="2"/>
  <c r="O792" i="2"/>
  <c r="O531" i="2"/>
  <c r="O371" i="2"/>
  <c r="O296" i="2"/>
  <c r="O75" i="2"/>
  <c r="O617" i="2"/>
  <c r="O345" i="2"/>
  <c r="O633" i="2"/>
  <c r="O580" i="2"/>
  <c r="O508" i="2"/>
  <c r="O741" i="2"/>
  <c r="O163" i="2"/>
  <c r="O760" i="2"/>
  <c r="O598" i="2"/>
  <c r="O420" i="2"/>
  <c r="O697" i="2"/>
  <c r="O326" i="2"/>
  <c r="O141" i="2"/>
  <c r="O219" i="2"/>
  <c r="O268" i="2"/>
  <c r="O574" i="2"/>
  <c r="O774" i="2"/>
  <c r="O705" i="2"/>
  <c r="O199" i="2"/>
  <c r="O684" i="2"/>
  <c r="O393" i="2"/>
  <c r="O35" i="2"/>
  <c r="O336" i="2"/>
  <c r="O106" i="2"/>
  <c r="O780" i="2"/>
  <c r="O457" i="2"/>
  <c r="O479" i="2"/>
  <c r="O716" i="2"/>
  <c r="O700" i="2"/>
  <c r="O636" i="2"/>
  <c r="O363" i="2"/>
  <c r="O521" i="2"/>
  <c r="O776" i="2"/>
  <c r="O43" i="2"/>
  <c r="O563" i="2"/>
  <c r="O444" i="2"/>
  <c r="D21" i="2"/>
  <c r="D8" i="2"/>
  <c r="E8" i="2"/>
  <c r="C18" i="2"/>
  <c r="C19" i="2"/>
  <c r="C16" i="2"/>
  <c r="C21" i="2"/>
  <c r="D16" i="2"/>
  <c r="C10" i="2"/>
  <c r="C22" i="2"/>
  <c r="C13" i="2"/>
  <c r="C15" i="2"/>
  <c r="C17" i="2"/>
  <c r="C24" i="2"/>
  <c r="C8" i="2"/>
  <c r="F8" i="2"/>
  <c r="C11" i="2"/>
  <c r="D23" i="2"/>
  <c r="D10" i="2"/>
  <c r="D14" i="2"/>
  <c r="D12" i="2"/>
  <c r="D11" i="2"/>
  <c r="D24" i="2"/>
  <c r="D17" i="2"/>
  <c r="E13" i="2"/>
  <c r="D20" i="2"/>
  <c r="F22" i="2"/>
  <c r="F19" i="2"/>
  <c r="F15" i="2"/>
  <c r="F24" i="2"/>
  <c r="F25" i="2"/>
  <c r="F17" i="2"/>
  <c r="F20" i="2"/>
  <c r="F9" i="2"/>
  <c r="F16" i="2"/>
  <c r="F21" i="2"/>
  <c r="F12" i="2"/>
  <c r="L401" i="2"/>
  <c r="E23" i="2"/>
  <c r="E15" i="2"/>
  <c r="E17" i="2"/>
  <c r="E22" i="2"/>
  <c r="E25" i="2"/>
  <c r="E9" i="2"/>
  <c r="L102" i="2"/>
  <c r="L453" i="2"/>
  <c r="L643" i="2"/>
  <c r="L504" i="2"/>
  <c r="L592" i="2"/>
  <c r="L687" i="2"/>
  <c r="L200" i="2"/>
  <c r="L14" i="2"/>
  <c r="L713" i="2"/>
  <c r="L85" i="2"/>
  <c r="L58" i="2"/>
  <c r="L537" i="2"/>
  <c r="L513" i="2"/>
  <c r="L405" i="2"/>
  <c r="L564" i="2"/>
  <c r="L36" i="2"/>
  <c r="L638" i="2"/>
  <c r="L310" i="2"/>
  <c r="L480" i="2"/>
  <c r="L722" i="2"/>
  <c r="L345" i="2"/>
  <c r="L688" i="2"/>
  <c r="L477" i="2"/>
  <c r="L476" i="2"/>
  <c r="L386" i="2"/>
  <c r="L535" i="2"/>
  <c r="L392" i="2"/>
  <c r="L349" i="2"/>
  <c r="L250" i="2"/>
  <c r="L637" i="2"/>
  <c r="L180" i="2"/>
  <c r="L100" i="2"/>
  <c r="L156" i="2"/>
  <c r="L122" i="2"/>
  <c r="L442" i="2"/>
  <c r="L678" i="2"/>
  <c r="L594" i="2"/>
  <c r="L669" i="2"/>
  <c r="L73" i="2"/>
  <c r="L15" i="2"/>
  <c r="L334" i="2"/>
  <c r="L161" i="2"/>
  <c r="L806" i="2"/>
  <c r="L411" i="2"/>
  <c r="L463" i="2"/>
  <c r="L160" i="2"/>
  <c r="L279" i="2"/>
  <c r="L472" i="2"/>
  <c r="L792" i="2"/>
  <c r="L487" i="2"/>
  <c r="L123" i="2"/>
  <c r="L600" i="2"/>
  <c r="L47" i="2"/>
  <c r="L142" i="2"/>
  <c r="L297" i="2"/>
  <c r="L559" i="2"/>
  <c r="L163" i="2"/>
  <c r="L661" i="2"/>
  <c r="L611" i="2"/>
  <c r="L70" i="2"/>
  <c r="L223" i="2"/>
  <c r="L576" i="2"/>
  <c r="L660" i="2"/>
  <c r="L804" i="2"/>
  <c r="L325" i="2"/>
  <c r="L426" i="2"/>
  <c r="L516" i="2"/>
  <c r="L198" i="2"/>
  <c r="L109" i="2"/>
  <c r="L151" i="2"/>
  <c r="L23" i="2"/>
  <c r="L478" i="2"/>
  <c r="L640" i="2"/>
  <c r="L88" i="2"/>
  <c r="L312" i="2"/>
  <c r="L211" i="2"/>
  <c r="L520" i="2"/>
  <c r="L751" i="2"/>
  <c r="L372" i="2"/>
  <c r="L667" i="2"/>
  <c r="L124" i="2"/>
  <c r="L753" i="2"/>
  <c r="L193" i="2"/>
  <c r="L93" i="2"/>
  <c r="L192" i="2"/>
  <c r="L311" i="2"/>
  <c r="L505" i="2"/>
  <c r="L17" i="2"/>
  <c r="L521" i="2"/>
  <c r="L469" i="2"/>
  <c r="L350" i="2"/>
  <c r="L699" i="2"/>
  <c r="L221" i="2"/>
  <c r="L272" i="2"/>
  <c r="L157" i="2"/>
  <c r="L585" i="2"/>
  <c r="L565" i="2"/>
  <c r="L27" i="2"/>
  <c r="L693" i="2"/>
  <c r="L658" i="2"/>
  <c r="L596" i="2"/>
  <c r="L474" i="2"/>
  <c r="L597" i="2"/>
  <c r="L495" i="2"/>
  <c r="L799" i="2"/>
  <c r="L188" i="2"/>
  <c r="L132" i="2"/>
  <c r="L606" i="2"/>
  <c r="L253" i="2"/>
  <c r="L215" i="2"/>
  <c r="L655" i="2"/>
  <c r="L363" i="2"/>
  <c r="L147" i="2"/>
  <c r="L316" i="2"/>
  <c r="L436" i="2"/>
  <c r="L49" i="2"/>
  <c r="L673" i="2"/>
  <c r="L358" i="2"/>
  <c r="L461" i="2"/>
  <c r="L432" i="2"/>
  <c r="L413" i="2"/>
  <c r="L781" i="2"/>
  <c r="L552" i="2"/>
  <c r="L378" i="2"/>
  <c r="L424" i="2"/>
  <c r="L479" i="2"/>
  <c r="L623" i="2"/>
  <c r="L662" i="2"/>
  <c r="L189" i="2"/>
  <c r="L761" i="2"/>
  <c r="L89" i="2"/>
  <c r="L767" i="2"/>
  <c r="L56" i="2"/>
  <c r="L343" i="2"/>
  <c r="L244" i="2"/>
  <c r="L568" i="2"/>
  <c r="L232" i="2"/>
  <c r="L439" i="2"/>
  <c r="L787" i="2"/>
  <c r="L43" i="2"/>
  <c r="L190" i="2"/>
  <c r="L451" i="2"/>
  <c r="L137" i="2"/>
  <c r="L437" i="2"/>
  <c r="L692" i="2"/>
  <c r="L789" i="2"/>
  <c r="L674" i="2"/>
  <c r="L685" i="2"/>
  <c r="L37" i="2"/>
  <c r="L433" i="2"/>
  <c r="L178" i="2"/>
  <c r="L98" i="2"/>
  <c r="L240" i="2"/>
  <c r="L278" i="2"/>
  <c r="L376" i="2"/>
  <c r="L96" i="2"/>
  <c r="L251" i="2"/>
  <c r="L796" i="2"/>
  <c r="L668" i="2"/>
  <c r="L314" i="2"/>
  <c r="L617" i="2"/>
  <c r="L303" i="2"/>
  <c r="L219" i="2"/>
  <c r="L742" i="2"/>
  <c r="L324" i="2"/>
  <c r="L139" i="2"/>
  <c r="L744" i="2"/>
  <c r="L489" i="2"/>
  <c r="L614" i="2"/>
  <c r="L305" i="2"/>
  <c r="L336" i="2"/>
  <c r="L90" i="2"/>
  <c r="L656" i="2"/>
  <c r="L701" i="2"/>
  <c r="L245" i="2"/>
  <c r="L131" i="2"/>
  <c r="L721" i="2"/>
  <c r="L561" i="2"/>
  <c r="L329" i="2"/>
  <c r="L735" i="2"/>
  <c r="L507" i="2"/>
  <c r="L633" i="2"/>
  <c r="L560" i="2"/>
  <c r="L677" i="2"/>
  <c r="L466" i="2"/>
  <c r="L127" i="2"/>
  <c r="L702" i="2"/>
  <c r="L136" i="2"/>
  <c r="L768" i="2"/>
  <c r="L695" i="2"/>
  <c r="L264" i="2"/>
  <c r="L412" i="2"/>
  <c r="L582" i="2"/>
  <c r="L558" i="2"/>
  <c r="L208" i="2"/>
  <c r="L78" i="2"/>
  <c r="L40" i="2"/>
  <c r="L66" i="2"/>
  <c r="L346" i="2"/>
  <c r="L410" i="2"/>
  <c r="L682" i="2"/>
  <c r="L63" i="2"/>
  <c r="L60" i="2"/>
  <c r="L620" i="2"/>
  <c r="L590" i="2"/>
  <c r="L241" i="2"/>
  <c r="L431" i="2"/>
  <c r="L280" i="2"/>
  <c r="L362" i="2"/>
  <c r="L775" i="2"/>
  <c r="L749" i="2"/>
  <c r="L502" i="2"/>
  <c r="L273" i="2"/>
  <c r="L731" i="2"/>
  <c r="L670" i="2"/>
  <c r="L370" i="2"/>
  <c r="L166" i="2"/>
  <c r="L57" i="2"/>
  <c r="L51" i="2"/>
  <c r="L512" i="2"/>
  <c r="L107" i="2"/>
  <c r="L703" i="2"/>
  <c r="L716" i="2"/>
  <c r="L260" i="2"/>
  <c r="L786" i="2"/>
  <c r="L729" i="2"/>
  <c r="L126" i="2"/>
  <c r="L624" i="2"/>
  <c r="L330" i="2"/>
  <c r="L111" i="2"/>
  <c r="L772" i="2"/>
  <c r="L510" i="2"/>
  <c r="L569" i="2"/>
  <c r="L541" i="2"/>
  <c r="L162" i="2"/>
  <c r="L113" i="2"/>
  <c r="L143" i="2"/>
  <c r="L473" i="2"/>
  <c r="L491" i="2"/>
  <c r="L536" i="2"/>
  <c r="L152" i="2"/>
  <c r="L795" i="2"/>
  <c r="L307" i="2"/>
  <c r="L454" i="2"/>
  <c r="L42" i="2"/>
  <c r="L203" i="2"/>
  <c r="L707" i="2"/>
  <c r="L337" i="2"/>
  <c r="L659" i="2"/>
  <c r="L752" i="2"/>
  <c r="L81" i="2"/>
  <c r="L145" i="2"/>
  <c r="L639" i="2"/>
  <c r="L765" i="2"/>
  <c r="L270" i="2"/>
  <c r="L181" i="2"/>
  <c r="L86" i="2"/>
  <c r="L216" i="2"/>
  <c r="L258" i="2"/>
  <c r="L760" i="2"/>
  <c r="L503" i="2"/>
  <c r="L317" i="2"/>
  <c r="L150" i="2"/>
  <c r="L112" i="2"/>
  <c r="L538" i="2"/>
  <c r="L167" i="2"/>
  <c r="L212" i="2"/>
  <c r="L748" i="2"/>
  <c r="L518" i="2"/>
  <c r="L641" i="2"/>
  <c r="L449" i="2"/>
  <c r="L570" i="2"/>
  <c r="L528" i="2"/>
  <c r="L608" i="2"/>
  <c r="L666" i="2"/>
  <c r="L8" i="2"/>
  <c r="L694" i="2"/>
  <c r="L571" i="2"/>
  <c r="L108" i="2"/>
  <c r="L18" i="2"/>
  <c r="L496" i="2"/>
  <c r="L471" i="2"/>
  <c r="L490" i="2"/>
  <c r="L554" i="2"/>
  <c r="L207" i="2"/>
  <c r="L199" i="2"/>
  <c r="L794" i="2"/>
  <c r="L548" i="2"/>
  <c r="L501" i="2"/>
  <c r="L435" i="2"/>
  <c r="L10" i="2"/>
  <c r="L228" i="2"/>
  <c r="L117" i="2"/>
  <c r="L498" i="2"/>
  <c r="L236" i="2"/>
  <c r="L214" i="2"/>
  <c r="L785" i="2"/>
  <c r="L248" i="2"/>
  <c r="L745" i="2"/>
  <c r="L26" i="2"/>
  <c r="L791" i="2"/>
  <c r="L153" i="2"/>
  <c r="L104" i="2"/>
  <c r="L779" i="2"/>
  <c r="L747" i="2"/>
  <c r="L29" i="2"/>
  <c r="L308" i="2"/>
  <c r="L604" i="2"/>
  <c r="L173" i="2"/>
  <c r="L182" i="2"/>
  <c r="L783" i="2"/>
  <c r="L647" i="2"/>
  <c r="L648" i="2"/>
  <c r="L87" i="2"/>
  <c r="L271" i="2"/>
  <c r="L45" i="2"/>
  <c r="L525" i="2"/>
  <c r="L291" i="2"/>
  <c r="L353" i="2"/>
  <c r="L106" i="2"/>
  <c r="L628" i="2"/>
  <c r="L367" i="2"/>
  <c r="L630" i="2"/>
  <c r="L544" i="2"/>
  <c r="L158" i="2"/>
  <c r="L233" i="2"/>
  <c r="L740" i="2"/>
  <c r="L201" i="2"/>
  <c r="L725" i="2"/>
  <c r="L530" i="2"/>
  <c r="L382" i="2"/>
  <c r="L653" i="2"/>
  <c r="L632" i="2"/>
  <c r="L402" i="2"/>
  <c r="L481" i="2"/>
  <c r="L393" i="2"/>
  <c r="L274" i="2"/>
  <c r="L500" i="2"/>
  <c r="L239" i="2"/>
  <c r="L475" i="2"/>
  <c r="L355" i="2"/>
  <c r="L195" i="2"/>
  <c r="L99" i="2"/>
  <c r="L719" i="2"/>
  <c r="L120" i="2"/>
  <c r="L763" i="2"/>
  <c r="L293" i="2"/>
  <c r="L371" i="2"/>
  <c r="L567" i="2"/>
  <c r="L690" i="2"/>
  <c r="L679" i="2"/>
  <c r="L578" i="2"/>
  <c r="L494" i="2"/>
  <c r="L335" i="2"/>
  <c r="L135" i="2"/>
  <c r="L593" i="2"/>
  <c r="L770" i="2"/>
  <c r="L13" i="2"/>
  <c r="L354" i="2"/>
  <c r="L19" i="2"/>
  <c r="L484" i="2"/>
  <c r="L708" i="2"/>
  <c r="L242" i="2"/>
  <c r="L631" i="2"/>
  <c r="L430" i="2"/>
  <c r="L790" i="2"/>
  <c r="L689" i="2"/>
  <c r="L296" i="2"/>
  <c r="L231" i="2"/>
  <c r="L754" i="2"/>
  <c r="L584" i="2"/>
  <c r="L724" i="2"/>
  <c r="L601" i="2"/>
  <c r="L566" i="2"/>
  <c r="L210" i="2"/>
  <c r="L758" i="2"/>
  <c r="L464" i="2"/>
  <c r="L391" i="2"/>
  <c r="L756" i="2"/>
  <c r="L509" i="2"/>
  <c r="L243" i="2"/>
  <c r="L773" i="2"/>
  <c r="L589" i="2"/>
  <c r="L121" i="2"/>
  <c r="L389" i="2"/>
  <c r="L77" i="2"/>
  <c r="L377" i="2"/>
  <c r="L114" i="2"/>
  <c r="L776" i="2"/>
  <c r="L138" i="2"/>
  <c r="L206" i="2"/>
  <c r="L364" i="2"/>
  <c r="L155" i="2"/>
  <c r="L52" i="2"/>
  <c r="L267" i="2"/>
  <c r="L467" i="2"/>
  <c r="L691" i="2"/>
  <c r="L587" i="2"/>
  <c r="L97" i="2"/>
  <c r="L69" i="2"/>
  <c r="L275" i="2"/>
  <c r="L326" i="2"/>
  <c r="L38" i="2"/>
  <c r="L28" i="2"/>
  <c r="L339" i="2"/>
  <c r="L445" i="2"/>
  <c r="L315" i="2"/>
  <c r="L74" i="2"/>
  <c r="L72" i="2"/>
  <c r="L281" i="2"/>
  <c r="L237" i="2"/>
  <c r="L755" i="2"/>
  <c r="L290" i="2"/>
  <c r="L83" i="2"/>
  <c r="L446" i="2"/>
  <c r="L254" i="2"/>
  <c r="L762" i="2"/>
  <c r="L696" i="2"/>
  <c r="L664" i="2"/>
  <c r="L482" i="2"/>
  <c r="L141" i="2"/>
  <c r="L288" i="2"/>
  <c r="L629" i="2"/>
  <c r="L626" i="2"/>
  <c r="L338" i="2"/>
  <c r="L252" i="2"/>
  <c r="L356" i="2"/>
  <c r="L9" i="2"/>
  <c r="L704" i="2"/>
  <c r="L226" i="2"/>
  <c r="L294" i="2"/>
  <c r="L384" i="2"/>
  <c r="L300" i="2"/>
  <c r="L92" i="2"/>
  <c r="L803" i="2"/>
  <c r="L247" i="2"/>
  <c r="L380" i="2"/>
  <c r="L657" i="2"/>
  <c r="L545" i="2"/>
  <c r="L396" i="2"/>
  <c r="L807" i="2"/>
  <c r="L369" i="2"/>
  <c r="L575" i="2"/>
  <c r="L170" i="2"/>
  <c r="L527" i="2"/>
  <c r="L734" i="2"/>
  <c r="L366" i="2"/>
  <c r="L802" i="2"/>
  <c r="L298" i="2"/>
  <c r="L543" i="2"/>
  <c r="L398" i="2"/>
  <c r="L499" i="2"/>
  <c r="L276" i="2"/>
  <c r="L361" i="2"/>
  <c r="L171" i="2"/>
  <c r="L62" i="2"/>
  <c r="L720" i="2"/>
  <c r="L418" i="2"/>
  <c r="L547" i="2"/>
  <c r="L586" i="2"/>
  <c r="L800" i="2"/>
  <c r="L531" i="2"/>
  <c r="L54" i="2"/>
  <c r="L115" i="2"/>
  <c r="L227" i="2"/>
  <c r="L710" i="2"/>
  <c r="L59" i="2"/>
  <c r="L146" i="2"/>
  <c r="L176" i="2"/>
  <c r="L492" i="2"/>
  <c r="L352" i="2"/>
  <c r="L736" i="2"/>
  <c r="L179" i="2"/>
  <c r="L331" i="2"/>
  <c r="L76" i="2"/>
  <c r="L71" i="2"/>
  <c r="L262" i="2"/>
  <c r="L737" i="2"/>
  <c r="L602" i="2"/>
  <c r="L144" i="2"/>
  <c r="L373" i="2"/>
  <c r="L717" i="2"/>
  <c r="L598" i="2"/>
  <c r="L450" i="2"/>
  <c r="L230" i="2"/>
  <c r="L140" i="2"/>
  <c r="L175" i="2"/>
  <c r="L375" i="2"/>
  <c r="L705" i="2"/>
  <c r="L154" i="2"/>
  <c r="L41" i="2"/>
  <c r="L642" i="2"/>
  <c r="L249" i="2"/>
  <c r="L595" i="2"/>
  <c r="L196" i="2"/>
  <c r="L21" i="2"/>
  <c r="L118" i="2"/>
  <c r="L622" i="2"/>
  <c r="L523" i="2"/>
  <c r="L529" i="2"/>
  <c r="L84" i="2"/>
  <c r="L75" i="2"/>
  <c r="L493" i="2"/>
  <c r="L149" i="2"/>
  <c r="L125" i="2"/>
  <c r="L539" i="2"/>
  <c r="L427" i="2"/>
  <c r="L286" i="2"/>
  <c r="L556" i="2"/>
  <c r="L33" i="2"/>
  <c r="L684" i="2"/>
  <c r="L572" i="2"/>
  <c r="L388" i="2"/>
  <c r="L46" i="2"/>
  <c r="L50" i="2"/>
  <c r="L676" i="2"/>
  <c r="L344" i="2"/>
  <c r="L110" i="2"/>
  <c r="L129" i="2"/>
  <c r="L612" i="2"/>
  <c r="L417" i="2"/>
  <c r="L309" i="2"/>
  <c r="L299" i="2"/>
  <c r="L209" i="2"/>
  <c r="L443" i="2"/>
  <c r="L416" i="2"/>
  <c r="L549" i="2"/>
  <c r="L764" i="2"/>
  <c r="L304" i="2"/>
  <c r="L468" i="2"/>
  <c r="L390" i="2"/>
  <c r="L68" i="2"/>
  <c r="L636" i="2"/>
  <c r="L718" i="2"/>
  <c r="L257" i="2"/>
  <c r="L55" i="2"/>
  <c r="L649" i="2"/>
  <c r="L542" i="2"/>
  <c r="L663" i="2"/>
  <c r="L681" i="2"/>
  <c r="L277" i="2"/>
  <c r="L285" i="2"/>
  <c r="L374" i="2"/>
  <c r="L404" i="2"/>
  <c r="L351" i="2"/>
  <c r="L322" i="2"/>
  <c r="L603" i="2"/>
  <c r="L452" i="2"/>
  <c r="L341" i="2"/>
  <c r="L609" i="2"/>
  <c r="L53" i="2"/>
  <c r="L583" i="2"/>
  <c r="L462" i="2"/>
  <c r="L65" i="2"/>
  <c r="L327" i="2"/>
  <c r="L359" i="2"/>
  <c r="L458" i="2"/>
  <c r="L780" i="2"/>
  <c r="L16" i="2"/>
  <c r="L709" i="2"/>
  <c r="L187" i="2"/>
  <c r="L159" i="2"/>
  <c r="L551" i="2"/>
  <c r="L357" i="2"/>
  <c r="L618" i="2"/>
  <c r="L746" i="2"/>
  <c r="L801" i="2"/>
  <c r="L229" i="2"/>
  <c r="L342" i="2"/>
  <c r="L599" i="2"/>
  <c r="L133" i="2"/>
  <c r="L323" i="2"/>
  <c r="L738" i="2"/>
  <c r="L32" i="2"/>
  <c r="L613" i="2"/>
  <c r="L540" i="2"/>
  <c r="L31" i="2"/>
  <c r="L483" i="2"/>
  <c r="L269" i="2"/>
  <c r="L750" i="2"/>
  <c r="L191" i="2"/>
  <c r="L645" i="2"/>
  <c r="L284" i="2"/>
  <c r="L788" i="2"/>
  <c r="L39" i="2"/>
  <c r="L675" i="2"/>
  <c r="L225" i="2"/>
  <c r="L420" i="2"/>
  <c r="L333" i="2"/>
  <c r="L798" i="2"/>
  <c r="L34" i="2"/>
  <c r="L116" i="2"/>
  <c r="L25" i="2"/>
  <c r="L328" i="2"/>
  <c r="L168" i="2"/>
  <c r="L425" i="2"/>
  <c r="L383" i="2"/>
  <c r="L769" i="2"/>
  <c r="L95" i="2"/>
  <c r="L711" i="2"/>
  <c r="L387" i="2"/>
  <c r="L573" i="2"/>
  <c r="L522" i="2"/>
  <c r="L533" i="2"/>
  <c r="L557" i="2"/>
  <c r="L793" i="2"/>
  <c r="L460" i="2"/>
  <c r="L385" i="2"/>
  <c r="L778" i="2"/>
  <c r="L797" i="2"/>
  <c r="L574" i="2"/>
  <c r="L306" i="2"/>
  <c r="L607" i="2"/>
  <c r="L727" i="2"/>
  <c r="L44" i="2"/>
  <c r="L105" i="2"/>
  <c r="L321" i="2"/>
  <c r="L488" i="2"/>
  <c r="L103" i="2"/>
  <c r="L619" i="2"/>
  <c r="L128" i="2"/>
  <c r="L741" i="2"/>
  <c r="L506" i="2"/>
  <c r="L511" i="2"/>
  <c r="L246" i="2"/>
  <c r="L712" i="2"/>
  <c r="L414" i="2"/>
  <c r="L486" i="2"/>
  <c r="L455" i="2"/>
  <c r="L415" i="2"/>
  <c r="L672" i="2"/>
  <c r="L319" i="2"/>
  <c r="L650" i="2"/>
  <c r="L517" i="2"/>
  <c r="L408" i="2"/>
  <c r="L625" i="2"/>
  <c r="L292" i="2"/>
  <c r="L526" i="2"/>
  <c r="L782" i="2"/>
  <c r="L550" i="2"/>
  <c r="L456" i="2"/>
  <c r="L743" i="2"/>
  <c r="L101" i="2"/>
  <c r="L771" i="2"/>
  <c r="L605" i="2"/>
  <c r="L365" i="2"/>
  <c r="L268" i="2"/>
  <c r="L555" i="2"/>
  <c r="L579" i="2"/>
  <c r="L726" i="2"/>
  <c r="L400" i="2"/>
  <c r="L234" i="2"/>
  <c r="L67" i="2"/>
  <c r="L440" i="2"/>
  <c r="L723" i="2"/>
  <c r="L733" i="2"/>
  <c r="L394" i="2"/>
  <c r="L774" i="2"/>
  <c r="L577" i="2"/>
  <c r="L448" i="2"/>
  <c r="L263" i="2"/>
  <c r="L428" i="2"/>
  <c r="L164" i="2"/>
  <c r="L444" i="2"/>
  <c r="L265" i="2"/>
  <c r="L534" i="2"/>
  <c r="L94" i="2"/>
  <c r="L581" i="2"/>
  <c r="L148" i="2"/>
  <c r="L295" i="2"/>
  <c r="L174" i="2"/>
  <c r="L186" i="2"/>
  <c r="L204" i="2"/>
  <c r="L35" i="2"/>
  <c r="L715" i="2"/>
  <c r="L399" i="2"/>
  <c r="L169" i="2"/>
  <c r="L205" i="2"/>
  <c r="L266" i="2"/>
  <c r="L459" i="2"/>
  <c r="L165" i="2"/>
  <c r="L683" i="2"/>
  <c r="L222" i="2"/>
  <c r="L519" i="2"/>
  <c r="L20" i="2"/>
  <c r="L409" i="2"/>
  <c r="L224" i="2"/>
  <c r="L739" i="2"/>
  <c r="L218" i="2"/>
  <c r="L79" i="2"/>
  <c r="L395" i="2"/>
  <c r="L194" i="2"/>
  <c r="L553" i="2"/>
  <c r="L91" i="2"/>
  <c r="L379" i="2"/>
  <c r="L615" i="2"/>
  <c r="L429" i="2"/>
  <c r="L697" i="2"/>
  <c r="L680" i="2"/>
  <c r="L730" i="2"/>
  <c r="L652" i="2"/>
  <c r="L421" i="2"/>
  <c r="L485" i="2"/>
  <c r="L651" i="2"/>
  <c r="L759" i="2"/>
  <c r="L360" i="2"/>
  <c r="L287" i="2"/>
  <c r="L82" i="2"/>
  <c r="L302" i="2"/>
  <c r="L644" i="2"/>
  <c r="L368" i="2"/>
  <c r="L340" i="2"/>
  <c r="L320" i="2"/>
  <c r="L514" i="2"/>
  <c r="L563" i="2"/>
  <c r="L438" i="2"/>
  <c r="L202" i="2"/>
  <c r="L130" i="2"/>
  <c r="L259" i="2"/>
  <c r="L671" i="2"/>
  <c r="L283" i="2"/>
  <c r="L381" i="2"/>
  <c r="L64" i="2"/>
  <c r="L30" i="2"/>
  <c r="L700" i="2"/>
  <c r="L11" i="2"/>
  <c r="L213" i="2"/>
  <c r="L515" i="2"/>
  <c r="L497" i="2"/>
  <c r="L665" i="2"/>
  <c r="L616" i="2"/>
  <c r="L80" i="2"/>
  <c r="L728" i="2"/>
  <c r="L524" i="2"/>
  <c r="L313" i="2"/>
  <c r="L441" i="2"/>
  <c r="L185" i="2"/>
  <c r="L177" i="2"/>
  <c r="L48" i="2"/>
  <c r="L238" i="2"/>
  <c r="L508" i="2"/>
  <c r="L706" i="2"/>
  <c r="L406" i="2"/>
  <c r="L532" i="2"/>
  <c r="L621" i="2"/>
  <c r="L407" i="2"/>
  <c r="L646" i="2"/>
  <c r="L714" i="2"/>
  <c r="L217" i="2"/>
  <c r="L119" i="2"/>
  <c r="L580" i="2"/>
  <c r="L301" i="2"/>
  <c r="L465" i="2"/>
  <c r="L197" i="2"/>
  <c r="L397" i="2"/>
  <c r="L172" i="2"/>
  <c r="L757" i="2"/>
  <c r="L634" i="2"/>
  <c r="L627" i="2"/>
  <c r="L403" i="2"/>
  <c r="L470" i="2"/>
  <c r="L318" i="2"/>
  <c r="L457" i="2"/>
  <c r="L184" i="2"/>
  <c r="L422" i="2"/>
  <c r="L256" i="2"/>
  <c r="L591" i="2"/>
  <c r="L777" i="2"/>
  <c r="L61" i="2"/>
  <c r="L805" i="2"/>
  <c r="L347" i="2"/>
  <c r="L183" i="2"/>
  <c r="L235" i="2"/>
  <c r="L732" i="2"/>
  <c r="L289" i="2"/>
  <c r="L562" i="2"/>
  <c r="L610" i="2"/>
  <c r="L434" i="2"/>
  <c r="L261" i="2"/>
  <c r="L588" i="2"/>
  <c r="L766" i="2"/>
  <c r="L447" i="2"/>
  <c r="L282" i="2"/>
  <c r="L686" i="2"/>
  <c r="L24" i="2"/>
  <c r="L654" i="2"/>
  <c r="E24" i="2"/>
  <c r="E20" i="2"/>
  <c r="L134" i="2"/>
  <c r="L332" i="2"/>
  <c r="L698" i="2"/>
  <c r="L419" i="2"/>
  <c r="L22" i="2"/>
  <c r="L348" i="2"/>
  <c r="L423" i="2"/>
  <c r="S13" i="1"/>
  <c r="C12" i="2"/>
  <c r="C23" i="2"/>
  <c r="C9" i="2"/>
  <c r="C20" i="2"/>
  <c r="D13" i="2"/>
  <c r="C14" i="2"/>
  <c r="E11" i="2"/>
  <c r="C25" i="2"/>
  <c r="D22" i="2"/>
  <c r="D9" i="2"/>
  <c r="S7" i="2"/>
  <c r="G302" i="2"/>
  <c r="H288" i="2"/>
  <c r="H283" i="2"/>
  <c r="G276" i="2"/>
  <c r="H269" i="2"/>
  <c r="G252" i="2"/>
  <c r="H190" i="2"/>
  <c r="G148" i="2"/>
  <c r="G136" i="2"/>
  <c r="G122" i="2"/>
  <c r="H106" i="2"/>
  <c r="G97" i="2"/>
  <c r="G18" i="2"/>
  <c r="H32" i="2"/>
  <c r="H48" i="2"/>
  <c r="G58" i="2"/>
  <c r="G74" i="2"/>
  <c r="G94" i="2"/>
  <c r="G110" i="2"/>
  <c r="G118" i="2"/>
  <c r="G130" i="2"/>
  <c r="H140" i="2"/>
  <c r="G150" i="2"/>
  <c r="H160" i="2"/>
  <c r="H204" i="2"/>
  <c r="G231" i="2"/>
  <c r="H237" i="2"/>
  <c r="G255" i="2"/>
  <c r="G260" i="2"/>
  <c r="H264" i="2"/>
  <c r="G268" i="2"/>
  <c r="H274" i="2"/>
  <c r="G280" i="2"/>
  <c r="G285" i="2"/>
  <c r="H293" i="2"/>
  <c r="G297" i="2"/>
  <c r="H306" i="2"/>
  <c r="H310" i="2"/>
  <c r="H326" i="2"/>
  <c r="G330" i="2"/>
  <c r="G340" i="2"/>
  <c r="H358" i="2"/>
  <c r="G380" i="2"/>
  <c r="H385" i="2"/>
  <c r="G387" i="2"/>
  <c r="H394" i="2"/>
  <c r="H396" i="2"/>
  <c r="G401" i="2"/>
  <c r="H403" i="2"/>
  <c r="G410" i="2"/>
  <c r="G412" i="2"/>
  <c r="H417" i="2"/>
  <c r="H419" i="2"/>
  <c r="H426" i="2"/>
  <c r="H428" i="2"/>
  <c r="H433" i="2"/>
  <c r="G435" i="2"/>
  <c r="G446" i="2"/>
  <c r="H451" i="2"/>
  <c r="H453" i="2"/>
  <c r="H460" i="2"/>
  <c r="G462" i="2"/>
  <c r="H467" i="2"/>
  <c r="G469" i="2"/>
  <c r="G476" i="2"/>
  <c r="G478" i="2"/>
  <c r="H483" i="2"/>
  <c r="G485" i="2"/>
  <c r="G492" i="2"/>
  <c r="H494" i="2"/>
  <c r="H499" i="2"/>
  <c r="G501" i="2"/>
  <c r="H508" i="2"/>
  <c r="H510" i="2"/>
  <c r="H515" i="2"/>
  <c r="H517" i="2"/>
  <c r="H524" i="2"/>
  <c r="H526" i="2"/>
  <c r="H528" i="2"/>
  <c r="G530" i="2"/>
  <c r="H532" i="2"/>
  <c r="H534" i="2"/>
  <c r="G536" i="2"/>
  <c r="H538" i="2"/>
  <c r="H540" i="2"/>
  <c r="H542" i="2"/>
  <c r="H544" i="2"/>
  <c r="G546" i="2"/>
  <c r="G548" i="2"/>
  <c r="G550" i="2"/>
  <c r="G552" i="2"/>
  <c r="H554" i="2"/>
  <c r="G556" i="2"/>
  <c r="G558" i="2"/>
  <c r="H560" i="2"/>
  <c r="H562" i="2"/>
  <c r="G50" i="2"/>
  <c r="G76" i="2"/>
  <c r="H102" i="2"/>
  <c r="H111" i="2"/>
  <c r="H120" i="2"/>
  <c r="H142" i="2"/>
  <c r="G160" i="2"/>
  <c r="H196" i="2"/>
  <c r="G204" i="2"/>
  <c r="H231" i="2"/>
  <c r="G237" i="2"/>
  <c r="G242" i="2"/>
  <c r="G265" i="2"/>
  <c r="H268" i="2"/>
  <c r="G316" i="2"/>
  <c r="H320" i="2"/>
  <c r="H330" i="2"/>
  <c r="G348" i="2"/>
  <c r="G358" i="2"/>
  <c r="H362" i="2"/>
  <c r="H383" i="2"/>
  <c r="G385" i="2"/>
  <c r="G392" i="2"/>
  <c r="G394" i="2"/>
  <c r="H399" i="2"/>
  <c r="H401" i="2"/>
  <c r="H408" i="2"/>
  <c r="H410" i="2"/>
  <c r="G415" i="2"/>
  <c r="G417" i="2"/>
  <c r="G424" i="2"/>
  <c r="G426" i="2"/>
  <c r="G431" i="2"/>
  <c r="G433" i="2"/>
  <c r="H440" i="2"/>
  <c r="H444" i="2"/>
  <c r="H449" i="2"/>
  <c r="G451" i="2"/>
  <c r="H458" i="2"/>
  <c r="G460" i="2"/>
  <c r="G465" i="2"/>
  <c r="G467" i="2"/>
  <c r="H474" i="2"/>
  <c r="H476" i="2"/>
  <c r="H481" i="2"/>
  <c r="G483" i="2"/>
  <c r="H490" i="2"/>
  <c r="H492" i="2"/>
  <c r="G497" i="2"/>
  <c r="G499" i="2"/>
  <c r="H506" i="2"/>
  <c r="G508" i="2"/>
  <c r="H513" i="2"/>
  <c r="G515" i="2"/>
  <c r="H522" i="2"/>
  <c r="G524" i="2"/>
  <c r="G526" i="2"/>
  <c r="G528" i="2"/>
  <c r="H530" i="2"/>
  <c r="G532" i="2"/>
  <c r="G534" i="2"/>
  <c r="H536" i="2"/>
  <c r="G538" i="2"/>
  <c r="G540" i="2"/>
  <c r="G542" i="2"/>
  <c r="G544" i="2"/>
  <c r="H546" i="2"/>
  <c r="H548" i="2"/>
  <c r="H550" i="2"/>
  <c r="H552" i="2"/>
  <c r="G554" i="2"/>
  <c r="H556" i="2"/>
  <c r="H558" i="2"/>
  <c r="G560" i="2"/>
  <c r="G562" i="2"/>
  <c r="G32" i="2"/>
  <c r="G24" i="2"/>
  <c r="H78" i="2"/>
  <c r="H95" i="2"/>
  <c r="G112" i="2"/>
  <c r="H134" i="2"/>
  <c r="H154" i="2"/>
  <c r="G182" i="2"/>
  <c r="G190" i="2"/>
  <c r="H206" i="2"/>
  <c r="G220" i="2"/>
  <c r="H226" i="2"/>
  <c r="H234" i="2"/>
  <c r="H238" i="2"/>
  <c r="G247" i="2"/>
  <c r="H252" i="2"/>
  <c r="G256" i="2"/>
  <c r="H276" i="2"/>
  <c r="H286" i="2"/>
  <c r="G298" i="2"/>
  <c r="H324" i="2"/>
  <c r="G334" i="2"/>
  <c r="G338" i="2"/>
  <c r="G342" i="2"/>
  <c r="H352" i="2"/>
  <c r="H356" i="2"/>
  <c r="G374" i="2"/>
  <c r="G378" i="2"/>
  <c r="G381" i="2"/>
  <c r="H388" i="2"/>
  <c r="H390" i="2"/>
  <c r="G395" i="2"/>
  <c r="H397" i="2"/>
  <c r="H404" i="2"/>
  <c r="G406" i="2"/>
  <c r="H411" i="2"/>
  <c r="G413" i="2"/>
  <c r="H420" i="2"/>
  <c r="G422" i="2"/>
  <c r="G427" i="2"/>
  <c r="G429" i="2"/>
  <c r="H436" i="2"/>
  <c r="H438" i="2"/>
  <c r="H442" i="2"/>
  <c r="G447" i="2"/>
  <c r="H454" i="2"/>
  <c r="H456" i="2"/>
  <c r="H461" i="2"/>
  <c r="G463" i="2"/>
  <c r="H470" i="2"/>
  <c r="G472" i="2"/>
  <c r="G477" i="2"/>
  <c r="G479" i="2"/>
  <c r="H486" i="2"/>
  <c r="H488" i="2"/>
  <c r="H493" i="2"/>
  <c r="H495" i="2"/>
  <c r="H502" i="2"/>
  <c r="H504" i="2"/>
  <c r="H509" i="2"/>
  <c r="G511" i="2"/>
  <c r="G518" i="2"/>
  <c r="H520" i="2"/>
  <c r="I7" i="2" l="1"/>
  <c r="E19" i="2"/>
  <c r="E18" i="2"/>
  <c r="E10" i="2"/>
  <c r="E12" i="2"/>
  <c r="E14" i="2"/>
  <c r="E16" i="2"/>
  <c r="E21" i="2"/>
  <c r="F18" i="2"/>
  <c r="F11" i="2"/>
  <c r="F13" i="2"/>
  <c r="F10" i="2"/>
  <c r="F14" i="2"/>
  <c r="F23" i="2"/>
  <c r="D15" i="2"/>
  <c r="D18" i="2"/>
  <c r="D25" i="2"/>
  <c r="D19" i="2"/>
  <c r="B25" i="2"/>
  <c r="A26" i="2"/>
  <c r="B13" i="2"/>
  <c r="B14" i="2"/>
  <c r="B16" i="2"/>
  <c r="A27" i="2" l="1"/>
  <c r="B26" i="2"/>
  <c r="D26" i="2"/>
  <c r="C26" i="2"/>
  <c r="F26" i="2"/>
  <c r="E26" i="2"/>
  <c r="A28" i="2" l="1"/>
  <c r="B27" i="2"/>
  <c r="E27" i="2"/>
  <c r="C27" i="2"/>
  <c r="F27" i="2"/>
  <c r="D27" i="2"/>
  <c r="A29" i="2" l="1"/>
  <c r="B28" i="2"/>
  <c r="F28" i="2"/>
  <c r="D28" i="2"/>
  <c r="C28" i="2"/>
  <c r="E28" i="2"/>
  <c r="A30" i="2" l="1"/>
  <c r="B29" i="2"/>
  <c r="D29" i="2"/>
  <c r="C29" i="2"/>
  <c r="F29" i="2"/>
  <c r="E29" i="2"/>
  <c r="A31" i="2" l="1"/>
  <c r="B30" i="2"/>
  <c r="E30" i="2"/>
  <c r="D30" i="2"/>
  <c r="F30" i="2"/>
  <c r="C30" i="2"/>
  <c r="A32" i="2" l="1"/>
  <c r="B31" i="2"/>
  <c r="D31" i="2"/>
  <c r="C31" i="2"/>
  <c r="E31" i="2"/>
  <c r="F31" i="2"/>
  <c r="A33" i="2" l="1"/>
  <c r="B32" i="2"/>
  <c r="C32" i="2"/>
  <c r="F32" i="2"/>
  <c r="E32" i="2"/>
  <c r="D32" i="2"/>
  <c r="A34" i="2" l="1"/>
  <c r="B33" i="2"/>
  <c r="D33" i="2"/>
  <c r="F33" i="2"/>
  <c r="E33" i="2"/>
  <c r="C33" i="2"/>
  <c r="A35" i="2" l="1"/>
  <c r="B34" i="2"/>
  <c r="F34" i="2"/>
  <c r="E34" i="2"/>
  <c r="D34" i="2"/>
  <c r="C34" i="2"/>
  <c r="A36" i="2" l="1"/>
  <c r="B35" i="2"/>
  <c r="D35" i="2"/>
  <c r="E35" i="2"/>
  <c r="F35" i="2"/>
  <c r="C35" i="2"/>
  <c r="A37" i="2" l="1"/>
  <c r="B36" i="2"/>
  <c r="C36" i="2"/>
  <c r="E36" i="2"/>
  <c r="F36" i="2"/>
  <c r="D36" i="2"/>
  <c r="A38" i="2" l="1"/>
  <c r="B37" i="2"/>
  <c r="F37" i="2"/>
  <c r="E37" i="2"/>
  <c r="D37" i="2"/>
  <c r="C37" i="2"/>
  <c r="A39" i="2" l="1"/>
  <c r="B38" i="2"/>
  <c r="D38" i="2"/>
  <c r="F38" i="2"/>
  <c r="E38" i="2"/>
  <c r="C38" i="2"/>
  <c r="A40" i="2" l="1"/>
  <c r="C39" i="2"/>
  <c r="B39" i="2"/>
  <c r="D39" i="2"/>
  <c r="E39" i="2"/>
  <c r="F39" i="2"/>
  <c r="A41" i="2" l="1"/>
  <c r="B40" i="2"/>
  <c r="F40" i="2"/>
  <c r="D40" i="2"/>
  <c r="C40" i="2"/>
  <c r="E40" i="2"/>
  <c r="A42" i="2" l="1"/>
  <c r="B41" i="2"/>
  <c r="D41" i="2"/>
  <c r="F41" i="2"/>
  <c r="E41" i="2"/>
  <c r="C41" i="2"/>
  <c r="A43" i="2" l="1"/>
  <c r="B42" i="2"/>
  <c r="F42" i="2"/>
  <c r="D42" i="2"/>
  <c r="E42" i="2"/>
  <c r="C42" i="2"/>
  <c r="A44" i="2" l="1"/>
  <c r="B43" i="2"/>
  <c r="E43" i="2"/>
  <c r="D43" i="2"/>
  <c r="F43" i="2"/>
  <c r="C43" i="2"/>
  <c r="A45" i="2" l="1"/>
  <c r="B44" i="2"/>
  <c r="F44" i="2"/>
  <c r="D44" i="2"/>
  <c r="E44" i="2"/>
  <c r="C44" i="2"/>
  <c r="A46" i="2" l="1"/>
  <c r="B45" i="2"/>
  <c r="D45" i="2"/>
  <c r="F45" i="2"/>
  <c r="C45" i="2"/>
  <c r="E45" i="2"/>
  <c r="A47" i="2" l="1"/>
  <c r="B46" i="2"/>
  <c r="C46" i="2"/>
  <c r="F46" i="2"/>
  <c r="E46" i="2"/>
  <c r="D46" i="2"/>
  <c r="A48" i="2" l="1"/>
  <c r="B47" i="2"/>
  <c r="D47" i="2"/>
  <c r="F47" i="2"/>
  <c r="E47" i="2"/>
  <c r="C47" i="2"/>
  <c r="A49" i="2" l="1"/>
  <c r="B48" i="2"/>
  <c r="D48" i="2"/>
  <c r="F48" i="2"/>
  <c r="C48" i="2"/>
  <c r="E48" i="2"/>
  <c r="A50" i="2" l="1"/>
  <c r="B49" i="2"/>
  <c r="D49" i="2"/>
  <c r="C49" i="2"/>
  <c r="F49" i="2"/>
  <c r="E49" i="2"/>
  <c r="B50" i="2" l="1"/>
  <c r="A51" i="2"/>
  <c r="C50" i="2"/>
  <c r="F50" i="2"/>
  <c r="E50" i="2"/>
  <c r="D50" i="2"/>
  <c r="A52" i="2" l="1"/>
  <c r="B51" i="2"/>
  <c r="D51" i="2"/>
  <c r="F51" i="2"/>
  <c r="C51" i="2"/>
  <c r="E51" i="2"/>
  <c r="A53" i="2" l="1"/>
  <c r="B52" i="2"/>
  <c r="C52" i="2"/>
  <c r="F52" i="2"/>
  <c r="D52" i="2"/>
  <c r="E52" i="2"/>
  <c r="A54" i="2" l="1"/>
  <c r="B53" i="2"/>
  <c r="C53" i="2"/>
  <c r="F53" i="2"/>
  <c r="D53" i="2"/>
  <c r="E53" i="2"/>
  <c r="A55" i="2" l="1"/>
  <c r="B54" i="2"/>
  <c r="C54" i="2"/>
  <c r="D54" i="2"/>
  <c r="F54" i="2"/>
  <c r="E54" i="2"/>
  <c r="A56" i="2" l="1"/>
  <c r="B55" i="2"/>
  <c r="D55" i="2"/>
  <c r="F55" i="2"/>
  <c r="E55" i="2"/>
  <c r="C55" i="2"/>
  <c r="A57" i="2" l="1"/>
  <c r="B56" i="2"/>
  <c r="C56" i="2"/>
  <c r="F56" i="2"/>
  <c r="D56" i="2"/>
  <c r="E56" i="2"/>
  <c r="A58" i="2" l="1"/>
  <c r="B57" i="2"/>
  <c r="C57" i="2"/>
  <c r="F57" i="2"/>
  <c r="D57" i="2"/>
  <c r="E57" i="2"/>
  <c r="A59" i="2" l="1"/>
  <c r="B58" i="2"/>
  <c r="D58" i="2"/>
  <c r="E58" i="2"/>
  <c r="F58" i="2"/>
  <c r="C58" i="2"/>
  <c r="A60" i="2" l="1"/>
  <c r="B59" i="2"/>
  <c r="C59" i="2"/>
  <c r="D59" i="2"/>
  <c r="E59" i="2"/>
  <c r="F59" i="2"/>
  <c r="C60" i="2" l="1"/>
  <c r="A61" i="2"/>
  <c r="B60" i="2"/>
  <c r="F60" i="2"/>
  <c r="D60" i="2"/>
  <c r="E60" i="2"/>
  <c r="A62" i="2" l="1"/>
  <c r="B61" i="2"/>
  <c r="D61" i="2"/>
  <c r="F61" i="2"/>
  <c r="E61" i="2"/>
  <c r="C61" i="2"/>
  <c r="A63" i="2" l="1"/>
  <c r="B62" i="2"/>
  <c r="C62" i="2"/>
  <c r="E62" i="2"/>
  <c r="D62" i="2"/>
  <c r="F62" i="2"/>
  <c r="A64" i="2" l="1"/>
  <c r="B63" i="2"/>
  <c r="C63" i="2"/>
  <c r="E63" i="2"/>
  <c r="F63" i="2"/>
  <c r="D63" i="2"/>
  <c r="A65" i="2" l="1"/>
  <c r="B64" i="2"/>
  <c r="F64" i="2"/>
  <c r="D64" i="2"/>
  <c r="E64" i="2"/>
  <c r="C64" i="2"/>
  <c r="A66" i="2" l="1"/>
  <c r="B65" i="2"/>
  <c r="E65" i="2"/>
  <c r="C65" i="2"/>
  <c r="F65" i="2"/>
  <c r="D65" i="2"/>
  <c r="A67" i="2" l="1"/>
  <c r="B66" i="2"/>
  <c r="D66" i="2"/>
  <c r="F66" i="2"/>
  <c r="E66" i="2"/>
  <c r="C66" i="2"/>
  <c r="A68" i="2" l="1"/>
  <c r="B67" i="2"/>
  <c r="D67" i="2"/>
  <c r="F67" i="2"/>
  <c r="E67" i="2"/>
  <c r="C67" i="2"/>
  <c r="A69" i="2" l="1"/>
  <c r="B68" i="2"/>
  <c r="E68" i="2"/>
  <c r="C68" i="2"/>
  <c r="D68" i="2"/>
  <c r="F68" i="2"/>
  <c r="A70" i="2" l="1"/>
  <c r="B69" i="2"/>
  <c r="F69" i="2"/>
  <c r="D69" i="2"/>
  <c r="C69" i="2"/>
  <c r="E69" i="2"/>
  <c r="A71" i="2" l="1"/>
  <c r="B70" i="2"/>
  <c r="E70" i="2"/>
  <c r="F70" i="2"/>
  <c r="C70" i="2"/>
  <c r="D70" i="2"/>
  <c r="A72" i="2" l="1"/>
  <c r="B71" i="2"/>
  <c r="D71" i="2"/>
  <c r="F71" i="2"/>
  <c r="C71" i="2"/>
  <c r="E71" i="2"/>
  <c r="A73" i="2" l="1"/>
  <c r="B72" i="2"/>
  <c r="C72" i="2"/>
  <c r="D72" i="2"/>
  <c r="F72" i="2"/>
  <c r="E72" i="2"/>
  <c r="A74" i="2" l="1"/>
  <c r="C73" i="2"/>
  <c r="B73" i="2"/>
  <c r="D73" i="2"/>
  <c r="E73" i="2"/>
  <c r="F73" i="2"/>
  <c r="A75" i="2" l="1"/>
  <c r="B74" i="2"/>
  <c r="D74" i="2"/>
  <c r="C74" i="2"/>
  <c r="F74" i="2"/>
  <c r="E74" i="2"/>
  <c r="A76" i="2" l="1"/>
  <c r="B75" i="2"/>
  <c r="D75" i="2"/>
  <c r="C75" i="2"/>
  <c r="F75" i="2"/>
  <c r="E75" i="2"/>
  <c r="A77" i="2" l="1"/>
  <c r="B76" i="2"/>
  <c r="E76" i="2"/>
  <c r="D76" i="2"/>
  <c r="F76" i="2"/>
  <c r="C76" i="2"/>
  <c r="A78" i="2" l="1"/>
  <c r="B77" i="2"/>
  <c r="D77" i="2"/>
  <c r="E77" i="2"/>
  <c r="C77" i="2"/>
  <c r="F77" i="2"/>
  <c r="A79" i="2" l="1"/>
  <c r="B78" i="2"/>
  <c r="C78" i="2"/>
  <c r="D78" i="2"/>
  <c r="E78" i="2"/>
  <c r="F78" i="2"/>
  <c r="C79" i="2" l="1"/>
  <c r="A80" i="2"/>
  <c r="B79" i="2"/>
  <c r="D79" i="2"/>
  <c r="F79" i="2"/>
  <c r="E79" i="2"/>
  <c r="A81" i="2" l="1"/>
  <c r="B80" i="2"/>
  <c r="D80" i="2"/>
  <c r="E80" i="2"/>
  <c r="F80" i="2"/>
  <c r="C80" i="2"/>
  <c r="A82" i="2" l="1"/>
  <c r="B81" i="2"/>
  <c r="C81" i="2"/>
  <c r="F81" i="2"/>
  <c r="E81" i="2"/>
  <c r="D81" i="2"/>
  <c r="A83" i="2" l="1"/>
  <c r="B82" i="2"/>
  <c r="F82" i="2"/>
  <c r="D82" i="2"/>
  <c r="C82" i="2"/>
  <c r="E82" i="2"/>
  <c r="A84" i="2" l="1"/>
  <c r="B83" i="2"/>
  <c r="D83" i="2"/>
  <c r="F83" i="2"/>
  <c r="C83" i="2"/>
  <c r="E83" i="2"/>
  <c r="A85" i="2" l="1"/>
  <c r="B84" i="2"/>
  <c r="C84" i="2"/>
  <c r="D84" i="2"/>
  <c r="E84" i="2"/>
  <c r="F84" i="2"/>
  <c r="A86" i="2" l="1"/>
  <c r="B85" i="2"/>
  <c r="C85" i="2"/>
  <c r="D85" i="2"/>
  <c r="E85" i="2"/>
  <c r="F85" i="2"/>
  <c r="A87" i="2" l="1"/>
  <c r="B86" i="2"/>
  <c r="E86" i="2"/>
  <c r="C86" i="2"/>
  <c r="D86" i="2"/>
  <c r="F86" i="2"/>
  <c r="A88" i="2" l="1"/>
  <c r="B87" i="2"/>
  <c r="C87" i="2"/>
  <c r="F87" i="2"/>
  <c r="D87" i="2"/>
  <c r="E87" i="2"/>
  <c r="A89" i="2" l="1"/>
  <c r="B88" i="2"/>
  <c r="D88" i="2"/>
  <c r="F88" i="2"/>
  <c r="E88" i="2"/>
  <c r="C88" i="2"/>
  <c r="A90" i="2" l="1"/>
  <c r="B89" i="2"/>
  <c r="C89" i="2"/>
  <c r="D89" i="2"/>
  <c r="F89" i="2"/>
  <c r="E89" i="2"/>
  <c r="A91" i="2" l="1"/>
  <c r="B90" i="2"/>
  <c r="C90" i="2"/>
  <c r="D90" i="2"/>
  <c r="F90" i="2"/>
  <c r="E90" i="2"/>
  <c r="A92" i="2" l="1"/>
  <c r="B91" i="2"/>
  <c r="F91" i="2"/>
  <c r="E91" i="2"/>
  <c r="D91" i="2"/>
  <c r="C91" i="2"/>
  <c r="A93" i="2" l="1"/>
  <c r="B92" i="2"/>
  <c r="C92" i="2"/>
  <c r="F92" i="2"/>
  <c r="D92" i="2"/>
  <c r="E92" i="2"/>
  <c r="A94" i="2" l="1"/>
  <c r="C93" i="2"/>
  <c r="B93" i="2"/>
  <c r="F93" i="2"/>
  <c r="D93" i="2"/>
  <c r="E93" i="2"/>
  <c r="B94" i="2" l="1"/>
  <c r="A95" i="2"/>
  <c r="C94" i="2"/>
  <c r="D94" i="2"/>
  <c r="E94" i="2"/>
  <c r="F94" i="2"/>
  <c r="A96" i="2" l="1"/>
  <c r="B95" i="2"/>
  <c r="C95" i="2"/>
  <c r="F95" i="2"/>
  <c r="D95" i="2"/>
  <c r="E95" i="2"/>
  <c r="A97" i="2" l="1"/>
  <c r="B96" i="2"/>
  <c r="E96" i="2"/>
  <c r="C96" i="2"/>
  <c r="D96" i="2"/>
  <c r="F96" i="2"/>
  <c r="A98" i="2" l="1"/>
  <c r="B97" i="2"/>
  <c r="D97" i="2"/>
  <c r="F97" i="2"/>
  <c r="C97" i="2"/>
  <c r="E97" i="2"/>
  <c r="A99" i="2" l="1"/>
  <c r="B98" i="2"/>
  <c r="D98" i="2"/>
  <c r="E98" i="2"/>
  <c r="F98" i="2"/>
  <c r="C98" i="2"/>
  <c r="A100" i="2" l="1"/>
  <c r="C99" i="2"/>
  <c r="B99" i="2"/>
  <c r="E99" i="2"/>
  <c r="D99" i="2"/>
  <c r="F99" i="2"/>
  <c r="A101" i="2" l="1"/>
  <c r="C100" i="2"/>
  <c r="B100" i="2"/>
  <c r="F100" i="2"/>
  <c r="D100" i="2"/>
  <c r="E100" i="2"/>
  <c r="A102" i="2" l="1"/>
  <c r="B101" i="2"/>
  <c r="C101" i="2"/>
  <c r="D101" i="2"/>
  <c r="F101" i="2"/>
  <c r="E101" i="2"/>
  <c r="A103" i="2" l="1"/>
  <c r="B102" i="2"/>
  <c r="C102" i="2"/>
  <c r="F102" i="2"/>
  <c r="D102" i="2"/>
  <c r="E102" i="2"/>
  <c r="A104" i="2" l="1"/>
  <c r="B103" i="2"/>
  <c r="F103" i="2"/>
  <c r="E103" i="2"/>
  <c r="C103" i="2"/>
  <c r="D103" i="2"/>
  <c r="A105" i="2" l="1"/>
  <c r="B104" i="2"/>
  <c r="C104" i="2"/>
  <c r="D104" i="2"/>
  <c r="F104" i="2"/>
  <c r="E104" i="2"/>
  <c r="A106" i="2" l="1"/>
  <c r="B105" i="2"/>
  <c r="D105" i="2"/>
  <c r="E105" i="2"/>
  <c r="C105" i="2"/>
  <c r="F105" i="2"/>
  <c r="A107" i="2" l="1"/>
  <c r="B106" i="2"/>
  <c r="F106" i="2"/>
  <c r="E106" i="2"/>
  <c r="C106" i="2"/>
  <c r="D106" i="2"/>
  <c r="A108" i="2" l="1"/>
  <c r="C107" i="2"/>
  <c r="B107" i="2"/>
  <c r="E107" i="2"/>
  <c r="F107" i="2"/>
  <c r="D107" i="2"/>
  <c r="B108" i="2" l="1"/>
  <c r="A109" i="2"/>
  <c r="D108" i="2"/>
  <c r="F108" i="2"/>
  <c r="C108" i="2"/>
  <c r="E108" i="2"/>
  <c r="A110" i="2" l="1"/>
  <c r="B109" i="2"/>
  <c r="C109" i="2"/>
  <c r="D109" i="2"/>
  <c r="E109" i="2"/>
  <c r="F109" i="2"/>
  <c r="A111" i="2" l="1"/>
  <c r="B110" i="2"/>
  <c r="D110" i="2"/>
  <c r="C110" i="2"/>
  <c r="F110" i="2"/>
  <c r="E110" i="2"/>
  <c r="A112" i="2" l="1"/>
  <c r="B111" i="2"/>
  <c r="C111" i="2"/>
  <c r="D111" i="2"/>
  <c r="E111" i="2"/>
  <c r="F111" i="2"/>
  <c r="A113" i="2" l="1"/>
  <c r="B112" i="2"/>
  <c r="F112" i="2"/>
  <c r="C112" i="2"/>
  <c r="D112" i="2"/>
  <c r="E112" i="2"/>
  <c r="A114" i="2" l="1"/>
  <c r="B113" i="2"/>
  <c r="E113" i="2"/>
  <c r="F113" i="2"/>
  <c r="C113" i="2"/>
  <c r="D113" i="2"/>
  <c r="A115" i="2" l="1"/>
  <c r="B114" i="2"/>
  <c r="E114" i="2"/>
  <c r="C114" i="2"/>
  <c r="F114" i="2"/>
  <c r="D114" i="2"/>
  <c r="A116" i="2" l="1"/>
  <c r="B115" i="2"/>
  <c r="C115" i="2"/>
  <c r="F115" i="2"/>
  <c r="E115" i="2"/>
  <c r="D115" i="2"/>
  <c r="A117" i="2" l="1"/>
  <c r="B116" i="2"/>
  <c r="F116" i="2"/>
  <c r="C116" i="2"/>
  <c r="D116" i="2"/>
  <c r="E116" i="2"/>
  <c r="A118" i="2" l="1"/>
  <c r="B117" i="2"/>
  <c r="F117" i="2"/>
  <c r="C117" i="2"/>
  <c r="D117" i="2"/>
  <c r="E117" i="2"/>
  <c r="C118" i="2" l="1"/>
  <c r="A119" i="2"/>
  <c r="B118" i="2"/>
  <c r="D118" i="2"/>
  <c r="F118" i="2"/>
  <c r="E118" i="2"/>
  <c r="A120" i="2" l="1"/>
  <c r="B119" i="2"/>
  <c r="F119" i="2"/>
  <c r="D119" i="2"/>
  <c r="C119" i="2"/>
  <c r="E119" i="2"/>
  <c r="A121" i="2" l="1"/>
  <c r="B120" i="2"/>
  <c r="E120" i="2"/>
  <c r="D120" i="2"/>
  <c r="C120" i="2"/>
  <c r="F120" i="2"/>
  <c r="A122" i="2" l="1"/>
  <c r="B121" i="2"/>
  <c r="E121" i="2"/>
  <c r="F121" i="2"/>
  <c r="C121" i="2"/>
  <c r="D121" i="2"/>
  <c r="A123" i="2" l="1"/>
  <c r="B122" i="2"/>
  <c r="C122" i="2"/>
  <c r="F122" i="2"/>
  <c r="D122" i="2"/>
  <c r="E122" i="2"/>
  <c r="A124" i="2" l="1"/>
  <c r="B123" i="2"/>
  <c r="D123" i="2"/>
  <c r="C123" i="2"/>
  <c r="E123" i="2"/>
  <c r="F123" i="2"/>
  <c r="A125" i="2" l="1"/>
  <c r="B124" i="2"/>
  <c r="F124" i="2"/>
  <c r="D124" i="2"/>
  <c r="C124" i="2"/>
  <c r="E124" i="2"/>
  <c r="A126" i="2" l="1"/>
  <c r="B125" i="2"/>
  <c r="D125" i="2"/>
  <c r="F125" i="2"/>
  <c r="C125" i="2"/>
  <c r="E125" i="2"/>
  <c r="B126" i="2" l="1"/>
  <c r="A127" i="2"/>
  <c r="D126" i="2"/>
  <c r="C126" i="2"/>
  <c r="F126" i="2"/>
  <c r="E126" i="2"/>
  <c r="A128" i="2" l="1"/>
  <c r="C127" i="2"/>
  <c r="B127" i="2"/>
  <c r="F127" i="2"/>
  <c r="E127" i="2"/>
  <c r="D127" i="2"/>
  <c r="A129" i="2" l="1"/>
  <c r="B128" i="2"/>
  <c r="D128" i="2"/>
  <c r="C128" i="2"/>
  <c r="E128" i="2"/>
  <c r="F128" i="2"/>
  <c r="A130" i="2" l="1"/>
  <c r="B129" i="2"/>
  <c r="F129" i="2"/>
  <c r="E129" i="2"/>
  <c r="C129" i="2"/>
  <c r="D129" i="2"/>
  <c r="A131" i="2" l="1"/>
  <c r="B130" i="2"/>
  <c r="C130" i="2"/>
  <c r="D130" i="2"/>
  <c r="E130" i="2"/>
  <c r="F130" i="2"/>
  <c r="A132" i="2" l="1"/>
  <c r="B131" i="2"/>
  <c r="C131" i="2"/>
  <c r="F131" i="2"/>
  <c r="E131" i="2"/>
  <c r="D131" i="2"/>
  <c r="A133" i="2" l="1"/>
  <c r="B132" i="2"/>
  <c r="F132" i="2"/>
  <c r="C132" i="2"/>
  <c r="D132" i="2"/>
  <c r="E132" i="2"/>
  <c r="A134" i="2" l="1"/>
  <c r="B133" i="2"/>
  <c r="F133" i="2"/>
  <c r="E133" i="2"/>
  <c r="C133" i="2"/>
  <c r="D133" i="2"/>
  <c r="A135" i="2" l="1"/>
  <c r="B134" i="2"/>
  <c r="D134" i="2"/>
  <c r="E134" i="2"/>
  <c r="F134" i="2"/>
  <c r="C134" i="2"/>
  <c r="A136" i="2" l="1"/>
  <c r="B135" i="2"/>
  <c r="F135" i="2"/>
  <c r="C135" i="2"/>
  <c r="D135" i="2"/>
  <c r="E135" i="2"/>
  <c r="A137" i="2" l="1"/>
  <c r="B136" i="2"/>
  <c r="E136" i="2"/>
  <c r="F136" i="2"/>
  <c r="D136" i="2"/>
  <c r="C136" i="2"/>
  <c r="A138" i="2" l="1"/>
  <c r="B137" i="2"/>
  <c r="F137" i="2"/>
  <c r="D137" i="2"/>
  <c r="E137" i="2"/>
  <c r="C137" i="2"/>
  <c r="A139" i="2" l="1"/>
  <c r="B138" i="2"/>
  <c r="D138" i="2"/>
  <c r="F138" i="2"/>
  <c r="C138" i="2"/>
  <c r="E138" i="2"/>
  <c r="A140" i="2" l="1"/>
  <c r="B139" i="2"/>
  <c r="D139" i="2"/>
  <c r="E139" i="2"/>
  <c r="F139" i="2"/>
  <c r="C139" i="2"/>
  <c r="A141" i="2" l="1"/>
  <c r="B140" i="2"/>
  <c r="D140" i="2"/>
  <c r="E140" i="2"/>
  <c r="C140" i="2"/>
  <c r="F140" i="2"/>
  <c r="A142" i="2" l="1"/>
  <c r="B141" i="2"/>
  <c r="F141" i="2"/>
  <c r="E141" i="2"/>
  <c r="C141" i="2"/>
  <c r="D141" i="2"/>
  <c r="A143" i="2" l="1"/>
  <c r="B142" i="2"/>
  <c r="D142" i="2"/>
  <c r="E142" i="2"/>
  <c r="F142" i="2"/>
  <c r="C142" i="2"/>
  <c r="B143" i="2" l="1"/>
  <c r="A144" i="2"/>
  <c r="D143" i="2"/>
  <c r="C143" i="2"/>
  <c r="F143" i="2"/>
  <c r="E143" i="2"/>
  <c r="A145" i="2" l="1"/>
  <c r="B144" i="2"/>
  <c r="D144" i="2"/>
  <c r="F144" i="2"/>
  <c r="E144" i="2"/>
  <c r="C144" i="2"/>
  <c r="A146" i="2" l="1"/>
  <c r="B145" i="2"/>
  <c r="C145" i="2"/>
  <c r="D145" i="2"/>
  <c r="E145" i="2"/>
  <c r="F145" i="2"/>
  <c r="A147" i="2" l="1"/>
  <c r="B146" i="2"/>
  <c r="C146" i="2"/>
  <c r="D146" i="2"/>
  <c r="F146" i="2"/>
  <c r="E146" i="2"/>
  <c r="A148" i="2" l="1"/>
  <c r="B147" i="2"/>
  <c r="D147" i="2"/>
  <c r="C147" i="2"/>
  <c r="F147" i="2"/>
  <c r="E147" i="2"/>
  <c r="A149" i="2" l="1"/>
  <c r="B148" i="2"/>
  <c r="D148" i="2"/>
  <c r="F148" i="2"/>
  <c r="E148" i="2"/>
  <c r="C148" i="2"/>
  <c r="A150" i="2" l="1"/>
  <c r="B149" i="2"/>
  <c r="D149" i="2"/>
  <c r="C149" i="2"/>
  <c r="E149" i="2"/>
  <c r="F149" i="2"/>
  <c r="A151" i="2" l="1"/>
  <c r="B150" i="2"/>
  <c r="E150" i="2"/>
  <c r="D150" i="2"/>
  <c r="C150" i="2"/>
  <c r="F150" i="2"/>
  <c r="A152" i="2" l="1"/>
  <c r="B151" i="2"/>
  <c r="D151" i="2"/>
  <c r="C151" i="2"/>
  <c r="E151" i="2"/>
  <c r="F151" i="2"/>
  <c r="A153" i="2" l="1"/>
  <c r="B152" i="2"/>
  <c r="D152" i="2"/>
  <c r="E152" i="2"/>
  <c r="F152" i="2"/>
  <c r="C152" i="2"/>
  <c r="A154" i="2" l="1"/>
  <c r="C153" i="2"/>
  <c r="B153" i="2"/>
  <c r="D153" i="2"/>
  <c r="E153" i="2"/>
  <c r="F153" i="2"/>
  <c r="A155" i="2" l="1"/>
  <c r="B154" i="2"/>
  <c r="D154" i="2"/>
  <c r="C154" i="2"/>
  <c r="F154" i="2"/>
  <c r="E154" i="2"/>
  <c r="A156" i="2" l="1"/>
  <c r="B155" i="2"/>
  <c r="F155" i="2"/>
  <c r="E155" i="2"/>
  <c r="D155" i="2"/>
  <c r="C155" i="2"/>
  <c r="A157" i="2" l="1"/>
  <c r="B156" i="2"/>
  <c r="D156" i="2"/>
  <c r="E156" i="2"/>
  <c r="F156" i="2"/>
  <c r="C156" i="2"/>
  <c r="A158" i="2" l="1"/>
  <c r="B157" i="2"/>
  <c r="C157" i="2"/>
  <c r="D157" i="2"/>
  <c r="F157" i="2"/>
  <c r="E157" i="2"/>
  <c r="A159" i="2" l="1"/>
  <c r="B158" i="2"/>
  <c r="C158" i="2"/>
  <c r="F158" i="2"/>
  <c r="D158" i="2"/>
  <c r="E158" i="2"/>
  <c r="A160" i="2" l="1"/>
  <c r="B159" i="2"/>
  <c r="E159" i="2"/>
  <c r="D159" i="2"/>
  <c r="C159" i="2"/>
  <c r="F159" i="2"/>
  <c r="A161" i="2" l="1"/>
  <c r="B160" i="2"/>
  <c r="F160" i="2"/>
  <c r="D160" i="2"/>
  <c r="C160" i="2"/>
  <c r="E160" i="2"/>
  <c r="A162" i="2" l="1"/>
  <c r="B161" i="2"/>
  <c r="E161" i="2"/>
  <c r="F161" i="2"/>
  <c r="C161" i="2"/>
  <c r="D161" i="2"/>
  <c r="A163" i="2" l="1"/>
  <c r="B162" i="2"/>
  <c r="D162" i="2"/>
  <c r="E162" i="2"/>
  <c r="F162" i="2"/>
  <c r="C162" i="2"/>
  <c r="A164" i="2" l="1"/>
  <c r="B163" i="2"/>
  <c r="E163" i="2"/>
  <c r="D163" i="2"/>
  <c r="C163" i="2"/>
  <c r="F163" i="2"/>
  <c r="A165" i="2" l="1"/>
  <c r="B164" i="2"/>
  <c r="E164" i="2"/>
  <c r="F164" i="2"/>
  <c r="D164" i="2"/>
  <c r="C164" i="2"/>
  <c r="A166" i="2" l="1"/>
  <c r="B165" i="2"/>
  <c r="C165" i="2"/>
  <c r="D165" i="2"/>
  <c r="F165" i="2"/>
  <c r="E165" i="2"/>
  <c r="A167" i="2" l="1"/>
  <c r="B166" i="2"/>
  <c r="F166" i="2"/>
  <c r="D166" i="2"/>
  <c r="E166" i="2"/>
  <c r="C166" i="2"/>
  <c r="A168" i="2" l="1"/>
  <c r="B167" i="2"/>
  <c r="C167" i="2"/>
  <c r="D167" i="2"/>
  <c r="E167" i="2"/>
  <c r="F167" i="2"/>
  <c r="A169" i="2" l="1"/>
  <c r="C168" i="2"/>
  <c r="B168" i="2"/>
  <c r="F168" i="2"/>
  <c r="D168" i="2"/>
  <c r="E168" i="2"/>
  <c r="A170" i="2" l="1"/>
  <c r="B169" i="2"/>
  <c r="D169" i="2"/>
  <c r="F169" i="2"/>
  <c r="E169" i="2"/>
  <c r="C169" i="2"/>
  <c r="A171" i="2" l="1"/>
  <c r="B170" i="2"/>
  <c r="F170" i="2"/>
  <c r="E170" i="2"/>
  <c r="D170" i="2"/>
  <c r="C170" i="2"/>
  <c r="A172" i="2" l="1"/>
  <c r="B171" i="2"/>
  <c r="E171" i="2"/>
  <c r="D171" i="2"/>
  <c r="F171" i="2"/>
  <c r="C171" i="2"/>
  <c r="A173" i="2" l="1"/>
  <c r="B172" i="2"/>
  <c r="F172" i="2"/>
  <c r="D172" i="2"/>
  <c r="E172" i="2"/>
  <c r="C172" i="2"/>
  <c r="A174" i="2" l="1"/>
  <c r="B173" i="2"/>
  <c r="E173" i="2"/>
  <c r="F173" i="2"/>
  <c r="C173" i="2"/>
  <c r="D173" i="2"/>
  <c r="A175" i="2" l="1"/>
  <c r="B174" i="2"/>
  <c r="D174" i="2"/>
  <c r="F174" i="2"/>
  <c r="C174" i="2"/>
  <c r="E174" i="2"/>
  <c r="A176" i="2" l="1"/>
  <c r="B175" i="2"/>
  <c r="D175" i="2"/>
  <c r="C175" i="2"/>
  <c r="F175" i="2"/>
  <c r="E175" i="2"/>
  <c r="A177" i="2" l="1"/>
  <c r="C176" i="2"/>
  <c r="B176" i="2"/>
  <c r="D176" i="2"/>
  <c r="E176" i="2"/>
  <c r="F176" i="2"/>
  <c r="A178" i="2" l="1"/>
  <c r="B177" i="2"/>
  <c r="E177" i="2"/>
  <c r="D177" i="2"/>
  <c r="C177" i="2"/>
  <c r="F177" i="2"/>
  <c r="A179" i="2" l="1"/>
  <c r="B178" i="2"/>
  <c r="F178" i="2"/>
  <c r="D178" i="2"/>
  <c r="E178" i="2"/>
  <c r="C178" i="2"/>
  <c r="A180" i="2" l="1"/>
  <c r="B179" i="2"/>
  <c r="D179" i="2"/>
  <c r="E179" i="2"/>
  <c r="C179" i="2"/>
  <c r="F179" i="2"/>
  <c r="A181" i="2" l="1"/>
  <c r="B180" i="2"/>
  <c r="D180" i="2"/>
  <c r="F180" i="2"/>
  <c r="C180" i="2"/>
  <c r="E180" i="2"/>
  <c r="A182" i="2" l="1"/>
  <c r="B181" i="2"/>
  <c r="D181" i="2"/>
  <c r="F181" i="2"/>
  <c r="C181" i="2"/>
  <c r="E181" i="2"/>
  <c r="A183" i="2" l="1"/>
  <c r="B182" i="2"/>
  <c r="C182" i="2"/>
  <c r="D182" i="2"/>
  <c r="F182" i="2"/>
  <c r="E182" i="2"/>
  <c r="A184" i="2" l="1"/>
  <c r="B183" i="2"/>
  <c r="F183" i="2"/>
  <c r="D183" i="2"/>
  <c r="E183" i="2"/>
  <c r="C183" i="2"/>
  <c r="A185" i="2" l="1"/>
  <c r="B184" i="2"/>
  <c r="D184" i="2"/>
  <c r="F184" i="2"/>
  <c r="C184" i="2"/>
  <c r="E184" i="2"/>
  <c r="A186" i="2" l="1"/>
  <c r="B185" i="2"/>
  <c r="D185" i="2"/>
  <c r="E185" i="2"/>
  <c r="F185" i="2"/>
  <c r="C185" i="2"/>
  <c r="A187" i="2" l="1"/>
  <c r="B186" i="2"/>
  <c r="C186" i="2"/>
  <c r="E186" i="2"/>
  <c r="D186" i="2"/>
  <c r="F186" i="2"/>
  <c r="B187" i="2" l="1"/>
  <c r="A188" i="2"/>
  <c r="F187" i="2"/>
  <c r="C187" i="2"/>
  <c r="E187" i="2"/>
  <c r="D187" i="2"/>
  <c r="B188" i="2" l="1"/>
  <c r="A189" i="2"/>
  <c r="C188" i="2"/>
  <c r="D188" i="2"/>
  <c r="F188" i="2"/>
  <c r="E188" i="2"/>
  <c r="A190" i="2" l="1"/>
  <c r="B189" i="2"/>
  <c r="D189" i="2"/>
  <c r="C189" i="2"/>
  <c r="E189" i="2"/>
  <c r="F189" i="2"/>
  <c r="A191" i="2" l="1"/>
  <c r="B190" i="2"/>
  <c r="C190" i="2"/>
  <c r="E190" i="2"/>
  <c r="F190" i="2"/>
  <c r="D190" i="2"/>
  <c r="A192" i="2" l="1"/>
  <c r="B191" i="2"/>
  <c r="D191" i="2"/>
  <c r="C191" i="2"/>
  <c r="E191" i="2"/>
  <c r="F191" i="2"/>
  <c r="A193" i="2" l="1"/>
  <c r="B192" i="2"/>
  <c r="F192" i="2"/>
  <c r="D192" i="2"/>
  <c r="E192" i="2"/>
  <c r="C192" i="2"/>
  <c r="A194" i="2" l="1"/>
  <c r="B193" i="2"/>
  <c r="C193" i="2"/>
  <c r="F193" i="2"/>
  <c r="E193" i="2"/>
  <c r="D193" i="2"/>
  <c r="A195" i="2" l="1"/>
  <c r="B194" i="2"/>
  <c r="C194" i="2"/>
  <c r="D194" i="2"/>
  <c r="E194" i="2"/>
  <c r="F194" i="2"/>
  <c r="A196" i="2" l="1"/>
  <c r="B195" i="2"/>
  <c r="F195" i="2"/>
  <c r="D195" i="2"/>
  <c r="E195" i="2"/>
  <c r="C195" i="2"/>
  <c r="A197" i="2" l="1"/>
  <c r="B196" i="2"/>
  <c r="E196" i="2"/>
  <c r="D196" i="2"/>
  <c r="F196" i="2"/>
  <c r="C196" i="2"/>
  <c r="A198" i="2" l="1"/>
  <c r="B197" i="2"/>
  <c r="C197" i="2"/>
  <c r="D197" i="2"/>
  <c r="F197" i="2"/>
  <c r="E197" i="2"/>
  <c r="A199" i="2" l="1"/>
  <c r="B198" i="2"/>
  <c r="D198" i="2"/>
  <c r="E198" i="2"/>
  <c r="F198" i="2"/>
  <c r="C198" i="2"/>
  <c r="A200" i="2" l="1"/>
  <c r="B199" i="2"/>
  <c r="D199" i="2"/>
  <c r="C199" i="2"/>
  <c r="E199" i="2"/>
  <c r="F199" i="2"/>
  <c r="A201" i="2" l="1"/>
  <c r="B200" i="2"/>
  <c r="C200" i="2"/>
  <c r="D200" i="2"/>
  <c r="E200" i="2"/>
  <c r="F200" i="2"/>
  <c r="A202" i="2" l="1"/>
  <c r="B201" i="2"/>
  <c r="C201" i="2"/>
  <c r="D201" i="2"/>
  <c r="F201" i="2"/>
  <c r="E201" i="2"/>
  <c r="A203" i="2" l="1"/>
  <c r="B202" i="2"/>
  <c r="F202" i="2"/>
  <c r="D202" i="2"/>
  <c r="C202" i="2"/>
  <c r="E202" i="2"/>
  <c r="A204" i="2" l="1"/>
  <c r="B203" i="2"/>
  <c r="C203" i="2"/>
  <c r="E203" i="2"/>
  <c r="F203" i="2"/>
  <c r="D203" i="2"/>
  <c r="A205" i="2" l="1"/>
  <c r="B204" i="2"/>
  <c r="D204" i="2"/>
  <c r="C204" i="2"/>
  <c r="F204" i="2"/>
  <c r="E204" i="2"/>
  <c r="A206" i="2" l="1"/>
  <c r="B205" i="2"/>
  <c r="D205" i="2"/>
  <c r="F205" i="2"/>
  <c r="E205" i="2"/>
  <c r="C205" i="2"/>
  <c r="A207" i="2" l="1"/>
  <c r="B206" i="2"/>
  <c r="D206" i="2"/>
  <c r="C206" i="2"/>
  <c r="F206" i="2"/>
  <c r="E206" i="2"/>
  <c r="A208" i="2" l="1"/>
  <c r="B207" i="2"/>
  <c r="E207" i="2"/>
  <c r="D207" i="2"/>
  <c r="F207" i="2"/>
  <c r="C207" i="2"/>
  <c r="A209" i="2" l="1"/>
  <c r="B208" i="2"/>
  <c r="C208" i="2"/>
  <c r="F208" i="2"/>
  <c r="E208" i="2"/>
  <c r="D208" i="2"/>
  <c r="A210" i="2" l="1"/>
  <c r="B209" i="2"/>
  <c r="E209" i="2"/>
  <c r="D209" i="2"/>
  <c r="C209" i="2"/>
  <c r="F209" i="2"/>
  <c r="A211" i="2" l="1"/>
  <c r="C210" i="2"/>
  <c r="B210" i="2"/>
  <c r="D210" i="2"/>
  <c r="F210" i="2"/>
  <c r="E210" i="2"/>
  <c r="B211" i="2" l="1"/>
  <c r="A212" i="2"/>
  <c r="E211" i="2"/>
  <c r="C211" i="2"/>
  <c r="D211" i="2"/>
  <c r="F211" i="2"/>
  <c r="A213" i="2" l="1"/>
  <c r="B212" i="2"/>
  <c r="D212" i="2"/>
  <c r="F212" i="2"/>
  <c r="C212" i="2"/>
  <c r="E212" i="2"/>
  <c r="A214" i="2" l="1"/>
  <c r="B213" i="2"/>
  <c r="C213" i="2"/>
  <c r="E213" i="2"/>
  <c r="F213" i="2"/>
  <c r="D213" i="2"/>
  <c r="A215" i="2" l="1"/>
  <c r="B214" i="2"/>
  <c r="C214" i="2"/>
  <c r="D214" i="2"/>
  <c r="E214" i="2"/>
  <c r="F214" i="2"/>
  <c r="A216" i="2" l="1"/>
  <c r="B215" i="2"/>
  <c r="C215" i="2"/>
  <c r="F215" i="2"/>
  <c r="E215" i="2"/>
  <c r="D215" i="2"/>
  <c r="A217" i="2" l="1"/>
  <c r="B216" i="2"/>
  <c r="F216" i="2"/>
  <c r="E216" i="2"/>
  <c r="C216" i="2"/>
  <c r="D216" i="2"/>
  <c r="A218" i="2" l="1"/>
  <c r="B217" i="2"/>
  <c r="C217" i="2"/>
  <c r="F217" i="2"/>
  <c r="D217" i="2"/>
  <c r="E217" i="2"/>
  <c r="A219" i="2" l="1"/>
  <c r="B218" i="2"/>
  <c r="C218" i="2"/>
  <c r="F218" i="2"/>
  <c r="E218" i="2"/>
  <c r="D218" i="2"/>
  <c r="A220" i="2" l="1"/>
  <c r="B219" i="2"/>
  <c r="E219" i="2"/>
  <c r="D219" i="2"/>
  <c r="C219" i="2"/>
  <c r="F219" i="2"/>
  <c r="A221" i="2" l="1"/>
  <c r="B220" i="2"/>
  <c r="E220" i="2"/>
  <c r="D220" i="2"/>
  <c r="F220" i="2"/>
  <c r="C220" i="2"/>
  <c r="A222" i="2" l="1"/>
  <c r="B221" i="2"/>
  <c r="F221" i="2"/>
  <c r="C221" i="2"/>
  <c r="E221" i="2"/>
  <c r="D221" i="2"/>
  <c r="A223" i="2" l="1"/>
  <c r="B222" i="2"/>
  <c r="C222" i="2"/>
  <c r="E222" i="2"/>
  <c r="D222" i="2"/>
  <c r="F222" i="2"/>
  <c r="A224" i="2" l="1"/>
  <c r="B223" i="2"/>
  <c r="E223" i="2"/>
  <c r="C223" i="2"/>
  <c r="F223" i="2"/>
  <c r="D223" i="2"/>
  <c r="A225" i="2" l="1"/>
  <c r="B224" i="2"/>
  <c r="C224" i="2"/>
  <c r="D224" i="2"/>
  <c r="F224" i="2"/>
  <c r="E224" i="2"/>
  <c r="A226" i="2" l="1"/>
  <c r="B225" i="2"/>
  <c r="C225" i="2"/>
  <c r="D225" i="2"/>
  <c r="E225" i="2"/>
  <c r="F225" i="2"/>
  <c r="A227" i="2" l="1"/>
  <c r="B226" i="2"/>
  <c r="F226" i="2"/>
  <c r="C226" i="2"/>
  <c r="E226" i="2"/>
  <c r="D226" i="2"/>
  <c r="A228" i="2" l="1"/>
  <c r="B227" i="2"/>
  <c r="D227" i="2"/>
  <c r="C227" i="2"/>
  <c r="F227" i="2"/>
  <c r="E227" i="2"/>
  <c r="A229" i="2" l="1"/>
  <c r="B228" i="2"/>
  <c r="E228" i="2"/>
  <c r="D228" i="2"/>
  <c r="F228" i="2"/>
  <c r="C228" i="2"/>
  <c r="A230" i="2" l="1"/>
  <c r="B229" i="2"/>
  <c r="F229" i="2"/>
  <c r="E229" i="2"/>
  <c r="C229" i="2"/>
  <c r="D229" i="2"/>
  <c r="A231" i="2" l="1"/>
  <c r="B230" i="2"/>
  <c r="D230" i="2"/>
  <c r="C230" i="2"/>
  <c r="F230" i="2"/>
  <c r="E230" i="2"/>
  <c r="A232" i="2" l="1"/>
  <c r="C231" i="2"/>
  <c r="B231" i="2"/>
  <c r="D231" i="2"/>
  <c r="E231" i="2"/>
  <c r="F231" i="2"/>
  <c r="A233" i="2" l="1"/>
  <c r="B232" i="2"/>
  <c r="C232" i="2"/>
  <c r="D232" i="2"/>
  <c r="F232" i="2"/>
  <c r="E232" i="2"/>
  <c r="A234" i="2" l="1"/>
  <c r="B233" i="2"/>
  <c r="F233" i="2"/>
  <c r="D233" i="2"/>
  <c r="E233" i="2"/>
  <c r="C233" i="2"/>
  <c r="A235" i="2" l="1"/>
  <c r="B234" i="2"/>
  <c r="D234" i="2"/>
  <c r="F234" i="2"/>
  <c r="E234" i="2"/>
  <c r="C234" i="2"/>
  <c r="A236" i="2" l="1"/>
  <c r="B235" i="2"/>
  <c r="F235" i="2"/>
  <c r="D235" i="2"/>
  <c r="E235" i="2"/>
  <c r="C235" i="2"/>
  <c r="A237" i="2" l="1"/>
  <c r="B236" i="2"/>
  <c r="D236" i="2"/>
  <c r="C236" i="2"/>
  <c r="F236" i="2"/>
  <c r="E236" i="2"/>
  <c r="A238" i="2" l="1"/>
  <c r="B237" i="2"/>
  <c r="D237" i="2"/>
  <c r="C237" i="2"/>
  <c r="F237" i="2"/>
  <c r="E237" i="2"/>
  <c r="A239" i="2" l="1"/>
  <c r="B238" i="2"/>
  <c r="D238" i="2"/>
  <c r="F238" i="2"/>
  <c r="C238" i="2"/>
  <c r="E238" i="2"/>
  <c r="A240" i="2" l="1"/>
  <c r="B239" i="2"/>
  <c r="C239" i="2"/>
  <c r="E239" i="2"/>
  <c r="F239" i="2"/>
  <c r="D239" i="2"/>
  <c r="A241" i="2" l="1"/>
  <c r="B240" i="2"/>
  <c r="E240" i="2"/>
  <c r="F240" i="2"/>
  <c r="D240" i="2"/>
  <c r="C240" i="2"/>
  <c r="B241" i="2" l="1"/>
  <c r="A242" i="2"/>
  <c r="F241" i="2"/>
  <c r="D241" i="2"/>
  <c r="E241" i="2"/>
  <c r="C241" i="2"/>
  <c r="A243" i="2" l="1"/>
  <c r="B242" i="2"/>
  <c r="F242" i="2"/>
  <c r="D242" i="2"/>
  <c r="C242" i="2"/>
  <c r="E242" i="2"/>
  <c r="A244" i="2" l="1"/>
  <c r="B243" i="2"/>
  <c r="D243" i="2"/>
  <c r="E243" i="2"/>
  <c r="F243" i="2"/>
  <c r="C243" i="2"/>
  <c r="A245" i="2" l="1"/>
  <c r="B244" i="2"/>
  <c r="F244" i="2"/>
  <c r="E244" i="2"/>
  <c r="C244" i="2"/>
  <c r="D244" i="2"/>
  <c r="A246" i="2" l="1"/>
  <c r="B245" i="2"/>
  <c r="F245" i="2"/>
  <c r="D245" i="2"/>
  <c r="E245" i="2"/>
  <c r="C245" i="2"/>
  <c r="A247" i="2" l="1"/>
  <c r="B246" i="2"/>
  <c r="F246" i="2"/>
  <c r="D246" i="2"/>
  <c r="C246" i="2"/>
  <c r="E246" i="2"/>
  <c r="A248" i="2" l="1"/>
  <c r="B247" i="2"/>
  <c r="C247" i="2"/>
  <c r="F247" i="2"/>
  <c r="E247" i="2"/>
  <c r="D247" i="2"/>
  <c r="A249" i="2" l="1"/>
  <c r="B248" i="2"/>
  <c r="D248" i="2"/>
  <c r="C248" i="2"/>
  <c r="E248" i="2"/>
  <c r="F248" i="2"/>
  <c r="A250" i="2" l="1"/>
  <c r="B249" i="2"/>
  <c r="C249" i="2"/>
  <c r="D249" i="2"/>
  <c r="F249" i="2"/>
  <c r="E249" i="2"/>
  <c r="A251" i="2" l="1"/>
  <c r="B250" i="2"/>
  <c r="D250" i="2"/>
  <c r="F250" i="2"/>
  <c r="E250" i="2"/>
  <c r="C250" i="2"/>
  <c r="A252" i="2" l="1"/>
  <c r="B251" i="2"/>
  <c r="C251" i="2"/>
  <c r="D251" i="2"/>
  <c r="E251" i="2"/>
  <c r="F251" i="2"/>
  <c r="A253" i="2" l="1"/>
  <c r="B252" i="2"/>
  <c r="E252" i="2"/>
  <c r="D252" i="2"/>
  <c r="F252" i="2"/>
  <c r="C252" i="2"/>
  <c r="B253" i="2" l="1"/>
  <c r="A254" i="2"/>
  <c r="C253" i="2"/>
  <c r="D253" i="2"/>
  <c r="E253" i="2"/>
  <c r="F253" i="2"/>
  <c r="A255" i="2" l="1"/>
  <c r="B254" i="2"/>
  <c r="D254" i="2"/>
  <c r="F254" i="2"/>
  <c r="C254" i="2"/>
  <c r="E254" i="2"/>
  <c r="A256" i="2" l="1"/>
  <c r="B255" i="2"/>
  <c r="D255" i="2"/>
  <c r="C255" i="2"/>
  <c r="E255" i="2"/>
  <c r="F255" i="2"/>
  <c r="A257" i="2" l="1"/>
  <c r="B256" i="2"/>
  <c r="D256" i="2"/>
  <c r="E256" i="2"/>
  <c r="F256" i="2"/>
  <c r="C256" i="2"/>
  <c r="A258" i="2" l="1"/>
  <c r="B257" i="2"/>
  <c r="D257" i="2"/>
  <c r="C257" i="2"/>
  <c r="F257" i="2"/>
  <c r="E257" i="2"/>
  <c r="A259" i="2" l="1"/>
  <c r="B258" i="2"/>
  <c r="D258" i="2"/>
  <c r="F258" i="2"/>
  <c r="E258" i="2"/>
  <c r="C258" i="2"/>
  <c r="A260" i="2" l="1"/>
  <c r="B259" i="2"/>
  <c r="C259" i="2"/>
  <c r="D259" i="2"/>
  <c r="E259" i="2"/>
  <c r="F259" i="2"/>
  <c r="A261" i="2" l="1"/>
  <c r="B260" i="2"/>
  <c r="C260" i="2"/>
  <c r="E260" i="2"/>
  <c r="D260" i="2"/>
  <c r="F260" i="2"/>
  <c r="A262" i="2" l="1"/>
  <c r="B261" i="2"/>
  <c r="C261" i="2"/>
  <c r="F261" i="2"/>
  <c r="E261" i="2"/>
  <c r="D261" i="2"/>
  <c r="A263" i="2" l="1"/>
  <c r="B262" i="2"/>
  <c r="D262" i="2"/>
  <c r="C262" i="2"/>
  <c r="F262" i="2"/>
  <c r="E262" i="2"/>
  <c r="A264" i="2" l="1"/>
  <c r="B263" i="2"/>
  <c r="D263" i="2"/>
  <c r="C263" i="2"/>
  <c r="E263" i="2"/>
  <c r="F263" i="2"/>
  <c r="A265" i="2" l="1"/>
  <c r="B264" i="2"/>
  <c r="D264" i="2"/>
  <c r="F264" i="2"/>
  <c r="E264" i="2"/>
  <c r="C264" i="2"/>
  <c r="A266" i="2" l="1"/>
  <c r="B265" i="2"/>
  <c r="E265" i="2"/>
  <c r="F265" i="2"/>
  <c r="D265" i="2"/>
  <c r="C265" i="2"/>
  <c r="A267" i="2" l="1"/>
  <c r="B266" i="2"/>
  <c r="C266" i="2"/>
  <c r="D266" i="2"/>
  <c r="F266" i="2"/>
  <c r="E266" i="2"/>
  <c r="A268" i="2" l="1"/>
  <c r="C267" i="2"/>
  <c r="B267" i="2"/>
  <c r="F267" i="2"/>
  <c r="D267" i="2"/>
  <c r="E267" i="2"/>
  <c r="A269" i="2" l="1"/>
  <c r="B268" i="2"/>
  <c r="D268" i="2"/>
  <c r="F268" i="2"/>
  <c r="E268" i="2"/>
  <c r="C268" i="2"/>
  <c r="A270" i="2" l="1"/>
  <c r="B269" i="2"/>
  <c r="D269" i="2"/>
  <c r="E269" i="2"/>
  <c r="F269" i="2"/>
  <c r="C269" i="2"/>
  <c r="A271" i="2" l="1"/>
  <c r="B270" i="2"/>
  <c r="D270" i="2"/>
  <c r="C270" i="2"/>
  <c r="F270" i="2"/>
  <c r="E270" i="2"/>
  <c r="A272" i="2" l="1"/>
  <c r="B271" i="2"/>
  <c r="F271" i="2"/>
  <c r="D271" i="2"/>
  <c r="C271" i="2"/>
  <c r="E271" i="2"/>
  <c r="A273" i="2" l="1"/>
  <c r="B272" i="2"/>
  <c r="D272" i="2"/>
  <c r="F272" i="2"/>
  <c r="E272" i="2"/>
  <c r="C272" i="2"/>
  <c r="A274" i="2" l="1"/>
  <c r="B273" i="2"/>
  <c r="C273" i="2"/>
  <c r="F273" i="2"/>
  <c r="D273" i="2"/>
  <c r="E273" i="2"/>
  <c r="A275" i="2" l="1"/>
  <c r="B274" i="2"/>
  <c r="D274" i="2"/>
  <c r="C274" i="2"/>
  <c r="E274" i="2"/>
  <c r="F274" i="2"/>
  <c r="A276" i="2" l="1"/>
  <c r="B275" i="2"/>
  <c r="D275" i="2"/>
  <c r="F275" i="2"/>
  <c r="C275" i="2"/>
  <c r="E275" i="2"/>
  <c r="A277" i="2" l="1"/>
  <c r="B276" i="2"/>
  <c r="C276" i="2"/>
  <c r="D276" i="2"/>
  <c r="E276" i="2"/>
  <c r="F276" i="2"/>
  <c r="A278" i="2" l="1"/>
  <c r="B277" i="2"/>
  <c r="F277" i="2"/>
  <c r="D277" i="2"/>
  <c r="E277" i="2"/>
  <c r="C277" i="2"/>
  <c r="A279" i="2" l="1"/>
  <c r="B278" i="2"/>
  <c r="C278" i="2"/>
  <c r="D278" i="2"/>
  <c r="F278" i="2"/>
  <c r="E278" i="2"/>
  <c r="A280" i="2" l="1"/>
  <c r="B279" i="2"/>
  <c r="E279" i="2"/>
  <c r="D279" i="2"/>
  <c r="C279" i="2"/>
  <c r="F279" i="2"/>
  <c r="A281" i="2" l="1"/>
  <c r="B280" i="2"/>
  <c r="D280" i="2"/>
  <c r="F280" i="2"/>
  <c r="E280" i="2"/>
  <c r="C280" i="2"/>
  <c r="A282" i="2" l="1"/>
  <c r="B281" i="2"/>
  <c r="F281" i="2"/>
  <c r="E281" i="2"/>
  <c r="C281" i="2"/>
  <c r="D281" i="2"/>
  <c r="A283" i="2" l="1"/>
  <c r="C282" i="2"/>
  <c r="B282" i="2"/>
  <c r="D282" i="2"/>
  <c r="E282" i="2"/>
  <c r="F282" i="2"/>
  <c r="A284" i="2" l="1"/>
  <c r="B283" i="2"/>
  <c r="C283" i="2"/>
  <c r="F283" i="2"/>
  <c r="D283" i="2"/>
  <c r="E283" i="2"/>
  <c r="A285" i="2" l="1"/>
  <c r="B284" i="2"/>
  <c r="D284" i="2"/>
  <c r="E284" i="2"/>
  <c r="C284" i="2"/>
  <c r="F284" i="2"/>
  <c r="A286" i="2" l="1"/>
  <c r="B285" i="2"/>
  <c r="F285" i="2"/>
  <c r="D285" i="2"/>
  <c r="C285" i="2"/>
  <c r="E285" i="2"/>
  <c r="A287" i="2" l="1"/>
  <c r="B286" i="2"/>
  <c r="E286" i="2"/>
  <c r="D286" i="2"/>
  <c r="C286" i="2"/>
  <c r="F286" i="2"/>
  <c r="A288" i="2" l="1"/>
  <c r="B287" i="2"/>
  <c r="C287" i="2"/>
  <c r="E287" i="2"/>
  <c r="D287" i="2"/>
  <c r="F287" i="2"/>
  <c r="B288" i="2" l="1"/>
  <c r="A289" i="2"/>
  <c r="C288" i="2"/>
  <c r="E288" i="2"/>
  <c r="F288" i="2"/>
  <c r="D288" i="2"/>
  <c r="A290" i="2" l="1"/>
  <c r="B289" i="2"/>
  <c r="D289" i="2"/>
  <c r="E289" i="2"/>
  <c r="C289" i="2"/>
  <c r="F289" i="2"/>
  <c r="B290" i="2" l="1"/>
  <c r="A291" i="2"/>
  <c r="C290" i="2"/>
  <c r="D290" i="2"/>
  <c r="F290" i="2"/>
  <c r="E290" i="2"/>
  <c r="A292" i="2" l="1"/>
  <c r="B291" i="2"/>
  <c r="D291" i="2"/>
  <c r="E291" i="2"/>
  <c r="F291" i="2"/>
  <c r="C291" i="2"/>
  <c r="A293" i="2" l="1"/>
  <c r="B292" i="2"/>
  <c r="D292" i="2"/>
  <c r="C292" i="2"/>
  <c r="F292" i="2"/>
  <c r="E292" i="2"/>
  <c r="A294" i="2" l="1"/>
  <c r="B293" i="2"/>
  <c r="C293" i="2"/>
  <c r="F293" i="2"/>
  <c r="D293" i="2"/>
  <c r="E293" i="2"/>
  <c r="A295" i="2" l="1"/>
  <c r="B294" i="2"/>
  <c r="E294" i="2"/>
  <c r="D294" i="2"/>
  <c r="C294" i="2"/>
  <c r="F294" i="2"/>
  <c r="A296" i="2" l="1"/>
  <c r="B295" i="2"/>
  <c r="D295" i="2"/>
  <c r="E295" i="2"/>
  <c r="F295" i="2"/>
  <c r="C295" i="2"/>
  <c r="A297" i="2" l="1"/>
  <c r="B296" i="2"/>
  <c r="D296" i="2"/>
  <c r="F296" i="2"/>
  <c r="C296" i="2"/>
  <c r="E296" i="2"/>
  <c r="A298" i="2" l="1"/>
  <c r="B297" i="2"/>
  <c r="F297" i="2"/>
  <c r="C297" i="2"/>
  <c r="E297" i="2"/>
  <c r="D297" i="2"/>
  <c r="A299" i="2" l="1"/>
  <c r="C298" i="2"/>
  <c r="B298" i="2"/>
  <c r="F298" i="2"/>
  <c r="D298" i="2"/>
  <c r="E298" i="2"/>
  <c r="A300" i="2" l="1"/>
  <c r="B299" i="2"/>
  <c r="D299" i="2"/>
  <c r="F299" i="2"/>
  <c r="C299" i="2"/>
  <c r="E299" i="2"/>
  <c r="A301" i="2" l="1"/>
  <c r="B300" i="2"/>
  <c r="D300" i="2"/>
  <c r="C300" i="2"/>
  <c r="E300" i="2"/>
  <c r="F300" i="2"/>
  <c r="A302" i="2" l="1"/>
  <c r="B301" i="2"/>
  <c r="F301" i="2"/>
  <c r="C301" i="2"/>
  <c r="E301" i="2"/>
  <c r="D301" i="2"/>
  <c r="A303" i="2" l="1"/>
  <c r="B302" i="2"/>
  <c r="D302" i="2"/>
  <c r="C302" i="2"/>
  <c r="E302" i="2"/>
  <c r="F302" i="2"/>
  <c r="A304" i="2" l="1"/>
  <c r="B303" i="2"/>
  <c r="C303" i="2"/>
  <c r="D303" i="2"/>
  <c r="E303" i="2"/>
  <c r="F303" i="2"/>
  <c r="A305" i="2" l="1"/>
  <c r="B304" i="2"/>
  <c r="E304" i="2"/>
  <c r="D304" i="2"/>
  <c r="C304" i="2"/>
  <c r="F304" i="2"/>
  <c r="A306" i="2" l="1"/>
  <c r="B305" i="2"/>
  <c r="C305" i="2"/>
  <c r="D305" i="2"/>
  <c r="F305" i="2"/>
  <c r="E305" i="2"/>
  <c r="A307" i="2" l="1"/>
  <c r="B306" i="2"/>
  <c r="D306" i="2"/>
  <c r="E306" i="2"/>
  <c r="C306" i="2"/>
  <c r="F306" i="2"/>
  <c r="A308" i="2" l="1"/>
  <c r="B307" i="2"/>
  <c r="D307" i="2"/>
  <c r="C307" i="2"/>
  <c r="F307" i="2"/>
  <c r="E307" i="2"/>
  <c r="B308" i="2" l="1"/>
  <c r="A309" i="2"/>
  <c r="C308" i="2"/>
  <c r="D308" i="2"/>
  <c r="F308" i="2"/>
  <c r="E308" i="2"/>
  <c r="A310" i="2" l="1"/>
  <c r="B309" i="2"/>
  <c r="C309" i="2"/>
  <c r="F309" i="2"/>
  <c r="D309" i="2"/>
  <c r="E309" i="2"/>
  <c r="A311" i="2" l="1"/>
  <c r="B310" i="2"/>
  <c r="F310" i="2"/>
  <c r="C310" i="2"/>
  <c r="E310" i="2"/>
  <c r="D310" i="2"/>
  <c r="A312" i="2" l="1"/>
  <c r="B311" i="2"/>
  <c r="E311" i="2"/>
  <c r="D311" i="2"/>
  <c r="C311" i="2"/>
  <c r="F311" i="2"/>
  <c r="A313" i="2" l="1"/>
  <c r="B312" i="2"/>
  <c r="C312" i="2"/>
  <c r="E312" i="2"/>
  <c r="F312" i="2"/>
  <c r="D312" i="2"/>
  <c r="A314" i="2" l="1"/>
  <c r="B313" i="2"/>
  <c r="C313" i="2"/>
  <c r="F313" i="2"/>
  <c r="E313" i="2"/>
  <c r="D313" i="2"/>
  <c r="A315" i="2" l="1"/>
  <c r="B314" i="2"/>
  <c r="C314" i="2"/>
  <c r="E314" i="2"/>
  <c r="D314" i="2"/>
  <c r="F314" i="2"/>
  <c r="A316" i="2" l="1"/>
  <c r="B315" i="2"/>
  <c r="E315" i="2"/>
  <c r="F315" i="2"/>
  <c r="C315" i="2"/>
  <c r="D315" i="2"/>
  <c r="A317" i="2" l="1"/>
  <c r="B316" i="2"/>
  <c r="E316" i="2"/>
  <c r="C316" i="2"/>
  <c r="D316" i="2"/>
  <c r="F316" i="2"/>
  <c r="A318" i="2" l="1"/>
  <c r="B317" i="2"/>
  <c r="E317" i="2"/>
  <c r="F317" i="2"/>
  <c r="D317" i="2"/>
  <c r="C317" i="2"/>
  <c r="A319" i="2" l="1"/>
  <c r="B318" i="2"/>
  <c r="D318" i="2"/>
  <c r="C318" i="2"/>
  <c r="E318" i="2"/>
  <c r="F318" i="2"/>
  <c r="A320" i="2" l="1"/>
  <c r="B319" i="2"/>
  <c r="D319" i="2"/>
  <c r="C319" i="2"/>
  <c r="F319" i="2"/>
  <c r="E319" i="2"/>
  <c r="A321" i="2" l="1"/>
  <c r="B320" i="2"/>
  <c r="D320" i="2"/>
  <c r="F320" i="2"/>
  <c r="E320" i="2"/>
  <c r="C320" i="2"/>
  <c r="A322" i="2" l="1"/>
  <c r="B321" i="2"/>
  <c r="D321" i="2"/>
  <c r="E321" i="2"/>
  <c r="F321" i="2"/>
  <c r="C321" i="2"/>
  <c r="A323" i="2" l="1"/>
  <c r="B322" i="2"/>
  <c r="D322" i="2"/>
  <c r="F322" i="2"/>
  <c r="E322" i="2"/>
  <c r="C322" i="2"/>
  <c r="A324" i="2" l="1"/>
  <c r="B323" i="2"/>
  <c r="F323" i="2"/>
  <c r="E323" i="2"/>
  <c r="C323" i="2"/>
  <c r="D323" i="2"/>
  <c r="A325" i="2" l="1"/>
  <c r="B324" i="2"/>
  <c r="D324" i="2"/>
  <c r="F324" i="2"/>
  <c r="E324" i="2"/>
  <c r="C324" i="2"/>
  <c r="A326" i="2" l="1"/>
  <c r="B325" i="2"/>
  <c r="F325" i="2"/>
  <c r="C325" i="2"/>
  <c r="D325" i="2"/>
  <c r="E325" i="2"/>
  <c r="A327" i="2" l="1"/>
  <c r="B326" i="2"/>
  <c r="D326" i="2"/>
  <c r="F326" i="2"/>
  <c r="E326" i="2"/>
  <c r="C326" i="2"/>
  <c r="A328" i="2" l="1"/>
  <c r="B327" i="2"/>
  <c r="C327" i="2"/>
  <c r="E327" i="2"/>
  <c r="D327" i="2"/>
  <c r="F327" i="2"/>
  <c r="A329" i="2" l="1"/>
  <c r="B328" i="2"/>
  <c r="D328" i="2"/>
  <c r="F328" i="2"/>
  <c r="E328" i="2"/>
  <c r="C328" i="2"/>
  <c r="A330" i="2" l="1"/>
  <c r="B329" i="2"/>
  <c r="E329" i="2"/>
  <c r="F329" i="2"/>
  <c r="C329" i="2"/>
  <c r="D329" i="2"/>
  <c r="A331" i="2" l="1"/>
  <c r="B330" i="2"/>
  <c r="C330" i="2"/>
  <c r="E330" i="2"/>
  <c r="D330" i="2"/>
  <c r="F330" i="2"/>
  <c r="A332" i="2" l="1"/>
  <c r="B331" i="2"/>
  <c r="F331" i="2"/>
  <c r="C331" i="2"/>
  <c r="D331" i="2"/>
  <c r="E331" i="2"/>
  <c r="A333" i="2" l="1"/>
  <c r="B332" i="2"/>
  <c r="D332" i="2"/>
  <c r="F332" i="2"/>
  <c r="E332" i="2"/>
  <c r="C332" i="2"/>
  <c r="A334" i="2" l="1"/>
  <c r="B333" i="2"/>
  <c r="D333" i="2"/>
  <c r="F333" i="2"/>
  <c r="E333" i="2"/>
  <c r="C333" i="2"/>
  <c r="A335" i="2" l="1"/>
  <c r="B334" i="2"/>
  <c r="C334" i="2"/>
  <c r="D334" i="2"/>
  <c r="F334" i="2"/>
  <c r="E334" i="2"/>
  <c r="A336" i="2" l="1"/>
  <c r="B335" i="2"/>
  <c r="F335" i="2"/>
  <c r="E335" i="2"/>
  <c r="C335" i="2"/>
  <c r="D335" i="2"/>
  <c r="A337" i="2" l="1"/>
  <c r="B336" i="2"/>
  <c r="D336" i="2"/>
  <c r="C336" i="2"/>
  <c r="F336" i="2"/>
  <c r="E336" i="2"/>
  <c r="A338" i="2" l="1"/>
  <c r="B337" i="2"/>
  <c r="F337" i="2"/>
  <c r="D337" i="2"/>
  <c r="E337" i="2"/>
  <c r="C337" i="2"/>
  <c r="A339" i="2" l="1"/>
  <c r="B338" i="2"/>
  <c r="E338" i="2"/>
  <c r="D338" i="2"/>
  <c r="F338" i="2"/>
  <c r="C338" i="2"/>
  <c r="A340" i="2" l="1"/>
  <c r="B339" i="2"/>
  <c r="F339" i="2"/>
  <c r="C339" i="2"/>
  <c r="D339" i="2"/>
  <c r="E339" i="2"/>
  <c r="A341" i="2" l="1"/>
  <c r="B340" i="2"/>
  <c r="C340" i="2"/>
  <c r="D340" i="2"/>
  <c r="F340" i="2"/>
  <c r="E340" i="2"/>
  <c r="A342" i="2" l="1"/>
  <c r="B341" i="2"/>
  <c r="C341" i="2"/>
  <c r="F341" i="2"/>
  <c r="E341" i="2"/>
  <c r="D341" i="2"/>
  <c r="A343" i="2" l="1"/>
  <c r="B342" i="2"/>
  <c r="F342" i="2"/>
  <c r="E342" i="2"/>
  <c r="D342" i="2"/>
  <c r="C342" i="2"/>
  <c r="A344" i="2" l="1"/>
  <c r="B343" i="2"/>
  <c r="C343" i="2"/>
  <c r="D343" i="2"/>
  <c r="E343" i="2"/>
  <c r="F343" i="2"/>
  <c r="B344" i="2" l="1"/>
  <c r="A345" i="2"/>
  <c r="D344" i="2"/>
  <c r="F344" i="2"/>
  <c r="E344" i="2"/>
  <c r="C344" i="2"/>
  <c r="A346" i="2" l="1"/>
  <c r="B345" i="2"/>
  <c r="F345" i="2"/>
  <c r="E345" i="2"/>
  <c r="C345" i="2"/>
  <c r="D345" i="2"/>
  <c r="A347" i="2" l="1"/>
  <c r="B346" i="2"/>
  <c r="C346" i="2"/>
  <c r="F346" i="2"/>
  <c r="E346" i="2"/>
  <c r="D346" i="2"/>
  <c r="A348" i="2" l="1"/>
  <c r="B347" i="2"/>
  <c r="D347" i="2"/>
  <c r="E347" i="2"/>
  <c r="F347" i="2"/>
  <c r="C347" i="2"/>
  <c r="A349" i="2" l="1"/>
  <c r="B348" i="2"/>
  <c r="C348" i="2"/>
  <c r="D348" i="2"/>
  <c r="F348" i="2"/>
  <c r="E348" i="2"/>
  <c r="B349" i="2" l="1"/>
  <c r="A350" i="2"/>
  <c r="D349" i="2"/>
  <c r="C349" i="2"/>
  <c r="E349" i="2"/>
  <c r="F349" i="2"/>
  <c r="A351" i="2" l="1"/>
  <c r="B350" i="2"/>
  <c r="E350" i="2"/>
  <c r="F350" i="2"/>
  <c r="C350" i="2"/>
  <c r="D350" i="2"/>
  <c r="A352" i="2" l="1"/>
  <c r="B351" i="2"/>
  <c r="D351" i="2"/>
  <c r="E351" i="2"/>
  <c r="C351" i="2"/>
  <c r="F351" i="2"/>
  <c r="A353" i="2" l="1"/>
  <c r="B352" i="2"/>
  <c r="D352" i="2"/>
  <c r="F352" i="2"/>
  <c r="C352" i="2"/>
  <c r="E352" i="2"/>
  <c r="A354" i="2" l="1"/>
  <c r="B353" i="2"/>
  <c r="D353" i="2"/>
  <c r="E353" i="2"/>
  <c r="F353" i="2"/>
  <c r="C353" i="2"/>
  <c r="A355" i="2" l="1"/>
  <c r="C354" i="2"/>
  <c r="B354" i="2"/>
  <c r="E354" i="2"/>
  <c r="F354" i="2"/>
  <c r="D354" i="2"/>
  <c r="A356" i="2" l="1"/>
  <c r="B355" i="2"/>
  <c r="C355" i="2"/>
  <c r="D355" i="2"/>
  <c r="F355" i="2"/>
  <c r="E355" i="2"/>
  <c r="A357" i="2" l="1"/>
  <c r="B356" i="2"/>
  <c r="E356" i="2"/>
  <c r="C356" i="2"/>
  <c r="F356" i="2"/>
  <c r="D356" i="2"/>
  <c r="A358" i="2" l="1"/>
  <c r="B357" i="2"/>
  <c r="D357" i="2"/>
  <c r="F357" i="2"/>
  <c r="E357" i="2"/>
  <c r="C357" i="2"/>
  <c r="A359" i="2" l="1"/>
  <c r="B358" i="2"/>
  <c r="D358" i="2"/>
  <c r="E358" i="2"/>
  <c r="F358" i="2"/>
  <c r="C358" i="2"/>
  <c r="A360" i="2" l="1"/>
  <c r="B359" i="2"/>
  <c r="F359" i="2"/>
  <c r="E359" i="2"/>
  <c r="C359" i="2"/>
  <c r="D359" i="2"/>
  <c r="A361" i="2" l="1"/>
  <c r="B360" i="2"/>
  <c r="D360" i="2"/>
  <c r="C360" i="2"/>
  <c r="E360" i="2"/>
  <c r="F360" i="2"/>
  <c r="A362" i="2" l="1"/>
  <c r="B361" i="2"/>
  <c r="D361" i="2"/>
  <c r="F361" i="2"/>
  <c r="E361" i="2"/>
  <c r="C361" i="2"/>
  <c r="A363" i="2" l="1"/>
  <c r="C362" i="2"/>
  <c r="B362" i="2"/>
  <c r="E362" i="2"/>
  <c r="D362" i="2"/>
  <c r="F362" i="2"/>
  <c r="A364" i="2" l="1"/>
  <c r="B363" i="2"/>
  <c r="D363" i="2"/>
  <c r="C363" i="2"/>
  <c r="E363" i="2"/>
  <c r="F363" i="2"/>
  <c r="A365" i="2" l="1"/>
  <c r="B364" i="2"/>
  <c r="E364" i="2"/>
  <c r="D364" i="2"/>
  <c r="C364" i="2"/>
  <c r="F364" i="2"/>
  <c r="A366" i="2" l="1"/>
  <c r="B365" i="2"/>
  <c r="C365" i="2"/>
  <c r="E365" i="2"/>
  <c r="D365" i="2"/>
  <c r="F365" i="2"/>
  <c r="A367" i="2" l="1"/>
  <c r="B366" i="2"/>
  <c r="C366" i="2"/>
  <c r="E366" i="2"/>
  <c r="F366" i="2"/>
  <c r="D366" i="2"/>
  <c r="A368" i="2" l="1"/>
  <c r="B367" i="2"/>
  <c r="F367" i="2"/>
  <c r="E367" i="2"/>
  <c r="C367" i="2"/>
  <c r="D367" i="2"/>
  <c r="A369" i="2" l="1"/>
  <c r="B368" i="2"/>
  <c r="F368" i="2"/>
  <c r="D368" i="2"/>
  <c r="C368" i="2"/>
  <c r="E368" i="2"/>
  <c r="A370" i="2" l="1"/>
  <c r="B369" i="2"/>
  <c r="D369" i="2"/>
  <c r="E369" i="2"/>
  <c r="C369" i="2"/>
  <c r="F369" i="2"/>
  <c r="B370" i="2" l="1"/>
  <c r="A371" i="2"/>
  <c r="D370" i="2"/>
  <c r="C370" i="2"/>
  <c r="E370" i="2"/>
  <c r="F370" i="2"/>
  <c r="A372" i="2" l="1"/>
  <c r="B371" i="2"/>
  <c r="C371" i="2"/>
  <c r="D371" i="2"/>
  <c r="E371" i="2"/>
  <c r="F371" i="2"/>
  <c r="A373" i="2" l="1"/>
  <c r="B372" i="2"/>
  <c r="D372" i="2"/>
  <c r="F372" i="2"/>
  <c r="E372" i="2"/>
  <c r="C372" i="2"/>
  <c r="A374" i="2" l="1"/>
  <c r="B373" i="2"/>
  <c r="D373" i="2"/>
  <c r="E373" i="2"/>
  <c r="C373" i="2"/>
  <c r="F373" i="2"/>
  <c r="B374" i="2" l="1"/>
  <c r="A375" i="2"/>
  <c r="D374" i="2"/>
  <c r="F374" i="2"/>
  <c r="E374" i="2"/>
  <c r="C374" i="2"/>
  <c r="A376" i="2" l="1"/>
  <c r="B375" i="2"/>
  <c r="D375" i="2"/>
  <c r="F375" i="2"/>
  <c r="E375" i="2"/>
  <c r="C375" i="2"/>
  <c r="A377" i="2" l="1"/>
  <c r="B376" i="2"/>
  <c r="E376" i="2"/>
  <c r="F376" i="2"/>
  <c r="D376" i="2"/>
  <c r="C376" i="2"/>
  <c r="A378" i="2" l="1"/>
  <c r="B377" i="2"/>
  <c r="C377" i="2"/>
  <c r="F377" i="2"/>
  <c r="E377" i="2"/>
  <c r="D377" i="2"/>
  <c r="A379" i="2" l="1"/>
  <c r="C378" i="2"/>
  <c r="B378" i="2"/>
  <c r="F378" i="2"/>
  <c r="E378" i="2"/>
  <c r="D378" i="2"/>
  <c r="A380" i="2" l="1"/>
  <c r="B379" i="2"/>
  <c r="D379" i="2"/>
  <c r="E379" i="2"/>
  <c r="F379" i="2"/>
  <c r="C379" i="2"/>
  <c r="A381" i="2" l="1"/>
  <c r="B380" i="2"/>
  <c r="C380" i="2"/>
  <c r="F380" i="2"/>
  <c r="E380" i="2"/>
  <c r="D380" i="2"/>
  <c r="A382" i="2" l="1"/>
  <c r="B381" i="2"/>
  <c r="E381" i="2"/>
  <c r="F381" i="2"/>
  <c r="C381" i="2"/>
  <c r="D381" i="2"/>
  <c r="A383" i="2" l="1"/>
  <c r="B382" i="2"/>
  <c r="D382" i="2"/>
  <c r="C382" i="2"/>
  <c r="F382" i="2"/>
  <c r="E382" i="2"/>
  <c r="A384" i="2" l="1"/>
  <c r="B383" i="2"/>
  <c r="D383" i="2"/>
  <c r="E383" i="2"/>
  <c r="F383" i="2"/>
  <c r="C383" i="2"/>
  <c r="A385" i="2" l="1"/>
  <c r="B384" i="2"/>
  <c r="E384" i="2"/>
  <c r="D384" i="2"/>
  <c r="F384" i="2"/>
  <c r="C384" i="2"/>
  <c r="A386" i="2" l="1"/>
  <c r="B385" i="2"/>
  <c r="D385" i="2"/>
  <c r="F385" i="2"/>
  <c r="E385" i="2"/>
  <c r="C385" i="2"/>
  <c r="A387" i="2" l="1"/>
  <c r="B386" i="2"/>
  <c r="D386" i="2"/>
  <c r="E386" i="2"/>
  <c r="C386" i="2"/>
  <c r="F386" i="2"/>
  <c r="A388" i="2" l="1"/>
  <c r="B387" i="2"/>
  <c r="E387" i="2"/>
  <c r="F387" i="2"/>
  <c r="D387" i="2"/>
  <c r="C387" i="2"/>
  <c r="A389" i="2" l="1"/>
  <c r="B388" i="2"/>
  <c r="D388" i="2"/>
  <c r="C388" i="2"/>
  <c r="F388" i="2"/>
  <c r="E388" i="2"/>
  <c r="A390" i="2" l="1"/>
  <c r="B389" i="2"/>
  <c r="C389" i="2"/>
  <c r="D389" i="2"/>
  <c r="F389" i="2"/>
  <c r="E389" i="2"/>
  <c r="A391" i="2" l="1"/>
  <c r="B390" i="2"/>
  <c r="C390" i="2"/>
  <c r="D390" i="2"/>
  <c r="E390" i="2"/>
  <c r="F390" i="2"/>
  <c r="A392" i="2" l="1"/>
  <c r="B391" i="2"/>
  <c r="D391" i="2"/>
  <c r="C391" i="2"/>
  <c r="F391" i="2"/>
  <c r="E391" i="2"/>
  <c r="B392" i="2" l="1"/>
  <c r="A393" i="2"/>
  <c r="D392" i="2"/>
  <c r="C392" i="2"/>
  <c r="F392" i="2"/>
  <c r="E392" i="2"/>
  <c r="A394" i="2" l="1"/>
  <c r="B393" i="2"/>
  <c r="D393" i="2"/>
  <c r="C393" i="2"/>
  <c r="F393" i="2"/>
  <c r="E393" i="2"/>
  <c r="A395" i="2" l="1"/>
  <c r="B394" i="2"/>
  <c r="D394" i="2"/>
  <c r="C394" i="2"/>
  <c r="F394" i="2"/>
  <c r="E394" i="2"/>
  <c r="A396" i="2" l="1"/>
  <c r="B395" i="2"/>
  <c r="C395" i="2"/>
  <c r="F395" i="2"/>
  <c r="D395" i="2"/>
  <c r="E395" i="2"/>
  <c r="A397" i="2" l="1"/>
  <c r="B396" i="2"/>
  <c r="D396" i="2"/>
  <c r="E396" i="2"/>
  <c r="F396" i="2"/>
  <c r="C396" i="2"/>
  <c r="A398" i="2" l="1"/>
  <c r="B397" i="2"/>
  <c r="C397" i="2"/>
  <c r="E397" i="2"/>
  <c r="F397" i="2"/>
  <c r="D397" i="2"/>
  <c r="A399" i="2" l="1"/>
  <c r="B398" i="2"/>
  <c r="C398" i="2"/>
  <c r="D398" i="2"/>
  <c r="E398" i="2"/>
  <c r="F398" i="2"/>
  <c r="A400" i="2" l="1"/>
  <c r="C399" i="2"/>
  <c r="B399" i="2"/>
  <c r="E399" i="2"/>
  <c r="D399" i="2"/>
  <c r="F399" i="2"/>
  <c r="A401" i="2" l="1"/>
  <c r="B400" i="2"/>
  <c r="F400" i="2"/>
  <c r="E400" i="2"/>
  <c r="D400" i="2"/>
  <c r="C400" i="2"/>
  <c r="A402" i="2" l="1"/>
  <c r="B401" i="2"/>
  <c r="D401" i="2"/>
  <c r="F401" i="2"/>
  <c r="E401" i="2"/>
  <c r="C401" i="2"/>
  <c r="A403" i="2" l="1"/>
  <c r="B402" i="2"/>
  <c r="D402" i="2"/>
  <c r="F402" i="2"/>
  <c r="E402" i="2"/>
  <c r="C402" i="2"/>
  <c r="A404" i="2" l="1"/>
  <c r="B403" i="2"/>
  <c r="D403" i="2"/>
  <c r="C403" i="2"/>
  <c r="F403" i="2"/>
  <c r="E403" i="2"/>
  <c r="A405" i="2" l="1"/>
  <c r="B404" i="2"/>
  <c r="C404" i="2"/>
  <c r="F404" i="2"/>
  <c r="D404" i="2"/>
  <c r="E404" i="2"/>
  <c r="A406" i="2" l="1"/>
  <c r="B405" i="2"/>
  <c r="E405" i="2"/>
  <c r="C405" i="2"/>
  <c r="F405" i="2"/>
  <c r="D405" i="2"/>
  <c r="A407" i="2" l="1"/>
  <c r="B406" i="2"/>
  <c r="C406" i="2"/>
  <c r="F406" i="2"/>
  <c r="E406" i="2"/>
  <c r="D406" i="2"/>
  <c r="A408" i="2" l="1"/>
  <c r="B407" i="2"/>
  <c r="D407" i="2"/>
  <c r="C407" i="2"/>
  <c r="F407" i="2"/>
  <c r="E407" i="2"/>
  <c r="A409" i="2" l="1"/>
  <c r="B408" i="2"/>
  <c r="D408" i="2"/>
  <c r="E408" i="2"/>
  <c r="F408" i="2"/>
  <c r="C408" i="2"/>
  <c r="A410" i="2" l="1"/>
  <c r="B409" i="2"/>
  <c r="F409" i="2"/>
  <c r="D409" i="2"/>
  <c r="E409" i="2"/>
  <c r="C409" i="2"/>
  <c r="B410" i="2" l="1"/>
  <c r="A411" i="2"/>
  <c r="C410" i="2"/>
  <c r="E410" i="2"/>
  <c r="F410" i="2"/>
  <c r="D410" i="2"/>
  <c r="A412" i="2" l="1"/>
  <c r="B411" i="2"/>
  <c r="F411" i="2"/>
  <c r="C411" i="2"/>
  <c r="D411" i="2"/>
  <c r="E411" i="2"/>
  <c r="A413" i="2" l="1"/>
  <c r="B412" i="2"/>
  <c r="D412" i="2"/>
  <c r="F412" i="2"/>
  <c r="E412" i="2"/>
  <c r="C412" i="2"/>
  <c r="A414" i="2" l="1"/>
  <c r="B413" i="2"/>
  <c r="C413" i="2"/>
  <c r="E413" i="2"/>
  <c r="D413" i="2"/>
  <c r="F413" i="2"/>
  <c r="A415" i="2" l="1"/>
  <c r="B414" i="2"/>
  <c r="F414" i="2"/>
  <c r="D414" i="2"/>
  <c r="E414" i="2"/>
  <c r="C414" i="2"/>
  <c r="A416" i="2" l="1"/>
  <c r="B415" i="2"/>
  <c r="D415" i="2"/>
  <c r="F415" i="2"/>
  <c r="C415" i="2"/>
  <c r="E415" i="2"/>
  <c r="A417" i="2" l="1"/>
  <c r="B416" i="2"/>
  <c r="D416" i="2"/>
  <c r="F416" i="2"/>
  <c r="C416" i="2"/>
  <c r="E416" i="2"/>
  <c r="A418" i="2" l="1"/>
  <c r="B417" i="2"/>
  <c r="E417" i="2"/>
  <c r="D417" i="2"/>
  <c r="F417" i="2"/>
  <c r="C417" i="2"/>
  <c r="A419" i="2" l="1"/>
  <c r="B418" i="2"/>
  <c r="F418" i="2"/>
  <c r="D418" i="2"/>
  <c r="C418" i="2"/>
  <c r="E418" i="2"/>
  <c r="A420" i="2" l="1"/>
  <c r="B419" i="2"/>
  <c r="E419" i="2"/>
  <c r="F419" i="2"/>
  <c r="C419" i="2"/>
  <c r="D419" i="2"/>
  <c r="A421" i="2" l="1"/>
  <c r="B420" i="2"/>
  <c r="D420" i="2"/>
  <c r="C420" i="2"/>
  <c r="E420" i="2"/>
  <c r="F420" i="2"/>
  <c r="A422" i="2" l="1"/>
  <c r="B421" i="2"/>
  <c r="C421" i="2"/>
  <c r="D421" i="2"/>
  <c r="E421" i="2"/>
  <c r="F421" i="2"/>
  <c r="A423" i="2" l="1"/>
  <c r="C422" i="2"/>
  <c r="B422" i="2"/>
  <c r="D422" i="2"/>
  <c r="F422" i="2"/>
  <c r="E422" i="2"/>
  <c r="A424" i="2" l="1"/>
  <c r="B423" i="2"/>
  <c r="C423" i="2"/>
  <c r="F423" i="2"/>
  <c r="E423" i="2"/>
  <c r="D423" i="2"/>
  <c r="A425" i="2" l="1"/>
  <c r="B424" i="2"/>
  <c r="C424" i="2"/>
  <c r="F424" i="2"/>
  <c r="E424" i="2"/>
  <c r="D424" i="2"/>
  <c r="A426" i="2" l="1"/>
  <c r="B425" i="2"/>
  <c r="F425" i="2"/>
  <c r="C425" i="2"/>
  <c r="D425" i="2"/>
  <c r="E425" i="2"/>
  <c r="A427" i="2" l="1"/>
  <c r="B426" i="2"/>
  <c r="D426" i="2"/>
  <c r="F426" i="2"/>
  <c r="C426" i="2"/>
  <c r="E426" i="2"/>
  <c r="A428" i="2" l="1"/>
  <c r="B427" i="2"/>
  <c r="D427" i="2"/>
  <c r="F427" i="2"/>
  <c r="C427" i="2"/>
  <c r="E427" i="2"/>
  <c r="A429" i="2" l="1"/>
  <c r="C428" i="2"/>
  <c r="B428" i="2"/>
  <c r="E428" i="2"/>
  <c r="D428" i="2"/>
  <c r="F428" i="2"/>
  <c r="A430" i="2" l="1"/>
  <c r="C429" i="2"/>
  <c r="B429" i="2"/>
  <c r="F429" i="2"/>
  <c r="D429" i="2"/>
  <c r="E429" i="2"/>
  <c r="A431" i="2" l="1"/>
  <c r="B430" i="2"/>
  <c r="D430" i="2"/>
  <c r="C430" i="2"/>
  <c r="F430" i="2"/>
  <c r="E430" i="2"/>
  <c r="A432" i="2" l="1"/>
  <c r="B431" i="2"/>
  <c r="C431" i="2"/>
  <c r="D431" i="2"/>
  <c r="F431" i="2"/>
  <c r="E431" i="2"/>
  <c r="B432" i="2" l="1"/>
  <c r="A433" i="2"/>
  <c r="D432" i="2"/>
  <c r="F432" i="2"/>
  <c r="E432" i="2"/>
  <c r="C432" i="2"/>
  <c r="A434" i="2" l="1"/>
  <c r="B433" i="2"/>
  <c r="D433" i="2"/>
  <c r="E433" i="2"/>
  <c r="C433" i="2"/>
  <c r="F433" i="2"/>
  <c r="B434" i="2" l="1"/>
  <c r="A435" i="2"/>
  <c r="C434" i="2"/>
  <c r="D434" i="2"/>
  <c r="F434" i="2"/>
  <c r="E434" i="2"/>
  <c r="A436" i="2" l="1"/>
  <c r="B435" i="2"/>
  <c r="E435" i="2"/>
  <c r="D435" i="2"/>
  <c r="F435" i="2"/>
  <c r="C435" i="2"/>
  <c r="A437" i="2" l="1"/>
  <c r="B436" i="2"/>
  <c r="D436" i="2"/>
  <c r="F436" i="2"/>
  <c r="C436" i="2"/>
  <c r="E436" i="2"/>
  <c r="A438" i="2" l="1"/>
  <c r="B437" i="2"/>
  <c r="F437" i="2"/>
  <c r="E437" i="2"/>
  <c r="C437" i="2"/>
  <c r="D437" i="2"/>
  <c r="A439" i="2" l="1"/>
  <c r="B438" i="2"/>
  <c r="E438" i="2"/>
  <c r="C438" i="2"/>
  <c r="F438" i="2"/>
  <c r="D438" i="2"/>
  <c r="A440" i="2" l="1"/>
  <c r="C439" i="2"/>
  <c r="B439" i="2"/>
  <c r="D439" i="2"/>
  <c r="E439" i="2"/>
  <c r="F439" i="2"/>
  <c r="A441" i="2" l="1"/>
  <c r="B440" i="2"/>
  <c r="E440" i="2"/>
  <c r="F440" i="2"/>
  <c r="C440" i="2"/>
  <c r="D440" i="2"/>
  <c r="A442" i="2" l="1"/>
  <c r="B441" i="2"/>
  <c r="C441" i="2"/>
  <c r="E441" i="2"/>
  <c r="D441" i="2"/>
  <c r="F441" i="2"/>
  <c r="A443" i="2" l="1"/>
  <c r="B442" i="2"/>
  <c r="D442" i="2"/>
  <c r="C442" i="2"/>
  <c r="F442" i="2"/>
  <c r="E442" i="2"/>
  <c r="A444" i="2" l="1"/>
  <c r="B443" i="2"/>
  <c r="C443" i="2"/>
  <c r="F443" i="2"/>
  <c r="E443" i="2"/>
  <c r="D443" i="2"/>
  <c r="A445" i="2" l="1"/>
  <c r="B444" i="2"/>
  <c r="F444" i="2"/>
  <c r="E444" i="2"/>
  <c r="D444" i="2"/>
  <c r="C444" i="2"/>
  <c r="A446" i="2" l="1"/>
  <c r="B445" i="2"/>
  <c r="E445" i="2"/>
  <c r="D445" i="2"/>
  <c r="C445" i="2"/>
  <c r="F445" i="2"/>
  <c r="A447" i="2" l="1"/>
  <c r="B446" i="2"/>
  <c r="D446" i="2"/>
  <c r="C446" i="2"/>
  <c r="F446" i="2"/>
  <c r="E446" i="2"/>
  <c r="A448" i="2" l="1"/>
  <c r="B447" i="2"/>
  <c r="D447" i="2"/>
  <c r="E447" i="2"/>
  <c r="C447" i="2"/>
  <c r="F447" i="2"/>
  <c r="A449" i="2" l="1"/>
  <c r="B448" i="2"/>
  <c r="C448" i="2"/>
  <c r="D448" i="2"/>
  <c r="E448" i="2"/>
  <c r="F448" i="2"/>
  <c r="A450" i="2" l="1"/>
  <c r="B449" i="2"/>
  <c r="D449" i="2"/>
  <c r="E449" i="2"/>
  <c r="F449" i="2"/>
  <c r="C449" i="2"/>
  <c r="A451" i="2" l="1"/>
  <c r="B450" i="2"/>
  <c r="D450" i="2"/>
  <c r="E450" i="2"/>
  <c r="F450" i="2"/>
  <c r="C450" i="2"/>
  <c r="A452" i="2" l="1"/>
  <c r="B451" i="2"/>
  <c r="D451" i="2"/>
  <c r="C451" i="2"/>
  <c r="F451" i="2"/>
  <c r="E451" i="2"/>
  <c r="A453" i="2" l="1"/>
  <c r="B452" i="2"/>
  <c r="D452" i="2"/>
  <c r="E452" i="2"/>
  <c r="C452" i="2"/>
  <c r="F452" i="2"/>
  <c r="A454" i="2" l="1"/>
  <c r="B453" i="2"/>
  <c r="D453" i="2"/>
  <c r="F453" i="2"/>
  <c r="C453" i="2"/>
  <c r="E453" i="2"/>
  <c r="A455" i="2" l="1"/>
  <c r="B454" i="2"/>
  <c r="C454" i="2"/>
  <c r="D454" i="2"/>
  <c r="F454" i="2"/>
  <c r="E454" i="2"/>
  <c r="A456" i="2" l="1"/>
  <c r="B455" i="2"/>
  <c r="E455" i="2"/>
  <c r="F455" i="2"/>
  <c r="D455" i="2"/>
  <c r="C455" i="2"/>
  <c r="A457" i="2" l="1"/>
  <c r="B456" i="2"/>
  <c r="F456" i="2"/>
  <c r="C456" i="2"/>
  <c r="D456" i="2"/>
  <c r="E456" i="2"/>
  <c r="A458" i="2" l="1"/>
  <c r="B457" i="2"/>
  <c r="F457" i="2"/>
  <c r="D457" i="2"/>
  <c r="C457" i="2"/>
  <c r="E457" i="2"/>
  <c r="A459" i="2" l="1"/>
  <c r="B458" i="2"/>
  <c r="E458" i="2"/>
  <c r="F458" i="2"/>
  <c r="C458" i="2"/>
  <c r="D458" i="2"/>
  <c r="A460" i="2" l="1"/>
  <c r="B459" i="2"/>
  <c r="F459" i="2"/>
  <c r="D459" i="2"/>
  <c r="E459" i="2"/>
  <c r="C459" i="2"/>
  <c r="A461" i="2" l="1"/>
  <c r="B460" i="2"/>
  <c r="F460" i="2"/>
  <c r="D460" i="2"/>
  <c r="C460" i="2"/>
  <c r="E460" i="2"/>
  <c r="A462" i="2" l="1"/>
  <c r="B461" i="2"/>
  <c r="E461" i="2"/>
  <c r="D461" i="2"/>
  <c r="F461" i="2"/>
  <c r="C461" i="2"/>
  <c r="A463" i="2" l="1"/>
  <c r="B462" i="2"/>
  <c r="C462" i="2"/>
  <c r="E462" i="2"/>
  <c r="F462" i="2"/>
  <c r="D462" i="2"/>
  <c r="A464" i="2" l="1"/>
  <c r="B463" i="2"/>
  <c r="D463" i="2"/>
  <c r="F463" i="2"/>
  <c r="E463" i="2"/>
  <c r="C463" i="2"/>
  <c r="A465" i="2" l="1"/>
  <c r="B464" i="2"/>
  <c r="D464" i="2"/>
  <c r="F464" i="2"/>
  <c r="C464" i="2"/>
  <c r="E464" i="2"/>
  <c r="A466" i="2" l="1"/>
  <c r="B465" i="2"/>
  <c r="C465" i="2"/>
  <c r="E465" i="2"/>
  <c r="D465" i="2"/>
  <c r="F465" i="2"/>
  <c r="A467" i="2" l="1"/>
  <c r="B466" i="2"/>
  <c r="E466" i="2"/>
  <c r="C466" i="2"/>
  <c r="F466" i="2"/>
  <c r="D466" i="2"/>
  <c r="A468" i="2" l="1"/>
  <c r="B467" i="2"/>
  <c r="C467" i="2"/>
  <c r="D467" i="2"/>
  <c r="E467" i="2"/>
  <c r="F467" i="2"/>
  <c r="A469" i="2" l="1"/>
  <c r="B468" i="2"/>
  <c r="C468" i="2"/>
  <c r="D468" i="2"/>
  <c r="E468" i="2"/>
  <c r="F468" i="2"/>
  <c r="A470" i="2" l="1"/>
  <c r="B469" i="2"/>
  <c r="C469" i="2"/>
  <c r="D469" i="2"/>
  <c r="F469" i="2"/>
  <c r="E469" i="2"/>
  <c r="A471" i="2" l="1"/>
  <c r="B470" i="2"/>
  <c r="F470" i="2"/>
  <c r="D470" i="2"/>
  <c r="E470" i="2"/>
  <c r="C470" i="2"/>
  <c r="A472" i="2" l="1"/>
  <c r="B471" i="2"/>
  <c r="C471" i="2"/>
  <c r="D471" i="2"/>
  <c r="F471" i="2"/>
  <c r="E471" i="2"/>
  <c r="A473" i="2" l="1"/>
  <c r="B472" i="2"/>
  <c r="D472" i="2"/>
  <c r="F472" i="2"/>
  <c r="C472" i="2"/>
  <c r="E472" i="2"/>
  <c r="A474" i="2" l="1"/>
  <c r="B473" i="2"/>
  <c r="C473" i="2"/>
  <c r="F473" i="2"/>
  <c r="E473" i="2"/>
  <c r="D473" i="2"/>
  <c r="A475" i="2" l="1"/>
  <c r="B474" i="2"/>
  <c r="C474" i="2"/>
  <c r="F474" i="2"/>
  <c r="D474" i="2"/>
  <c r="E474" i="2"/>
  <c r="A476" i="2" l="1"/>
  <c r="B475" i="2"/>
  <c r="D475" i="2"/>
  <c r="E475" i="2"/>
  <c r="C475" i="2"/>
  <c r="F475" i="2"/>
  <c r="A477" i="2" l="1"/>
  <c r="B476" i="2"/>
  <c r="C476" i="2"/>
  <c r="D476" i="2"/>
  <c r="F476" i="2"/>
  <c r="E476" i="2"/>
  <c r="A478" i="2" l="1"/>
  <c r="B477" i="2"/>
  <c r="D477" i="2"/>
  <c r="E477" i="2"/>
  <c r="F477" i="2"/>
  <c r="C477" i="2"/>
  <c r="A479" i="2" l="1"/>
  <c r="B478" i="2"/>
  <c r="D478" i="2"/>
  <c r="C478" i="2"/>
  <c r="E478" i="2"/>
  <c r="F478" i="2"/>
  <c r="A480" i="2" l="1"/>
  <c r="B479" i="2"/>
  <c r="D479" i="2"/>
  <c r="F479" i="2"/>
  <c r="E479" i="2"/>
  <c r="C479" i="2"/>
  <c r="A481" i="2" l="1"/>
  <c r="B480" i="2"/>
  <c r="F480" i="2"/>
  <c r="C480" i="2"/>
  <c r="E480" i="2"/>
  <c r="D480" i="2"/>
  <c r="A482" i="2" l="1"/>
  <c r="B481" i="2"/>
  <c r="D481" i="2"/>
  <c r="F481" i="2"/>
  <c r="C481" i="2"/>
  <c r="E481" i="2"/>
  <c r="A483" i="2" l="1"/>
  <c r="B482" i="2"/>
  <c r="C482" i="2"/>
  <c r="D482" i="2"/>
  <c r="E482" i="2"/>
  <c r="F482" i="2"/>
  <c r="A484" i="2" l="1"/>
  <c r="B483" i="2"/>
  <c r="F483" i="2"/>
  <c r="D483" i="2"/>
  <c r="C483" i="2"/>
  <c r="E483" i="2"/>
  <c r="A485" i="2" l="1"/>
  <c r="B484" i="2"/>
  <c r="E484" i="2"/>
  <c r="C484" i="2"/>
  <c r="D484" i="2"/>
  <c r="F484" i="2"/>
  <c r="A486" i="2" l="1"/>
  <c r="B485" i="2"/>
  <c r="F485" i="2"/>
  <c r="C485" i="2"/>
  <c r="E485" i="2"/>
  <c r="D485" i="2"/>
  <c r="A487" i="2" l="1"/>
  <c r="B486" i="2"/>
  <c r="D486" i="2"/>
  <c r="C486" i="2"/>
  <c r="F486" i="2"/>
  <c r="E486" i="2"/>
  <c r="A488" i="2" l="1"/>
  <c r="B487" i="2"/>
  <c r="D487" i="2"/>
  <c r="E487" i="2"/>
  <c r="F487" i="2"/>
  <c r="C487" i="2"/>
  <c r="A489" i="2" l="1"/>
  <c r="B488" i="2"/>
  <c r="F488" i="2"/>
  <c r="D488" i="2"/>
  <c r="C488" i="2"/>
  <c r="E488" i="2"/>
  <c r="A490" i="2" l="1"/>
  <c r="B489" i="2"/>
  <c r="D489" i="2"/>
  <c r="C489" i="2"/>
  <c r="F489" i="2"/>
  <c r="E489" i="2"/>
  <c r="A491" i="2" l="1"/>
  <c r="B490" i="2"/>
  <c r="D490" i="2"/>
  <c r="C490" i="2"/>
  <c r="E490" i="2"/>
  <c r="F490" i="2"/>
  <c r="A492" i="2" l="1"/>
  <c r="B491" i="2"/>
  <c r="C491" i="2"/>
  <c r="E491" i="2"/>
  <c r="D491" i="2"/>
  <c r="F491" i="2"/>
  <c r="A493" i="2" l="1"/>
  <c r="B492" i="2"/>
  <c r="C492" i="2"/>
  <c r="D492" i="2"/>
  <c r="F492" i="2"/>
  <c r="E492" i="2"/>
  <c r="A494" i="2" l="1"/>
  <c r="B493" i="2"/>
  <c r="D493" i="2"/>
  <c r="C493" i="2"/>
  <c r="F493" i="2"/>
  <c r="E493" i="2"/>
  <c r="A495" i="2" l="1"/>
  <c r="B494" i="2"/>
  <c r="E494" i="2"/>
  <c r="D494" i="2"/>
  <c r="C494" i="2"/>
  <c r="F494" i="2"/>
  <c r="B495" i="2" l="1"/>
  <c r="A496" i="2"/>
  <c r="C495" i="2"/>
  <c r="D495" i="2"/>
  <c r="F495" i="2"/>
  <c r="E495" i="2"/>
  <c r="A497" i="2" l="1"/>
  <c r="B496" i="2"/>
  <c r="D496" i="2"/>
  <c r="E496" i="2"/>
  <c r="F496" i="2"/>
  <c r="C496" i="2"/>
  <c r="A498" i="2" l="1"/>
  <c r="B497" i="2"/>
  <c r="D497" i="2"/>
  <c r="E497" i="2"/>
  <c r="C497" i="2"/>
  <c r="F497" i="2"/>
  <c r="A499" i="2" l="1"/>
  <c r="B498" i="2"/>
  <c r="D498" i="2"/>
  <c r="F498" i="2"/>
  <c r="C498" i="2"/>
  <c r="E498" i="2"/>
  <c r="A500" i="2" l="1"/>
  <c r="B499" i="2"/>
  <c r="C499" i="2"/>
  <c r="F499" i="2"/>
  <c r="E499" i="2"/>
  <c r="D499" i="2"/>
  <c r="A501" i="2" l="1"/>
  <c r="B500" i="2"/>
  <c r="D500" i="2"/>
  <c r="F500" i="2"/>
  <c r="E500" i="2"/>
  <c r="C500" i="2"/>
  <c r="A502" i="2" l="1"/>
  <c r="B501" i="2"/>
  <c r="D501" i="2"/>
  <c r="F501" i="2"/>
  <c r="C501" i="2"/>
  <c r="E501" i="2"/>
  <c r="A503" i="2" l="1"/>
  <c r="B502" i="2"/>
  <c r="C502" i="2"/>
  <c r="F502" i="2"/>
  <c r="D502" i="2"/>
  <c r="E502" i="2"/>
  <c r="A504" i="2" l="1"/>
  <c r="B503" i="2"/>
  <c r="F503" i="2"/>
  <c r="E503" i="2"/>
  <c r="D503" i="2"/>
  <c r="C503" i="2"/>
  <c r="A505" i="2" l="1"/>
  <c r="B504" i="2"/>
  <c r="D504" i="2"/>
  <c r="F504" i="2"/>
  <c r="E504" i="2"/>
  <c r="C504" i="2"/>
  <c r="A506" i="2" l="1"/>
  <c r="B505" i="2"/>
  <c r="F505" i="2"/>
  <c r="D505" i="2"/>
  <c r="E505" i="2"/>
  <c r="C505" i="2"/>
  <c r="A507" i="2" l="1"/>
  <c r="B506" i="2"/>
  <c r="D506" i="2"/>
  <c r="F506" i="2"/>
  <c r="C506" i="2"/>
  <c r="E506" i="2"/>
  <c r="A508" i="2" l="1"/>
  <c r="B507" i="2"/>
  <c r="C507" i="2"/>
  <c r="F507" i="2"/>
  <c r="D507" i="2"/>
  <c r="E507" i="2"/>
  <c r="A509" i="2" l="1"/>
  <c r="B508" i="2"/>
  <c r="C508" i="2"/>
  <c r="D508" i="2"/>
  <c r="E508" i="2"/>
  <c r="F508" i="2"/>
  <c r="A510" i="2" l="1"/>
  <c r="B509" i="2"/>
  <c r="E509" i="2"/>
  <c r="D509" i="2"/>
  <c r="F509" i="2"/>
  <c r="C509" i="2"/>
  <c r="A511" i="2" l="1"/>
  <c r="B510" i="2"/>
  <c r="F510" i="2"/>
  <c r="C510" i="2"/>
  <c r="D510" i="2"/>
  <c r="E510" i="2"/>
  <c r="A512" i="2" l="1"/>
  <c r="B511" i="2"/>
  <c r="D511" i="2"/>
  <c r="F511" i="2"/>
  <c r="E511" i="2"/>
  <c r="C511" i="2"/>
  <c r="A513" i="2" l="1"/>
  <c r="B512" i="2"/>
  <c r="C512" i="2"/>
  <c r="E512" i="2"/>
  <c r="D512" i="2"/>
  <c r="F512" i="2"/>
  <c r="A514" i="2" l="1"/>
  <c r="B513" i="2"/>
  <c r="E513" i="2"/>
  <c r="D513" i="2"/>
  <c r="F513" i="2"/>
  <c r="C513" i="2"/>
  <c r="A515" i="2" l="1"/>
  <c r="B514" i="2"/>
  <c r="F514" i="2"/>
  <c r="C514" i="2"/>
  <c r="E514" i="2"/>
  <c r="D514" i="2"/>
  <c r="A516" i="2" l="1"/>
  <c r="B515" i="2"/>
  <c r="F515" i="2"/>
  <c r="D515" i="2"/>
  <c r="E515" i="2"/>
  <c r="C515" i="2"/>
  <c r="A517" i="2" l="1"/>
  <c r="B516" i="2"/>
  <c r="F516" i="2"/>
  <c r="D516" i="2"/>
  <c r="C516" i="2"/>
  <c r="E516" i="2"/>
  <c r="A518" i="2" l="1"/>
  <c r="B517" i="2"/>
  <c r="E517" i="2"/>
  <c r="F517" i="2"/>
  <c r="D517" i="2"/>
  <c r="C517" i="2"/>
  <c r="A519" i="2" l="1"/>
  <c r="B518" i="2"/>
  <c r="C518" i="2"/>
  <c r="F518" i="2"/>
  <c r="D518" i="2"/>
  <c r="E518" i="2"/>
  <c r="A520" i="2" l="1"/>
  <c r="B519" i="2"/>
  <c r="F519" i="2"/>
  <c r="E519" i="2"/>
  <c r="C519" i="2"/>
  <c r="D519" i="2"/>
  <c r="A521" i="2" l="1"/>
  <c r="B520" i="2"/>
  <c r="C520" i="2"/>
  <c r="F520" i="2"/>
  <c r="E520" i="2"/>
  <c r="D520" i="2"/>
  <c r="A522" i="2" l="1"/>
  <c r="B521" i="2"/>
  <c r="D521" i="2"/>
  <c r="E521" i="2"/>
  <c r="C521" i="2"/>
  <c r="F521" i="2"/>
  <c r="A523" i="2" l="1"/>
  <c r="B522" i="2"/>
  <c r="F522" i="2"/>
  <c r="C522" i="2"/>
  <c r="E522" i="2"/>
  <c r="D522" i="2"/>
  <c r="A524" i="2" l="1"/>
  <c r="B523" i="2"/>
  <c r="C523" i="2"/>
  <c r="D523" i="2"/>
  <c r="F523" i="2"/>
  <c r="E523" i="2"/>
  <c r="A525" i="2" l="1"/>
  <c r="B524" i="2"/>
  <c r="E524" i="2"/>
  <c r="D524" i="2"/>
  <c r="F524" i="2"/>
  <c r="C524" i="2"/>
  <c r="A526" i="2" l="1"/>
  <c r="B525" i="2"/>
  <c r="C525" i="2"/>
  <c r="F525" i="2"/>
  <c r="D525" i="2"/>
  <c r="E525" i="2"/>
  <c r="A527" i="2" l="1"/>
  <c r="B526" i="2"/>
  <c r="D526" i="2"/>
  <c r="F526" i="2"/>
  <c r="C526" i="2"/>
  <c r="E526" i="2"/>
  <c r="A528" i="2" l="1"/>
  <c r="C527" i="2"/>
  <c r="B527" i="2"/>
  <c r="D527" i="2"/>
  <c r="E527" i="2"/>
  <c r="F527" i="2"/>
  <c r="A529" i="2" l="1"/>
  <c r="B528" i="2"/>
  <c r="C528" i="2"/>
  <c r="D528" i="2"/>
  <c r="F528" i="2"/>
  <c r="E528" i="2"/>
  <c r="A530" i="2" l="1"/>
  <c r="B529" i="2"/>
  <c r="F529" i="2"/>
  <c r="E529" i="2"/>
  <c r="C529" i="2"/>
  <c r="D529" i="2"/>
  <c r="A531" i="2" l="1"/>
  <c r="B530" i="2"/>
  <c r="D530" i="2"/>
  <c r="F530" i="2"/>
  <c r="C530" i="2"/>
  <c r="E530" i="2"/>
  <c r="A532" i="2" l="1"/>
  <c r="B531" i="2"/>
  <c r="C531" i="2"/>
  <c r="D531" i="2"/>
  <c r="F531" i="2"/>
  <c r="E531" i="2"/>
  <c r="A533" i="2" l="1"/>
  <c r="B532" i="2"/>
  <c r="D532" i="2"/>
  <c r="F532" i="2"/>
  <c r="E532" i="2"/>
  <c r="C532" i="2"/>
  <c r="A534" i="2" l="1"/>
  <c r="B533" i="2"/>
  <c r="E533" i="2"/>
  <c r="D533" i="2"/>
  <c r="C533" i="2"/>
  <c r="F533" i="2"/>
  <c r="A535" i="2" l="1"/>
  <c r="C534" i="2"/>
  <c r="B534" i="2"/>
  <c r="F534" i="2"/>
  <c r="E534" i="2"/>
  <c r="D534" i="2"/>
  <c r="A536" i="2" l="1"/>
  <c r="B535" i="2"/>
  <c r="D535" i="2"/>
  <c r="F535" i="2"/>
  <c r="C535" i="2"/>
  <c r="E535" i="2"/>
  <c r="A537" i="2" l="1"/>
  <c r="B536" i="2"/>
  <c r="C536" i="2"/>
  <c r="F536" i="2"/>
  <c r="E536" i="2"/>
  <c r="D536" i="2"/>
  <c r="A538" i="2" l="1"/>
  <c r="B537" i="2"/>
  <c r="D537" i="2"/>
  <c r="E537" i="2"/>
  <c r="C537" i="2"/>
  <c r="F537" i="2"/>
  <c r="A539" i="2" l="1"/>
  <c r="B538" i="2"/>
  <c r="E538" i="2"/>
  <c r="C538" i="2"/>
  <c r="D538" i="2"/>
  <c r="F538" i="2"/>
  <c r="B539" i="2" l="1"/>
  <c r="A540" i="2"/>
  <c r="C539" i="2"/>
  <c r="E539" i="2"/>
  <c r="F539" i="2"/>
  <c r="D539" i="2"/>
  <c r="A541" i="2" l="1"/>
  <c r="B540" i="2"/>
  <c r="E540" i="2"/>
  <c r="F540" i="2"/>
  <c r="D540" i="2"/>
  <c r="C540" i="2"/>
  <c r="A542" i="2" l="1"/>
  <c r="B541" i="2"/>
  <c r="D541" i="2"/>
  <c r="E541" i="2"/>
  <c r="F541" i="2"/>
  <c r="C541" i="2"/>
  <c r="A543" i="2" l="1"/>
  <c r="B542" i="2"/>
  <c r="D542" i="2"/>
  <c r="F542" i="2"/>
  <c r="C542" i="2"/>
  <c r="E542" i="2"/>
  <c r="A544" i="2" l="1"/>
  <c r="B543" i="2"/>
  <c r="D543" i="2"/>
  <c r="C543" i="2"/>
  <c r="E543" i="2"/>
  <c r="F543" i="2"/>
  <c r="A545" i="2" l="1"/>
  <c r="B544" i="2"/>
  <c r="F544" i="2"/>
  <c r="C544" i="2"/>
  <c r="D544" i="2"/>
  <c r="E544" i="2"/>
  <c r="A546" i="2" l="1"/>
  <c r="B545" i="2"/>
  <c r="C545" i="2"/>
  <c r="E545" i="2"/>
  <c r="D545" i="2"/>
  <c r="F545" i="2"/>
  <c r="A547" i="2" l="1"/>
  <c r="B546" i="2"/>
  <c r="D546" i="2"/>
  <c r="C546" i="2"/>
  <c r="E546" i="2"/>
  <c r="F546" i="2"/>
  <c r="A548" i="2" l="1"/>
  <c r="B547" i="2"/>
  <c r="D547" i="2"/>
  <c r="F547" i="2"/>
  <c r="E547" i="2"/>
  <c r="C547" i="2"/>
  <c r="A549" i="2" l="1"/>
  <c r="B548" i="2"/>
  <c r="C548" i="2"/>
  <c r="D548" i="2"/>
  <c r="F548" i="2"/>
  <c r="E548" i="2"/>
  <c r="A550" i="2" l="1"/>
  <c r="B549" i="2"/>
  <c r="E549" i="2"/>
  <c r="F549" i="2"/>
  <c r="C549" i="2"/>
  <c r="D549" i="2"/>
  <c r="A551" i="2" l="1"/>
  <c r="B550" i="2"/>
  <c r="F550" i="2"/>
  <c r="D550" i="2"/>
  <c r="C550" i="2"/>
  <c r="E550" i="2"/>
  <c r="A552" i="2" l="1"/>
  <c r="B551" i="2"/>
  <c r="F551" i="2"/>
  <c r="D551" i="2"/>
  <c r="C551" i="2"/>
  <c r="E551" i="2"/>
  <c r="A553" i="2" l="1"/>
  <c r="B552" i="2"/>
  <c r="C552" i="2"/>
  <c r="D552" i="2"/>
  <c r="E552" i="2"/>
  <c r="F552" i="2"/>
  <c r="A554" i="2" l="1"/>
  <c r="B553" i="2"/>
  <c r="C553" i="2"/>
  <c r="E553" i="2"/>
  <c r="F553" i="2"/>
  <c r="D553" i="2"/>
  <c r="A555" i="2" l="1"/>
  <c r="B554" i="2"/>
  <c r="C554" i="2"/>
  <c r="F554" i="2"/>
  <c r="D554" i="2"/>
  <c r="E554" i="2"/>
  <c r="A556" i="2" l="1"/>
  <c r="B555" i="2"/>
  <c r="D555" i="2"/>
  <c r="E555" i="2"/>
  <c r="F555" i="2"/>
  <c r="C555" i="2"/>
  <c r="A557" i="2" l="1"/>
  <c r="B556" i="2"/>
  <c r="C556" i="2"/>
  <c r="F556" i="2"/>
  <c r="E556" i="2"/>
  <c r="D556" i="2"/>
  <c r="A558" i="2" l="1"/>
  <c r="C557" i="2"/>
  <c r="B557" i="2"/>
  <c r="D557" i="2"/>
  <c r="E557" i="2"/>
  <c r="F557" i="2"/>
  <c r="A559" i="2" l="1"/>
  <c r="B558" i="2"/>
  <c r="C558" i="2"/>
  <c r="F558" i="2"/>
  <c r="D558" i="2"/>
  <c r="E558" i="2"/>
  <c r="A560" i="2" l="1"/>
  <c r="B559" i="2"/>
  <c r="F559" i="2"/>
  <c r="C559" i="2"/>
  <c r="E559" i="2"/>
  <c r="D559" i="2"/>
  <c r="A561" i="2" l="1"/>
  <c r="B560" i="2"/>
  <c r="C560" i="2"/>
  <c r="E560" i="2"/>
  <c r="F560" i="2"/>
  <c r="D560" i="2"/>
  <c r="A562" i="2" l="1"/>
  <c r="B561" i="2"/>
  <c r="C561" i="2"/>
  <c r="F561" i="2"/>
  <c r="E561" i="2"/>
  <c r="D561" i="2"/>
  <c r="A563" i="2" l="1"/>
  <c r="B562" i="2"/>
  <c r="C562" i="2"/>
  <c r="D562" i="2"/>
  <c r="F562" i="2"/>
  <c r="E562" i="2"/>
  <c r="A564" i="2" l="1"/>
  <c r="B563" i="2"/>
  <c r="E563" i="2"/>
  <c r="F563" i="2"/>
  <c r="C563" i="2"/>
  <c r="D563" i="2"/>
  <c r="A565" i="2" l="1"/>
  <c r="B564" i="2"/>
  <c r="D564" i="2"/>
  <c r="C564" i="2"/>
  <c r="F564" i="2"/>
  <c r="E564" i="2"/>
  <c r="A566" i="2" l="1"/>
  <c r="B565" i="2"/>
  <c r="D565" i="2"/>
  <c r="E565" i="2"/>
  <c r="F565" i="2"/>
  <c r="C565" i="2"/>
  <c r="A567" i="2" l="1"/>
  <c r="B566" i="2"/>
  <c r="D566" i="2"/>
  <c r="E566" i="2"/>
  <c r="C566" i="2"/>
  <c r="F566" i="2"/>
  <c r="B567" i="2" l="1"/>
  <c r="A568" i="2"/>
  <c r="F567" i="2"/>
  <c r="D567" i="2"/>
  <c r="E567" i="2"/>
  <c r="C567" i="2"/>
  <c r="A569" i="2" l="1"/>
  <c r="B568" i="2"/>
  <c r="F568" i="2"/>
  <c r="D568" i="2"/>
  <c r="C568" i="2"/>
  <c r="E568" i="2"/>
  <c r="A570" i="2" l="1"/>
  <c r="B569" i="2"/>
  <c r="D569" i="2"/>
  <c r="F569" i="2"/>
  <c r="E569" i="2"/>
  <c r="C569" i="2"/>
  <c r="A571" i="2" l="1"/>
  <c r="B570" i="2"/>
  <c r="C570" i="2"/>
  <c r="E570" i="2"/>
  <c r="D570" i="2"/>
  <c r="F570" i="2"/>
  <c r="A572" i="2" l="1"/>
  <c r="B571" i="2"/>
  <c r="F571" i="2"/>
  <c r="E571" i="2"/>
  <c r="D571" i="2"/>
  <c r="C571" i="2"/>
  <c r="A573" i="2" l="1"/>
  <c r="B572" i="2"/>
  <c r="C572" i="2"/>
  <c r="D572" i="2"/>
  <c r="E572" i="2"/>
  <c r="F572" i="2"/>
  <c r="A574" i="2" l="1"/>
  <c r="B573" i="2"/>
  <c r="D573" i="2"/>
  <c r="F573" i="2"/>
  <c r="C573" i="2"/>
  <c r="E573" i="2"/>
  <c r="A575" i="2" l="1"/>
  <c r="B574" i="2"/>
  <c r="C574" i="2"/>
  <c r="D574" i="2"/>
  <c r="F574" i="2"/>
  <c r="E574" i="2"/>
  <c r="A576" i="2" l="1"/>
  <c r="B575" i="2"/>
  <c r="D575" i="2"/>
  <c r="F575" i="2"/>
  <c r="E575" i="2"/>
  <c r="C575" i="2"/>
  <c r="A577" i="2" l="1"/>
  <c r="B576" i="2"/>
  <c r="F576" i="2"/>
  <c r="C576" i="2"/>
  <c r="E576" i="2"/>
  <c r="D576" i="2"/>
  <c r="A578" i="2" l="1"/>
  <c r="B577" i="2"/>
  <c r="F577" i="2"/>
  <c r="E577" i="2"/>
  <c r="D577" i="2"/>
  <c r="C577" i="2"/>
  <c r="A579" i="2" l="1"/>
  <c r="B578" i="2"/>
  <c r="D578" i="2"/>
  <c r="E578" i="2"/>
  <c r="C578" i="2"/>
  <c r="F578" i="2"/>
  <c r="A580" i="2" l="1"/>
  <c r="B579" i="2"/>
  <c r="D579" i="2"/>
  <c r="C579" i="2"/>
  <c r="E579" i="2"/>
  <c r="F579" i="2"/>
  <c r="A581" i="2" l="1"/>
  <c r="B580" i="2"/>
  <c r="C580" i="2"/>
  <c r="F580" i="2"/>
  <c r="D580" i="2"/>
  <c r="E580" i="2"/>
  <c r="A582" i="2" l="1"/>
  <c r="B581" i="2"/>
  <c r="D581" i="2"/>
  <c r="F581" i="2"/>
  <c r="C581" i="2"/>
  <c r="E581" i="2"/>
  <c r="A583" i="2" l="1"/>
  <c r="B582" i="2"/>
  <c r="E582" i="2"/>
  <c r="C582" i="2"/>
  <c r="D582" i="2"/>
  <c r="F582" i="2"/>
  <c r="A584" i="2" l="1"/>
  <c r="C583" i="2"/>
  <c r="B583" i="2"/>
  <c r="F583" i="2"/>
  <c r="D583" i="2"/>
  <c r="E583" i="2"/>
  <c r="A585" i="2" l="1"/>
  <c r="B584" i="2"/>
  <c r="C584" i="2"/>
  <c r="D584" i="2"/>
  <c r="E584" i="2"/>
  <c r="F584" i="2"/>
  <c r="A586" i="2" l="1"/>
  <c r="B585" i="2"/>
  <c r="C585" i="2"/>
  <c r="D585" i="2"/>
  <c r="F585" i="2"/>
  <c r="E585" i="2"/>
  <c r="A587" i="2" l="1"/>
  <c r="B586" i="2"/>
  <c r="D586" i="2"/>
  <c r="F586" i="2"/>
  <c r="C586" i="2"/>
  <c r="E586" i="2"/>
  <c r="A588" i="2" l="1"/>
  <c r="B587" i="2"/>
  <c r="F587" i="2"/>
  <c r="E587" i="2"/>
  <c r="D587" i="2"/>
  <c r="C587" i="2"/>
  <c r="A589" i="2" l="1"/>
  <c r="B588" i="2"/>
  <c r="F588" i="2"/>
  <c r="E588" i="2"/>
  <c r="D588" i="2"/>
  <c r="C588" i="2"/>
  <c r="A590" i="2" l="1"/>
  <c r="B589" i="2"/>
  <c r="D589" i="2"/>
  <c r="E589" i="2"/>
  <c r="C589" i="2"/>
  <c r="F589" i="2"/>
  <c r="A591" i="2" l="1"/>
  <c r="B590" i="2"/>
  <c r="D590" i="2"/>
  <c r="E590" i="2"/>
  <c r="F590" i="2"/>
  <c r="C590" i="2"/>
  <c r="A592" i="2" l="1"/>
  <c r="B591" i="2"/>
  <c r="F591" i="2"/>
  <c r="E591" i="2"/>
  <c r="D591" i="2"/>
  <c r="C591" i="2"/>
  <c r="A593" i="2" l="1"/>
  <c r="B592" i="2"/>
  <c r="D592" i="2"/>
  <c r="F592" i="2"/>
  <c r="E592" i="2"/>
  <c r="C592" i="2"/>
  <c r="A594" i="2" l="1"/>
  <c r="B593" i="2"/>
  <c r="D593" i="2"/>
  <c r="F593" i="2"/>
  <c r="E593" i="2"/>
  <c r="C593" i="2"/>
  <c r="A595" i="2" l="1"/>
  <c r="B594" i="2"/>
  <c r="D594" i="2"/>
  <c r="C594" i="2"/>
  <c r="F594" i="2"/>
  <c r="E594" i="2"/>
  <c r="B595" i="2" l="1"/>
  <c r="A596" i="2"/>
  <c r="D595" i="2"/>
  <c r="E595" i="2"/>
  <c r="F595" i="2"/>
  <c r="C595" i="2"/>
  <c r="A597" i="2" l="1"/>
  <c r="B596" i="2"/>
  <c r="C596" i="2"/>
  <c r="F596" i="2"/>
  <c r="D596" i="2"/>
  <c r="E596" i="2"/>
  <c r="A598" i="2" l="1"/>
  <c r="C597" i="2"/>
  <c r="B597" i="2"/>
  <c r="F597" i="2"/>
  <c r="D597" i="2"/>
  <c r="E597" i="2"/>
  <c r="A599" i="2" l="1"/>
  <c r="B598" i="2"/>
  <c r="F598" i="2"/>
  <c r="E598" i="2"/>
  <c r="D598" i="2"/>
  <c r="C598" i="2"/>
  <c r="A600" i="2" l="1"/>
  <c r="B599" i="2"/>
  <c r="D599" i="2"/>
  <c r="F599" i="2"/>
  <c r="E599" i="2"/>
  <c r="C599" i="2"/>
  <c r="A601" i="2" l="1"/>
  <c r="B600" i="2"/>
  <c r="C600" i="2"/>
  <c r="F600" i="2"/>
  <c r="D600" i="2"/>
  <c r="E600" i="2"/>
  <c r="A602" i="2" l="1"/>
  <c r="B601" i="2"/>
  <c r="F601" i="2"/>
  <c r="E601" i="2"/>
  <c r="C601" i="2"/>
  <c r="D601" i="2"/>
  <c r="A603" i="2" l="1"/>
  <c r="B602" i="2"/>
  <c r="D602" i="2"/>
  <c r="C602" i="2"/>
  <c r="E602" i="2"/>
  <c r="F602" i="2"/>
  <c r="A604" i="2" l="1"/>
  <c r="B603" i="2"/>
  <c r="D603" i="2"/>
  <c r="C603" i="2"/>
  <c r="F603" i="2"/>
  <c r="E603" i="2"/>
  <c r="A605" i="2" l="1"/>
  <c r="B604" i="2"/>
  <c r="C604" i="2"/>
  <c r="D604" i="2"/>
  <c r="E604" i="2"/>
  <c r="F604" i="2"/>
  <c r="A606" i="2" l="1"/>
  <c r="B605" i="2"/>
  <c r="C605" i="2"/>
  <c r="F605" i="2"/>
  <c r="E605" i="2"/>
  <c r="D605" i="2"/>
  <c r="A607" i="2" l="1"/>
  <c r="B606" i="2"/>
  <c r="C606" i="2"/>
  <c r="E606" i="2"/>
  <c r="D606" i="2"/>
  <c r="F606" i="2"/>
  <c r="A608" i="2" l="1"/>
  <c r="B607" i="2"/>
  <c r="D607" i="2"/>
  <c r="C607" i="2"/>
  <c r="F607" i="2"/>
  <c r="E607" i="2"/>
  <c r="A609" i="2" l="1"/>
  <c r="B608" i="2"/>
  <c r="D608" i="2"/>
  <c r="E608" i="2"/>
  <c r="C608" i="2"/>
  <c r="F608" i="2"/>
  <c r="A610" i="2" l="1"/>
  <c r="C609" i="2"/>
  <c r="B609" i="2"/>
  <c r="D609" i="2"/>
  <c r="F609" i="2"/>
  <c r="E609" i="2"/>
  <c r="A611" i="2" l="1"/>
  <c r="B610" i="2"/>
  <c r="C610" i="2"/>
  <c r="E610" i="2"/>
  <c r="D610" i="2"/>
  <c r="F610" i="2"/>
  <c r="A612" i="2" l="1"/>
  <c r="B611" i="2"/>
  <c r="F611" i="2"/>
  <c r="D611" i="2"/>
  <c r="C611" i="2"/>
  <c r="E611" i="2"/>
  <c r="A613" i="2" l="1"/>
  <c r="B612" i="2"/>
  <c r="C612" i="2"/>
  <c r="E612" i="2"/>
  <c r="F612" i="2"/>
  <c r="D612" i="2"/>
  <c r="A614" i="2" l="1"/>
  <c r="B613" i="2"/>
  <c r="C613" i="2"/>
  <c r="D613" i="2"/>
  <c r="E613" i="2"/>
  <c r="F613" i="2"/>
  <c r="A615" i="2" l="1"/>
  <c r="C614" i="2"/>
  <c r="B614" i="2"/>
  <c r="D614" i="2"/>
  <c r="E614" i="2"/>
  <c r="F614" i="2"/>
  <c r="A616" i="2" l="1"/>
  <c r="B615" i="2"/>
  <c r="C615" i="2"/>
  <c r="E615" i="2"/>
  <c r="D615" i="2"/>
  <c r="F615" i="2"/>
  <c r="A617" i="2" l="1"/>
  <c r="B616" i="2"/>
  <c r="F616" i="2"/>
  <c r="E616" i="2"/>
  <c r="D616" i="2"/>
  <c r="C616" i="2"/>
  <c r="A618" i="2" l="1"/>
  <c r="B617" i="2"/>
  <c r="C617" i="2"/>
  <c r="E617" i="2"/>
  <c r="F617" i="2"/>
  <c r="D617" i="2"/>
  <c r="A619" i="2" l="1"/>
  <c r="B618" i="2"/>
  <c r="D618" i="2"/>
  <c r="F618" i="2"/>
  <c r="E618" i="2"/>
  <c r="C618" i="2"/>
  <c r="A620" i="2" l="1"/>
  <c r="B619" i="2"/>
  <c r="C619" i="2"/>
  <c r="F619" i="2"/>
  <c r="D619" i="2"/>
  <c r="E619" i="2"/>
  <c r="A621" i="2" l="1"/>
  <c r="B620" i="2"/>
  <c r="D620" i="2"/>
  <c r="C620" i="2"/>
  <c r="F620" i="2"/>
  <c r="E620" i="2"/>
  <c r="A622" i="2" l="1"/>
  <c r="B621" i="2"/>
  <c r="C621" i="2"/>
  <c r="E621" i="2"/>
  <c r="F621" i="2"/>
  <c r="D621" i="2"/>
  <c r="A623" i="2" l="1"/>
  <c r="B622" i="2"/>
  <c r="C622" i="2"/>
  <c r="D622" i="2"/>
  <c r="E622" i="2"/>
  <c r="F622" i="2"/>
  <c r="A624" i="2" l="1"/>
  <c r="B623" i="2"/>
  <c r="F623" i="2"/>
  <c r="E623" i="2"/>
  <c r="C623" i="2"/>
  <c r="D623" i="2"/>
  <c r="A625" i="2" l="1"/>
  <c r="B624" i="2"/>
  <c r="C624" i="2"/>
  <c r="F624" i="2"/>
  <c r="D624" i="2"/>
  <c r="E624" i="2"/>
  <c r="A626" i="2" l="1"/>
  <c r="C625" i="2"/>
  <c r="B625" i="2"/>
  <c r="F625" i="2"/>
  <c r="D625" i="2"/>
  <c r="E625" i="2"/>
  <c r="A627" i="2" l="1"/>
  <c r="B626" i="2"/>
  <c r="D626" i="2"/>
  <c r="C626" i="2"/>
  <c r="E626" i="2"/>
  <c r="F626" i="2"/>
  <c r="A628" i="2" l="1"/>
  <c r="B627" i="2"/>
  <c r="E627" i="2"/>
  <c r="D627" i="2"/>
  <c r="C627" i="2"/>
  <c r="F627" i="2"/>
  <c r="A629" i="2" l="1"/>
  <c r="B628" i="2"/>
  <c r="D628" i="2"/>
  <c r="E628" i="2"/>
  <c r="F628" i="2"/>
  <c r="C628" i="2"/>
  <c r="A630" i="2" l="1"/>
  <c r="B629" i="2"/>
  <c r="E629" i="2"/>
  <c r="D629" i="2"/>
  <c r="F629" i="2"/>
  <c r="C629" i="2"/>
  <c r="A631" i="2" l="1"/>
  <c r="B630" i="2"/>
  <c r="D630" i="2"/>
  <c r="F630" i="2"/>
  <c r="E630" i="2"/>
  <c r="C630" i="2"/>
  <c r="A632" i="2" l="1"/>
  <c r="B631" i="2"/>
  <c r="E631" i="2"/>
  <c r="C631" i="2"/>
  <c r="D631" i="2"/>
  <c r="F631" i="2"/>
  <c r="A633" i="2" l="1"/>
  <c r="B632" i="2"/>
  <c r="E632" i="2"/>
  <c r="D632" i="2"/>
  <c r="C632" i="2"/>
  <c r="F632" i="2"/>
  <c r="C633" i="2" l="1"/>
  <c r="A634" i="2"/>
  <c r="B633" i="2"/>
  <c r="D633" i="2"/>
  <c r="F633" i="2"/>
  <c r="E633" i="2"/>
  <c r="A635" i="2" l="1"/>
  <c r="B634" i="2"/>
  <c r="F634" i="2"/>
  <c r="E634" i="2"/>
  <c r="D634" i="2"/>
  <c r="C634" i="2"/>
  <c r="A636" i="2" l="1"/>
  <c r="B635" i="2"/>
  <c r="D635" i="2"/>
  <c r="E635" i="2"/>
  <c r="F635" i="2"/>
  <c r="C635" i="2"/>
  <c r="A637" i="2" l="1"/>
  <c r="B636" i="2"/>
  <c r="D636" i="2"/>
  <c r="E636" i="2"/>
  <c r="F636" i="2"/>
  <c r="C636" i="2"/>
  <c r="A638" i="2" l="1"/>
  <c r="B637" i="2"/>
  <c r="E637" i="2"/>
  <c r="D637" i="2"/>
  <c r="C637" i="2"/>
  <c r="F637" i="2"/>
  <c r="A639" i="2" l="1"/>
  <c r="C638" i="2"/>
  <c r="B638" i="2"/>
  <c r="D638" i="2"/>
  <c r="E638" i="2"/>
  <c r="F638" i="2"/>
  <c r="A640" i="2" l="1"/>
  <c r="B639" i="2"/>
  <c r="D639" i="2"/>
  <c r="F639" i="2"/>
  <c r="E639" i="2"/>
  <c r="C639" i="2"/>
  <c r="A641" i="2" l="1"/>
  <c r="B640" i="2"/>
  <c r="C640" i="2"/>
  <c r="D640" i="2"/>
  <c r="E640" i="2"/>
  <c r="F640" i="2"/>
  <c r="A642" i="2" l="1"/>
  <c r="B641" i="2"/>
  <c r="D641" i="2"/>
  <c r="E641" i="2"/>
  <c r="F641" i="2"/>
  <c r="C641" i="2"/>
  <c r="A643" i="2" l="1"/>
  <c r="B642" i="2"/>
  <c r="D642" i="2"/>
  <c r="F642" i="2"/>
  <c r="C642" i="2"/>
  <c r="E642" i="2"/>
  <c r="A644" i="2" l="1"/>
  <c r="B643" i="2"/>
  <c r="C643" i="2"/>
  <c r="E643" i="2"/>
  <c r="D643" i="2"/>
  <c r="F643" i="2"/>
  <c r="A645" i="2" l="1"/>
  <c r="B644" i="2"/>
  <c r="D644" i="2"/>
  <c r="F644" i="2"/>
  <c r="E644" i="2"/>
  <c r="C644" i="2"/>
  <c r="A646" i="2" l="1"/>
  <c r="B645" i="2"/>
  <c r="E645" i="2"/>
  <c r="F645" i="2"/>
  <c r="D645" i="2"/>
  <c r="C645" i="2"/>
  <c r="A647" i="2" l="1"/>
  <c r="C646" i="2"/>
  <c r="B646" i="2"/>
  <c r="F646" i="2"/>
  <c r="D646" i="2"/>
  <c r="E646" i="2"/>
  <c r="A648" i="2" l="1"/>
  <c r="B647" i="2"/>
  <c r="F647" i="2"/>
  <c r="C647" i="2"/>
  <c r="E647" i="2"/>
  <c r="D647" i="2"/>
  <c r="A649" i="2" l="1"/>
  <c r="B648" i="2"/>
  <c r="F648" i="2"/>
  <c r="D648" i="2"/>
  <c r="E648" i="2"/>
  <c r="C648" i="2"/>
  <c r="A650" i="2" l="1"/>
  <c r="B649" i="2"/>
  <c r="C649" i="2"/>
  <c r="E649" i="2"/>
  <c r="D649" i="2"/>
  <c r="F649" i="2"/>
  <c r="A651" i="2" l="1"/>
  <c r="B650" i="2"/>
  <c r="D650" i="2"/>
  <c r="F650" i="2"/>
  <c r="E650" i="2"/>
  <c r="C650" i="2"/>
  <c r="A652" i="2" l="1"/>
  <c r="B651" i="2"/>
  <c r="F651" i="2"/>
  <c r="C651" i="2"/>
  <c r="D651" i="2"/>
  <c r="E651" i="2"/>
  <c r="A653" i="2" l="1"/>
  <c r="B652" i="2"/>
  <c r="D652" i="2"/>
  <c r="C652" i="2"/>
  <c r="F652" i="2"/>
  <c r="E652" i="2"/>
  <c r="A654" i="2" l="1"/>
  <c r="B653" i="2"/>
  <c r="F653" i="2"/>
  <c r="C653" i="2"/>
  <c r="E653" i="2"/>
  <c r="D653" i="2"/>
  <c r="A655" i="2" l="1"/>
  <c r="B654" i="2"/>
  <c r="C654" i="2"/>
  <c r="D654" i="2"/>
  <c r="E654" i="2"/>
  <c r="F654" i="2"/>
  <c r="A656" i="2" l="1"/>
  <c r="B655" i="2"/>
  <c r="E655" i="2"/>
  <c r="D655" i="2"/>
  <c r="F655" i="2"/>
  <c r="C655" i="2"/>
  <c r="A657" i="2" l="1"/>
  <c r="B656" i="2"/>
  <c r="C656" i="2"/>
  <c r="E656" i="2"/>
  <c r="F656" i="2"/>
  <c r="D656" i="2"/>
  <c r="A658" i="2" l="1"/>
  <c r="B657" i="2"/>
  <c r="C657" i="2"/>
  <c r="E657" i="2"/>
  <c r="D657" i="2"/>
  <c r="F657" i="2"/>
  <c r="A659" i="2" l="1"/>
  <c r="B658" i="2"/>
  <c r="C658" i="2"/>
  <c r="F658" i="2"/>
  <c r="E658" i="2"/>
  <c r="D658" i="2"/>
  <c r="A660" i="2" l="1"/>
  <c r="B659" i="2"/>
  <c r="C659" i="2"/>
  <c r="E659" i="2"/>
  <c r="F659" i="2"/>
  <c r="D659" i="2"/>
  <c r="A661" i="2" l="1"/>
  <c r="B660" i="2"/>
  <c r="E660" i="2"/>
  <c r="F660" i="2"/>
  <c r="D660" i="2"/>
  <c r="C660" i="2"/>
  <c r="A662" i="2" l="1"/>
  <c r="B661" i="2"/>
  <c r="F661" i="2"/>
  <c r="D661" i="2"/>
  <c r="E661" i="2"/>
  <c r="C661" i="2"/>
  <c r="A663" i="2" l="1"/>
  <c r="B662" i="2"/>
  <c r="F662" i="2"/>
  <c r="E662" i="2"/>
  <c r="D662" i="2"/>
  <c r="C662" i="2"/>
  <c r="B663" i="2" l="1"/>
  <c r="A664" i="2"/>
  <c r="C663" i="2"/>
  <c r="F663" i="2"/>
  <c r="E663" i="2"/>
  <c r="D663" i="2"/>
  <c r="A665" i="2" l="1"/>
  <c r="B664" i="2"/>
  <c r="F664" i="2"/>
  <c r="E664" i="2"/>
  <c r="D664" i="2"/>
  <c r="C664" i="2"/>
  <c r="A666" i="2" l="1"/>
  <c r="B665" i="2"/>
  <c r="E665" i="2"/>
  <c r="D665" i="2"/>
  <c r="F665" i="2"/>
  <c r="C665" i="2"/>
  <c r="A667" i="2" l="1"/>
  <c r="B666" i="2"/>
  <c r="E666" i="2"/>
  <c r="C666" i="2"/>
  <c r="F666" i="2"/>
  <c r="D666" i="2"/>
  <c r="A668" i="2" l="1"/>
  <c r="B667" i="2"/>
  <c r="F667" i="2"/>
  <c r="D667" i="2"/>
  <c r="E667" i="2"/>
  <c r="C667" i="2"/>
  <c r="A669" i="2" l="1"/>
  <c r="B668" i="2"/>
  <c r="C668" i="2"/>
  <c r="D668" i="2"/>
  <c r="E668" i="2"/>
  <c r="F668" i="2"/>
  <c r="A670" i="2" l="1"/>
  <c r="B669" i="2"/>
  <c r="D669" i="2"/>
  <c r="F669" i="2"/>
  <c r="C669" i="2"/>
  <c r="E669" i="2"/>
  <c r="A671" i="2" l="1"/>
  <c r="B670" i="2"/>
  <c r="D670" i="2"/>
  <c r="F670" i="2"/>
  <c r="E670" i="2"/>
  <c r="C670" i="2"/>
  <c r="A672" i="2" l="1"/>
  <c r="B671" i="2"/>
  <c r="C671" i="2"/>
  <c r="D671" i="2"/>
  <c r="F671" i="2"/>
  <c r="E671" i="2"/>
  <c r="A673" i="2" l="1"/>
  <c r="B672" i="2"/>
  <c r="C672" i="2"/>
  <c r="E672" i="2"/>
  <c r="F672" i="2"/>
  <c r="D672" i="2"/>
  <c r="A674" i="2" l="1"/>
  <c r="B673" i="2"/>
  <c r="E673" i="2"/>
  <c r="D673" i="2"/>
  <c r="F673" i="2"/>
  <c r="C673" i="2"/>
  <c r="A675" i="2" l="1"/>
  <c r="B674" i="2"/>
  <c r="C674" i="2"/>
  <c r="D674" i="2"/>
  <c r="F674" i="2"/>
  <c r="E674" i="2"/>
  <c r="A676" i="2" l="1"/>
  <c r="B675" i="2"/>
  <c r="F675" i="2"/>
  <c r="E675" i="2"/>
  <c r="D675" i="2"/>
  <c r="C675" i="2"/>
  <c r="A677" i="2" l="1"/>
  <c r="B676" i="2"/>
  <c r="D676" i="2"/>
  <c r="E676" i="2"/>
  <c r="F676" i="2"/>
  <c r="C676" i="2"/>
  <c r="A678" i="2" l="1"/>
  <c r="C677" i="2"/>
  <c r="B677" i="2"/>
  <c r="E677" i="2"/>
  <c r="D677" i="2"/>
  <c r="F677" i="2"/>
  <c r="A679" i="2" l="1"/>
  <c r="B678" i="2"/>
  <c r="F678" i="2"/>
  <c r="D678" i="2"/>
  <c r="E678" i="2"/>
  <c r="C678" i="2"/>
  <c r="A680" i="2" l="1"/>
  <c r="B679" i="2"/>
  <c r="F679" i="2"/>
  <c r="D679" i="2"/>
  <c r="E679" i="2"/>
  <c r="C679" i="2"/>
  <c r="A681" i="2" l="1"/>
  <c r="B680" i="2"/>
  <c r="F680" i="2"/>
  <c r="E680" i="2"/>
  <c r="C680" i="2"/>
  <c r="D680" i="2"/>
  <c r="A682" i="2" l="1"/>
  <c r="B681" i="2"/>
  <c r="C681" i="2"/>
  <c r="F681" i="2"/>
  <c r="E681" i="2"/>
  <c r="D681" i="2"/>
  <c r="A683" i="2" l="1"/>
  <c r="B682" i="2"/>
  <c r="D682" i="2"/>
  <c r="F682" i="2"/>
  <c r="C682" i="2"/>
  <c r="E682" i="2"/>
  <c r="A684" i="2" l="1"/>
  <c r="B683" i="2"/>
  <c r="E683" i="2"/>
  <c r="D683" i="2"/>
  <c r="F683" i="2"/>
  <c r="C683" i="2"/>
  <c r="A685" i="2" l="1"/>
  <c r="B684" i="2"/>
  <c r="C684" i="2"/>
  <c r="F684" i="2"/>
  <c r="E684" i="2"/>
  <c r="D684" i="2"/>
  <c r="A686" i="2" l="1"/>
  <c r="B685" i="2"/>
  <c r="E685" i="2"/>
  <c r="D685" i="2"/>
  <c r="C685" i="2"/>
  <c r="F685" i="2"/>
  <c r="A687" i="2" l="1"/>
  <c r="B686" i="2"/>
  <c r="F686" i="2"/>
  <c r="D686" i="2"/>
  <c r="C686" i="2"/>
  <c r="E686" i="2"/>
  <c r="A688" i="2" l="1"/>
  <c r="B687" i="2"/>
  <c r="D687" i="2"/>
  <c r="E687" i="2"/>
  <c r="F687" i="2"/>
  <c r="C687" i="2"/>
  <c r="A689" i="2" l="1"/>
  <c r="B688" i="2"/>
  <c r="D688" i="2"/>
  <c r="F688" i="2"/>
  <c r="E688" i="2"/>
  <c r="C688" i="2"/>
  <c r="A690" i="2" l="1"/>
  <c r="B689" i="2"/>
  <c r="D689" i="2"/>
  <c r="E689" i="2"/>
  <c r="F689" i="2"/>
  <c r="C689" i="2"/>
  <c r="A691" i="2" l="1"/>
  <c r="B690" i="2"/>
  <c r="D690" i="2"/>
  <c r="C690" i="2"/>
  <c r="F690" i="2"/>
  <c r="E690" i="2"/>
  <c r="A692" i="2" l="1"/>
  <c r="B691" i="2"/>
  <c r="D691" i="2"/>
  <c r="E691" i="2"/>
  <c r="C691" i="2"/>
  <c r="F691" i="2"/>
  <c r="A693" i="2" l="1"/>
  <c r="B692" i="2"/>
  <c r="E692" i="2"/>
  <c r="C692" i="2"/>
  <c r="F692" i="2"/>
  <c r="D692" i="2"/>
  <c r="A694" i="2" l="1"/>
  <c r="B693" i="2"/>
  <c r="D693" i="2"/>
  <c r="F693" i="2"/>
  <c r="E693" i="2"/>
  <c r="C693" i="2"/>
  <c r="A695" i="2" l="1"/>
  <c r="B694" i="2"/>
  <c r="E694" i="2"/>
  <c r="F694" i="2"/>
  <c r="D694" i="2"/>
  <c r="C694" i="2"/>
  <c r="A696" i="2" l="1"/>
  <c r="B695" i="2"/>
  <c r="C695" i="2"/>
  <c r="D695" i="2"/>
  <c r="E695" i="2"/>
  <c r="F695" i="2"/>
  <c r="A697" i="2" l="1"/>
  <c r="B696" i="2"/>
  <c r="D696" i="2"/>
  <c r="F696" i="2"/>
  <c r="E696" i="2"/>
  <c r="C696" i="2"/>
  <c r="A698" i="2" l="1"/>
  <c r="B697" i="2"/>
  <c r="D697" i="2"/>
  <c r="F697" i="2"/>
  <c r="C697" i="2"/>
  <c r="E697" i="2"/>
  <c r="A699" i="2" l="1"/>
  <c r="B698" i="2"/>
  <c r="F698" i="2"/>
  <c r="C698" i="2"/>
  <c r="D698" i="2"/>
  <c r="E698" i="2"/>
  <c r="A700" i="2" l="1"/>
  <c r="B699" i="2"/>
  <c r="D699" i="2"/>
  <c r="F699" i="2"/>
  <c r="C699" i="2"/>
  <c r="E699" i="2"/>
  <c r="A701" i="2" l="1"/>
  <c r="B700" i="2"/>
  <c r="F700" i="2"/>
  <c r="D700" i="2"/>
  <c r="E700" i="2"/>
  <c r="C700" i="2"/>
  <c r="A702" i="2" l="1"/>
  <c r="B701" i="2"/>
  <c r="E701" i="2"/>
  <c r="F701" i="2"/>
  <c r="C701" i="2"/>
  <c r="D701" i="2"/>
  <c r="A703" i="2" l="1"/>
  <c r="B702" i="2"/>
  <c r="C702" i="2"/>
  <c r="D702" i="2"/>
  <c r="E702" i="2"/>
  <c r="F702" i="2"/>
  <c r="A704" i="2" l="1"/>
  <c r="B703" i="2"/>
  <c r="E703" i="2"/>
  <c r="D703" i="2"/>
  <c r="F703" i="2"/>
  <c r="C703" i="2"/>
  <c r="B704" i="2" l="1"/>
  <c r="A705" i="2"/>
  <c r="C704" i="2"/>
  <c r="D704" i="2"/>
  <c r="F704" i="2"/>
  <c r="E704" i="2"/>
  <c r="A706" i="2" l="1"/>
  <c r="B705" i="2"/>
  <c r="E705" i="2"/>
  <c r="F705" i="2"/>
  <c r="C705" i="2"/>
  <c r="D705" i="2"/>
  <c r="A707" i="2" l="1"/>
  <c r="B706" i="2"/>
  <c r="D706" i="2"/>
  <c r="F706" i="2"/>
  <c r="C706" i="2"/>
  <c r="E706" i="2"/>
  <c r="A708" i="2" l="1"/>
  <c r="B707" i="2"/>
  <c r="C707" i="2"/>
  <c r="E707" i="2"/>
  <c r="D707" i="2"/>
  <c r="F707" i="2"/>
  <c r="A709" i="2" l="1"/>
  <c r="B708" i="2"/>
  <c r="D708" i="2"/>
  <c r="F708" i="2"/>
  <c r="E708" i="2"/>
  <c r="C708" i="2"/>
  <c r="A710" i="2" l="1"/>
  <c r="B709" i="2"/>
  <c r="D709" i="2"/>
  <c r="F709" i="2"/>
  <c r="C709" i="2"/>
  <c r="E709" i="2"/>
  <c r="A711" i="2" l="1"/>
  <c r="B710" i="2"/>
  <c r="D710" i="2"/>
  <c r="C710" i="2"/>
  <c r="E710" i="2"/>
  <c r="F710" i="2"/>
  <c r="A712" i="2" l="1"/>
  <c r="B711" i="2"/>
  <c r="D711" i="2"/>
  <c r="F711" i="2"/>
  <c r="E711" i="2"/>
  <c r="C711" i="2"/>
  <c r="A713" i="2" l="1"/>
  <c r="B712" i="2"/>
  <c r="D712" i="2"/>
  <c r="F712" i="2"/>
  <c r="C712" i="2"/>
  <c r="E712" i="2"/>
  <c r="A714" i="2" l="1"/>
  <c r="B713" i="2"/>
  <c r="F713" i="2"/>
  <c r="C713" i="2"/>
  <c r="D713" i="2"/>
  <c r="E713" i="2"/>
  <c r="A715" i="2" l="1"/>
  <c r="B714" i="2"/>
  <c r="D714" i="2"/>
  <c r="E714" i="2"/>
  <c r="C714" i="2"/>
  <c r="F714" i="2"/>
  <c r="A716" i="2" l="1"/>
  <c r="B715" i="2"/>
  <c r="F715" i="2"/>
  <c r="D715" i="2"/>
  <c r="E715" i="2"/>
  <c r="C715" i="2"/>
  <c r="A717" i="2" l="1"/>
  <c r="B716" i="2"/>
  <c r="C716" i="2"/>
  <c r="F716" i="2"/>
  <c r="E716" i="2"/>
  <c r="D716" i="2"/>
  <c r="A718" i="2" l="1"/>
  <c r="B717" i="2"/>
  <c r="D717" i="2"/>
  <c r="F717" i="2"/>
  <c r="E717" i="2"/>
  <c r="C717" i="2"/>
  <c r="A719" i="2" l="1"/>
  <c r="B718" i="2"/>
  <c r="C718" i="2"/>
  <c r="F718" i="2"/>
  <c r="D718" i="2"/>
  <c r="E718" i="2"/>
  <c r="A720" i="2" l="1"/>
  <c r="B719" i="2"/>
  <c r="D719" i="2"/>
  <c r="F719" i="2"/>
  <c r="E719" i="2"/>
  <c r="C719" i="2"/>
  <c r="A721" i="2" l="1"/>
  <c r="B720" i="2"/>
  <c r="E720" i="2"/>
  <c r="D720" i="2"/>
  <c r="C720" i="2"/>
  <c r="F720" i="2"/>
  <c r="A722" i="2" l="1"/>
  <c r="B721" i="2"/>
  <c r="C721" i="2"/>
  <c r="F721" i="2"/>
  <c r="D721" i="2"/>
  <c r="E721" i="2"/>
  <c r="A723" i="2" l="1"/>
  <c r="B722" i="2"/>
  <c r="E722" i="2"/>
  <c r="C722" i="2"/>
  <c r="D722" i="2"/>
  <c r="F722" i="2"/>
  <c r="A724" i="2" l="1"/>
  <c r="B723" i="2"/>
  <c r="C723" i="2"/>
  <c r="D723" i="2"/>
  <c r="F723" i="2"/>
  <c r="E723" i="2"/>
  <c r="A725" i="2" l="1"/>
  <c r="B724" i="2"/>
  <c r="D724" i="2"/>
  <c r="F724" i="2"/>
  <c r="E724" i="2"/>
  <c r="C724" i="2"/>
  <c r="A726" i="2" l="1"/>
  <c r="B725" i="2"/>
  <c r="E725" i="2"/>
  <c r="F725" i="2"/>
  <c r="C725" i="2"/>
  <c r="D725" i="2"/>
  <c r="A727" i="2" l="1"/>
  <c r="B726" i="2"/>
  <c r="C726" i="2"/>
  <c r="D726" i="2"/>
  <c r="F726" i="2"/>
  <c r="E726" i="2"/>
  <c r="A728" i="2" l="1"/>
  <c r="B727" i="2"/>
  <c r="C727" i="2"/>
  <c r="D727" i="2"/>
  <c r="F727" i="2"/>
  <c r="E727" i="2"/>
  <c r="A729" i="2" l="1"/>
  <c r="B728" i="2"/>
  <c r="D728" i="2"/>
  <c r="E728" i="2"/>
  <c r="F728" i="2"/>
  <c r="C728" i="2"/>
  <c r="A730" i="2" l="1"/>
  <c r="B729" i="2"/>
  <c r="E729" i="2"/>
  <c r="F729" i="2"/>
  <c r="C729" i="2"/>
  <c r="D729" i="2"/>
  <c r="A731" i="2" l="1"/>
  <c r="B730" i="2"/>
  <c r="E730" i="2"/>
  <c r="D730" i="2"/>
  <c r="F730" i="2"/>
  <c r="C730" i="2"/>
  <c r="A732" i="2" l="1"/>
  <c r="B731" i="2"/>
  <c r="D731" i="2"/>
  <c r="E731" i="2"/>
  <c r="F731" i="2"/>
  <c r="C731" i="2"/>
  <c r="A733" i="2" l="1"/>
  <c r="B732" i="2"/>
  <c r="D732" i="2"/>
  <c r="F732" i="2"/>
  <c r="E732" i="2"/>
  <c r="C732" i="2"/>
  <c r="A734" i="2" l="1"/>
  <c r="B733" i="2"/>
  <c r="F733" i="2"/>
  <c r="D733" i="2"/>
  <c r="C733" i="2"/>
  <c r="E733" i="2"/>
  <c r="A735" i="2" l="1"/>
  <c r="B734" i="2"/>
  <c r="D734" i="2"/>
  <c r="F734" i="2"/>
  <c r="C734" i="2"/>
  <c r="E734" i="2"/>
  <c r="C735" i="2" l="1"/>
  <c r="A736" i="2"/>
  <c r="B735" i="2"/>
  <c r="E735" i="2"/>
  <c r="F735" i="2"/>
  <c r="D735" i="2"/>
  <c r="A737" i="2" l="1"/>
  <c r="B736" i="2"/>
  <c r="D736" i="2"/>
  <c r="C736" i="2"/>
  <c r="E736" i="2"/>
  <c r="F736" i="2"/>
  <c r="A738" i="2" l="1"/>
  <c r="B737" i="2"/>
  <c r="D737" i="2"/>
  <c r="E737" i="2"/>
  <c r="C737" i="2"/>
  <c r="F737" i="2"/>
  <c r="A739" i="2" l="1"/>
  <c r="B738" i="2"/>
  <c r="D738" i="2"/>
  <c r="C738" i="2"/>
  <c r="F738" i="2"/>
  <c r="E738" i="2"/>
  <c r="A740" i="2" l="1"/>
  <c r="B739" i="2"/>
  <c r="C739" i="2"/>
  <c r="E739" i="2"/>
  <c r="F739" i="2"/>
  <c r="D739" i="2"/>
  <c r="A741" i="2" l="1"/>
  <c r="B740" i="2"/>
  <c r="E740" i="2"/>
  <c r="C740" i="2"/>
  <c r="D740" i="2"/>
  <c r="F740" i="2"/>
  <c r="A742" i="2" l="1"/>
  <c r="B741" i="2"/>
  <c r="D741" i="2"/>
  <c r="F741" i="2"/>
  <c r="E741" i="2"/>
  <c r="C741" i="2"/>
  <c r="A743" i="2" l="1"/>
  <c r="B742" i="2"/>
  <c r="D742" i="2"/>
  <c r="F742" i="2"/>
  <c r="C742" i="2"/>
  <c r="E742" i="2"/>
  <c r="A744" i="2" l="1"/>
  <c r="B743" i="2"/>
  <c r="C743" i="2"/>
  <c r="F743" i="2"/>
  <c r="D743" i="2"/>
  <c r="E743" i="2"/>
  <c r="A745" i="2" l="1"/>
  <c r="B744" i="2"/>
  <c r="D744" i="2"/>
  <c r="C744" i="2"/>
  <c r="E744" i="2"/>
  <c r="F744" i="2"/>
  <c r="A746" i="2" l="1"/>
  <c r="B745" i="2"/>
  <c r="F745" i="2"/>
  <c r="D745" i="2"/>
  <c r="C745" i="2"/>
  <c r="E745" i="2"/>
  <c r="A747" i="2" l="1"/>
  <c r="B746" i="2"/>
  <c r="F746" i="2"/>
  <c r="C746" i="2"/>
  <c r="D746" i="2"/>
  <c r="E746" i="2"/>
  <c r="A748" i="2" l="1"/>
  <c r="B747" i="2"/>
  <c r="E747" i="2"/>
  <c r="F747" i="2"/>
  <c r="D747" i="2"/>
  <c r="C747" i="2"/>
  <c r="A749" i="2" l="1"/>
  <c r="B748" i="2"/>
  <c r="F748" i="2"/>
  <c r="E748" i="2"/>
  <c r="D748" i="2"/>
  <c r="C748" i="2"/>
  <c r="A750" i="2" l="1"/>
  <c r="B749" i="2"/>
  <c r="D749" i="2"/>
  <c r="F749" i="2"/>
  <c r="C749" i="2"/>
  <c r="E749" i="2"/>
  <c r="A751" i="2" l="1"/>
  <c r="B750" i="2"/>
  <c r="E750" i="2"/>
  <c r="D750" i="2"/>
  <c r="F750" i="2"/>
  <c r="C750" i="2"/>
  <c r="A752" i="2" l="1"/>
  <c r="B751" i="2"/>
  <c r="F751" i="2"/>
  <c r="E751" i="2"/>
  <c r="D751" i="2"/>
  <c r="C751" i="2"/>
  <c r="A753" i="2" l="1"/>
  <c r="B752" i="2"/>
  <c r="E752" i="2"/>
  <c r="D752" i="2"/>
  <c r="F752" i="2"/>
  <c r="C752" i="2"/>
  <c r="A754" i="2" l="1"/>
  <c r="B753" i="2"/>
  <c r="D753" i="2"/>
  <c r="F753" i="2"/>
  <c r="E753" i="2"/>
  <c r="C753" i="2"/>
  <c r="A755" i="2" l="1"/>
  <c r="B754" i="2"/>
  <c r="D754" i="2"/>
  <c r="C754" i="2"/>
  <c r="E754" i="2"/>
  <c r="F754" i="2"/>
  <c r="A756" i="2" l="1"/>
  <c r="B755" i="2"/>
  <c r="D755" i="2"/>
  <c r="F755" i="2"/>
  <c r="E755" i="2"/>
  <c r="C755" i="2"/>
  <c r="A757" i="2" l="1"/>
  <c r="B756" i="2"/>
  <c r="D756" i="2"/>
  <c r="F756" i="2"/>
  <c r="E756" i="2"/>
  <c r="C756" i="2"/>
  <c r="A758" i="2" l="1"/>
  <c r="B757" i="2"/>
  <c r="C757" i="2"/>
  <c r="E757" i="2"/>
  <c r="F757" i="2"/>
  <c r="D757" i="2"/>
  <c r="A759" i="2" l="1"/>
  <c r="B758" i="2"/>
  <c r="C758" i="2"/>
  <c r="F758" i="2"/>
  <c r="E758" i="2"/>
  <c r="D758" i="2"/>
  <c r="A760" i="2" l="1"/>
  <c r="B759" i="2"/>
  <c r="D759" i="2"/>
  <c r="F759" i="2"/>
  <c r="C759" i="2"/>
  <c r="E759" i="2"/>
  <c r="A761" i="2" l="1"/>
  <c r="B760" i="2"/>
  <c r="D760" i="2"/>
  <c r="C760" i="2"/>
  <c r="E760" i="2"/>
  <c r="F760" i="2"/>
  <c r="A762" i="2" l="1"/>
  <c r="B761" i="2"/>
  <c r="D761" i="2"/>
  <c r="C761" i="2"/>
  <c r="E761" i="2"/>
  <c r="F761" i="2"/>
  <c r="A763" i="2" l="1"/>
  <c r="B762" i="2"/>
  <c r="D762" i="2"/>
  <c r="E762" i="2"/>
  <c r="C762" i="2"/>
  <c r="F762" i="2"/>
  <c r="C763" i="2" l="1"/>
  <c r="A764" i="2"/>
  <c r="B763" i="2"/>
  <c r="D763" i="2"/>
  <c r="F763" i="2"/>
  <c r="E763" i="2"/>
  <c r="A765" i="2" l="1"/>
  <c r="B764" i="2"/>
  <c r="D764" i="2"/>
  <c r="C764" i="2"/>
  <c r="F764" i="2"/>
  <c r="E764" i="2"/>
  <c r="A766" i="2" l="1"/>
  <c r="B765" i="2"/>
  <c r="C765" i="2"/>
  <c r="E765" i="2"/>
  <c r="F765" i="2"/>
  <c r="D765" i="2"/>
  <c r="A767" i="2" l="1"/>
  <c r="B766" i="2"/>
  <c r="F766" i="2"/>
  <c r="E766" i="2"/>
  <c r="D766" i="2"/>
  <c r="C766" i="2"/>
  <c r="A768" i="2" l="1"/>
  <c r="B767" i="2"/>
  <c r="F767" i="2"/>
  <c r="E767" i="2"/>
  <c r="D767" i="2"/>
  <c r="C767" i="2"/>
  <c r="A769" i="2" l="1"/>
  <c r="B768" i="2"/>
  <c r="C768" i="2"/>
  <c r="F768" i="2"/>
  <c r="D768" i="2"/>
  <c r="E768" i="2"/>
  <c r="A770" i="2" l="1"/>
  <c r="B769" i="2"/>
  <c r="D769" i="2"/>
  <c r="F769" i="2"/>
  <c r="E769" i="2"/>
  <c r="C769" i="2"/>
  <c r="A771" i="2" l="1"/>
  <c r="B770" i="2"/>
  <c r="D770" i="2"/>
  <c r="E770" i="2"/>
  <c r="F770" i="2"/>
  <c r="C770" i="2"/>
  <c r="A772" i="2" l="1"/>
  <c r="B771" i="2"/>
  <c r="F771" i="2"/>
  <c r="D771" i="2"/>
  <c r="C771" i="2"/>
  <c r="E771" i="2"/>
  <c r="A773" i="2" l="1"/>
  <c r="B772" i="2"/>
  <c r="D772" i="2"/>
  <c r="F772" i="2"/>
  <c r="C772" i="2"/>
  <c r="E772" i="2"/>
  <c r="A774" i="2" l="1"/>
  <c r="C773" i="2"/>
  <c r="B773" i="2"/>
  <c r="D773" i="2"/>
  <c r="F773" i="2"/>
  <c r="E773" i="2"/>
  <c r="A775" i="2" l="1"/>
  <c r="B774" i="2"/>
  <c r="C774" i="2"/>
  <c r="E774" i="2"/>
  <c r="D774" i="2"/>
  <c r="F774" i="2"/>
  <c r="A776" i="2" l="1"/>
  <c r="B775" i="2"/>
  <c r="D775" i="2"/>
  <c r="F775" i="2"/>
  <c r="C775" i="2"/>
  <c r="E775" i="2"/>
  <c r="A777" i="2" l="1"/>
  <c r="B776" i="2"/>
  <c r="C776" i="2"/>
  <c r="F776" i="2"/>
  <c r="D776" i="2"/>
  <c r="E776" i="2"/>
  <c r="A778" i="2" l="1"/>
  <c r="B777" i="2"/>
  <c r="C777" i="2"/>
  <c r="D777" i="2"/>
  <c r="F777" i="2"/>
  <c r="E777" i="2"/>
  <c r="A779" i="2" l="1"/>
  <c r="B778" i="2"/>
  <c r="F778" i="2"/>
  <c r="E778" i="2"/>
  <c r="D778" i="2"/>
  <c r="C778" i="2"/>
  <c r="A780" i="2" l="1"/>
  <c r="B779" i="2"/>
  <c r="F779" i="2"/>
  <c r="E779" i="2"/>
  <c r="D779" i="2"/>
  <c r="C779" i="2"/>
  <c r="A781" i="2" l="1"/>
  <c r="B780" i="2"/>
  <c r="E780" i="2"/>
  <c r="F780" i="2"/>
  <c r="D780" i="2"/>
  <c r="C780" i="2"/>
  <c r="A782" i="2" l="1"/>
  <c r="B781" i="2"/>
  <c r="F781" i="2"/>
  <c r="C781" i="2"/>
  <c r="E781" i="2"/>
  <c r="D781" i="2"/>
  <c r="A783" i="2" l="1"/>
  <c r="B782" i="2"/>
  <c r="C782" i="2"/>
  <c r="D782" i="2"/>
  <c r="F782" i="2"/>
  <c r="E782" i="2"/>
  <c r="A784" i="2" l="1"/>
  <c r="B783" i="2"/>
  <c r="D783" i="2"/>
  <c r="F783" i="2"/>
  <c r="E783" i="2"/>
  <c r="C783" i="2"/>
  <c r="A785" i="2" l="1"/>
  <c r="B784" i="2"/>
  <c r="D784" i="2"/>
  <c r="F784" i="2"/>
  <c r="E784" i="2"/>
  <c r="C784" i="2"/>
  <c r="A786" i="2" l="1"/>
  <c r="B785" i="2"/>
  <c r="D785" i="2"/>
  <c r="F785" i="2"/>
  <c r="E785" i="2"/>
  <c r="C785" i="2"/>
  <c r="A787" i="2" l="1"/>
  <c r="B786" i="2"/>
  <c r="D786" i="2"/>
  <c r="E786" i="2"/>
  <c r="C786" i="2"/>
  <c r="F786" i="2"/>
  <c r="A788" i="2" l="1"/>
  <c r="B787" i="2"/>
  <c r="C787" i="2"/>
  <c r="E787" i="2"/>
  <c r="F787" i="2"/>
  <c r="D787" i="2"/>
  <c r="A789" i="2" l="1"/>
  <c r="B788" i="2"/>
  <c r="D788" i="2"/>
  <c r="C788" i="2"/>
  <c r="E788" i="2"/>
  <c r="F788" i="2"/>
  <c r="A790" i="2" l="1"/>
  <c r="B789" i="2"/>
  <c r="F789" i="2"/>
  <c r="E789" i="2"/>
  <c r="D789" i="2"/>
  <c r="C789" i="2"/>
  <c r="A791" i="2" l="1"/>
  <c r="B790" i="2"/>
  <c r="C790" i="2"/>
  <c r="F790" i="2"/>
  <c r="E790" i="2"/>
  <c r="D790" i="2"/>
  <c r="A792" i="2" l="1"/>
  <c r="B791" i="2"/>
  <c r="D791" i="2"/>
  <c r="F791" i="2"/>
  <c r="C791" i="2"/>
  <c r="E791" i="2"/>
  <c r="A793" i="2" l="1"/>
  <c r="B792" i="2"/>
  <c r="E792" i="2"/>
  <c r="D792" i="2"/>
  <c r="C792" i="2"/>
  <c r="F792" i="2"/>
  <c r="A794" i="2" l="1"/>
  <c r="B793" i="2"/>
  <c r="C793" i="2"/>
  <c r="D793" i="2"/>
  <c r="E793" i="2"/>
  <c r="F793" i="2"/>
  <c r="A795" i="2" l="1"/>
  <c r="B794" i="2"/>
  <c r="C794" i="2"/>
  <c r="E794" i="2"/>
  <c r="D794" i="2"/>
  <c r="F794" i="2"/>
  <c r="A796" i="2" l="1"/>
  <c r="B795" i="2"/>
  <c r="D795" i="2"/>
  <c r="E795" i="2"/>
  <c r="C795" i="2"/>
  <c r="F795" i="2"/>
  <c r="A797" i="2" l="1"/>
  <c r="B796" i="2"/>
  <c r="F796" i="2"/>
  <c r="C796" i="2"/>
  <c r="D796" i="2"/>
  <c r="E796" i="2"/>
  <c r="A798" i="2" l="1"/>
  <c r="B797" i="2"/>
  <c r="F797" i="2"/>
  <c r="E797" i="2"/>
  <c r="C797" i="2"/>
  <c r="D797" i="2"/>
  <c r="A799" i="2" l="1"/>
  <c r="B798" i="2"/>
  <c r="E798" i="2"/>
  <c r="F798" i="2"/>
  <c r="D798" i="2"/>
  <c r="C798" i="2"/>
  <c r="A800" i="2" l="1"/>
  <c r="C799" i="2"/>
  <c r="B799" i="2"/>
  <c r="D799" i="2"/>
  <c r="F799" i="2"/>
  <c r="E799" i="2"/>
  <c r="B800" i="2" l="1"/>
  <c r="A801" i="2"/>
  <c r="F800" i="2"/>
  <c r="D800" i="2"/>
  <c r="E800" i="2"/>
  <c r="C800" i="2"/>
  <c r="A802" i="2" l="1"/>
  <c r="B801" i="2"/>
  <c r="D801" i="2"/>
  <c r="C801" i="2"/>
  <c r="E801" i="2"/>
  <c r="F801" i="2"/>
  <c r="A803" i="2" l="1"/>
  <c r="B802" i="2"/>
  <c r="D802" i="2"/>
  <c r="E802" i="2"/>
  <c r="C802" i="2"/>
  <c r="F802" i="2"/>
  <c r="A804" i="2" l="1"/>
  <c r="B803" i="2"/>
  <c r="C803" i="2"/>
  <c r="E803" i="2"/>
  <c r="F803" i="2"/>
  <c r="D803" i="2"/>
  <c r="A805" i="2" l="1"/>
  <c r="B804" i="2"/>
  <c r="E804" i="2"/>
  <c r="D804" i="2"/>
  <c r="C804" i="2"/>
  <c r="F804" i="2"/>
  <c r="A806" i="2" l="1"/>
  <c r="B805" i="2"/>
  <c r="D805" i="2"/>
  <c r="C805" i="2"/>
  <c r="F805" i="2"/>
  <c r="E805" i="2"/>
  <c r="A807" i="2" l="1"/>
  <c r="B806" i="2"/>
  <c r="C806" i="2"/>
  <c r="F806" i="2"/>
  <c r="E806" i="2"/>
  <c r="D806" i="2"/>
  <c r="B807" i="2" l="1"/>
  <c r="D807" i="2"/>
  <c r="E807" i="2"/>
  <c r="F807" i="2"/>
  <c r="C807" i="2"/>
</calcChain>
</file>

<file path=xl/sharedStrings.xml><?xml version="1.0" encoding="utf-8"?>
<sst xmlns="http://schemas.openxmlformats.org/spreadsheetml/2006/main" count="342" uniqueCount="205">
  <si>
    <t>Yes</t>
  </si>
  <si>
    <t>No</t>
  </si>
  <si>
    <t>For a single pedestrian:</t>
  </si>
  <si>
    <t>Crossing Treatment</t>
  </si>
  <si>
    <r>
      <t xml:space="preserve">Step 6: </t>
    </r>
    <r>
      <rPr>
        <sz val="11"/>
        <color indexed="56"/>
        <rFont val="Calibri"/>
        <family val="2"/>
      </rPr>
      <t>Calculate Average Pedestrian Delay &amp; Determine LOS</t>
    </r>
  </si>
  <si>
    <r>
      <t xml:space="preserve">Step 4: </t>
    </r>
    <r>
      <rPr>
        <sz val="11"/>
        <color indexed="56"/>
        <rFont val="Calibri"/>
        <family val="2"/>
      </rPr>
      <t>Calculate Average Delay to Wait for Adequate Gap</t>
    </r>
  </si>
  <si>
    <r>
      <rPr>
        <b/>
        <sz val="11"/>
        <color indexed="56"/>
        <rFont val="Calibri"/>
        <family val="2"/>
      </rPr>
      <t xml:space="preserve">Step 1: </t>
    </r>
    <r>
      <rPr>
        <sz val="11"/>
        <color indexed="56"/>
        <rFont val="Calibri"/>
        <family val="2"/>
      </rPr>
      <t>Identify Two-Stage Crossings</t>
    </r>
  </si>
  <si>
    <r>
      <t xml:space="preserve">Step 2: </t>
    </r>
    <r>
      <rPr>
        <sz val="11"/>
        <color indexed="56"/>
        <rFont val="Calibri"/>
        <family val="2"/>
      </rPr>
      <t>Determine Critical Headway</t>
    </r>
  </si>
  <si>
    <r>
      <t xml:space="preserve">Step 3: </t>
    </r>
    <r>
      <rPr>
        <sz val="11"/>
        <color indexed="56"/>
        <rFont val="Calibri"/>
        <family val="2"/>
      </rPr>
      <t>Estimate Probability of a Delayed Crossing</t>
    </r>
  </si>
  <si>
    <t>LOS</t>
  </si>
  <si>
    <t>Control Delay (sec/ped)</t>
  </si>
  <si>
    <t>Comments</t>
  </si>
  <si>
    <t>A</t>
  </si>
  <si>
    <t>B</t>
  </si>
  <si>
    <t>C</t>
  </si>
  <si>
    <t>D</t>
  </si>
  <si>
    <t>E</t>
  </si>
  <si>
    <t>F</t>
  </si>
  <si>
    <t>0-5</t>
  </si>
  <si>
    <t>20-30</t>
  </si>
  <si>
    <t>30-45</t>
  </si>
  <si>
    <t>&gt;45</t>
  </si>
  <si>
    <t>10-20</t>
  </si>
  <si>
    <t>Usually no conflicting traffic</t>
  </si>
  <si>
    <t>Occasionally some delay due to conflicting traffic</t>
  </si>
  <si>
    <t>Delay noticeable to pedestrians, but not inconvienencing</t>
  </si>
  <si>
    <t>Delay approaches tolerance level, risk-taking likely</t>
  </si>
  <si>
    <t>Delay noticeable/irritating, increased chance of risk-taking</t>
  </si>
  <si>
    <t>Delay exceeds tolerance level, high chance of risk-taking</t>
  </si>
  <si>
    <t>Crossing Location:</t>
  </si>
  <si>
    <t>Date:</t>
  </si>
  <si>
    <t>City, State:</t>
  </si>
  <si>
    <t>Reviewer(s):</t>
  </si>
  <si>
    <t>Agency:</t>
  </si>
  <si>
    <t>where:</t>
  </si>
  <si>
    <t>L =</t>
  </si>
  <si>
    <t>If pedestrian platooning is observed, the spatial distribution of pedestrians should be computed:</t>
  </si>
  <si>
    <t>2. compute spatial distribution:</t>
  </si>
  <si>
    <t>1. use field observations or estimate platoon size using equation:</t>
  </si>
  <si>
    <t>3. compute group critical headway:</t>
  </si>
  <si>
    <t>L = crosswalk length (ft)</t>
  </si>
  <si>
    <r>
      <t>t</t>
    </r>
    <r>
      <rPr>
        <vertAlign val="subscript"/>
        <sz val="10"/>
        <color indexed="8"/>
        <rFont val="Calibri"/>
        <family val="2"/>
      </rPr>
      <t>s</t>
    </r>
    <r>
      <rPr>
        <sz val="10"/>
        <color indexed="8"/>
        <rFont val="Calibri"/>
        <family val="2"/>
      </rPr>
      <t xml:space="preserve"> = pedestrian start-up and end clearance time (s)</t>
    </r>
  </si>
  <si>
    <r>
      <t>S</t>
    </r>
    <r>
      <rPr>
        <vertAlign val="subscript"/>
        <sz val="10"/>
        <color indexed="8"/>
        <rFont val="Calibri"/>
        <family val="2"/>
      </rPr>
      <t>p</t>
    </r>
    <r>
      <rPr>
        <sz val="10"/>
        <color indexed="8"/>
        <rFont val="Calibri"/>
        <family val="2"/>
      </rPr>
      <t xml:space="preserve"> = 3.5 ft/s</t>
    </r>
  </si>
  <si>
    <r>
      <t>P</t>
    </r>
    <r>
      <rPr>
        <vertAlign val="subscript"/>
        <sz val="10"/>
        <color indexed="8"/>
        <rFont val="Calibri"/>
        <family val="2"/>
      </rPr>
      <t>b</t>
    </r>
    <r>
      <rPr>
        <sz val="10"/>
        <color indexed="8"/>
        <rFont val="Calibri"/>
        <family val="2"/>
      </rPr>
      <t xml:space="preserve"> = probability of blocked lane</t>
    </r>
  </si>
  <si>
    <r>
      <t>P</t>
    </r>
    <r>
      <rPr>
        <vertAlign val="subscript"/>
        <sz val="10"/>
        <color indexed="8"/>
        <rFont val="Calibri"/>
        <family val="2"/>
      </rPr>
      <t>d</t>
    </r>
    <r>
      <rPr>
        <sz val="10"/>
        <color indexed="8"/>
        <rFont val="Calibri"/>
        <family val="2"/>
      </rPr>
      <t xml:space="preserve"> = probability of delayed crossing</t>
    </r>
  </si>
  <si>
    <r>
      <t xml:space="preserve"> t</t>
    </r>
    <r>
      <rPr>
        <vertAlign val="subscript"/>
        <sz val="10"/>
        <color indexed="8"/>
        <rFont val="Calibri"/>
        <family val="2"/>
      </rPr>
      <t>c,G</t>
    </r>
    <r>
      <rPr>
        <sz val="10"/>
        <color indexed="8"/>
        <rFont val="Calibri"/>
        <family val="2"/>
      </rPr>
      <t xml:space="preserve"> = group critical headway (s)</t>
    </r>
  </si>
  <si>
    <r>
      <t>P</t>
    </r>
    <r>
      <rPr>
        <b/>
        <vertAlign val="subscript"/>
        <sz val="11"/>
        <color indexed="8"/>
        <rFont val="Calibri"/>
        <family val="2"/>
      </rPr>
      <t>d</t>
    </r>
    <r>
      <rPr>
        <b/>
        <sz val="11"/>
        <color indexed="8"/>
        <rFont val="Calibri"/>
        <family val="2"/>
      </rPr>
      <t xml:space="preserve"> =</t>
    </r>
  </si>
  <si>
    <r>
      <t>t</t>
    </r>
    <r>
      <rPr>
        <b/>
        <vertAlign val="subscript"/>
        <sz val="11"/>
        <color indexed="8"/>
        <rFont val="Calibri"/>
        <family val="2"/>
      </rPr>
      <t>c,G</t>
    </r>
    <r>
      <rPr>
        <b/>
        <sz val="11"/>
        <color indexed="8"/>
        <rFont val="Calibri"/>
        <family val="2"/>
      </rPr>
      <t xml:space="preserve"> = </t>
    </r>
  </si>
  <si>
    <r>
      <rPr>
        <b/>
        <sz val="11"/>
        <color indexed="8"/>
        <rFont val="Italic"/>
      </rPr>
      <t>v</t>
    </r>
    <r>
      <rPr>
        <b/>
        <sz val="11"/>
        <color indexed="8"/>
        <rFont val="Calibri"/>
        <family val="2"/>
      </rPr>
      <t xml:space="preserve"> =</t>
    </r>
  </si>
  <si>
    <r>
      <t>P</t>
    </r>
    <r>
      <rPr>
        <b/>
        <vertAlign val="subscript"/>
        <sz val="11"/>
        <color indexed="8"/>
        <rFont val="Calibri"/>
        <family val="2"/>
      </rPr>
      <t>b</t>
    </r>
    <r>
      <rPr>
        <b/>
        <sz val="11"/>
        <color indexed="8"/>
        <rFont val="Calibri"/>
        <family val="2"/>
      </rPr>
      <t xml:space="preserve"> =</t>
    </r>
  </si>
  <si>
    <r>
      <t>t</t>
    </r>
    <r>
      <rPr>
        <vertAlign val="subscript"/>
        <sz val="10"/>
        <color indexed="8"/>
        <rFont val="Calibri"/>
        <family val="2"/>
      </rPr>
      <t>s</t>
    </r>
    <r>
      <rPr>
        <sz val="10"/>
        <color indexed="8"/>
        <rFont val="Calibri"/>
        <family val="2"/>
      </rPr>
      <t xml:space="preserve"> = 3 sec</t>
    </r>
  </si>
  <si>
    <r>
      <t>t</t>
    </r>
    <r>
      <rPr>
        <vertAlign val="subscript"/>
        <sz val="10"/>
        <color indexed="8"/>
        <rFont val="Calibri"/>
        <family val="2"/>
      </rPr>
      <t>c</t>
    </r>
    <r>
      <rPr>
        <sz val="10"/>
        <color indexed="8"/>
        <rFont val="Calibri"/>
        <family val="2"/>
      </rPr>
      <t xml:space="preserve">  = critical headway for a single pedestrian (s)</t>
    </r>
  </si>
  <si>
    <r>
      <t>S</t>
    </r>
    <r>
      <rPr>
        <vertAlign val="subscript"/>
        <sz val="10"/>
        <color indexed="8"/>
        <rFont val="Calibri"/>
        <family val="2"/>
      </rPr>
      <t>p</t>
    </r>
    <r>
      <rPr>
        <sz val="10"/>
        <color indexed="8"/>
        <rFont val="Calibri"/>
        <family val="2"/>
      </rPr>
      <t xml:space="preserve"> = average pedestrian walking speed (ft/s)</t>
    </r>
  </si>
  <si>
    <r>
      <t>S</t>
    </r>
    <r>
      <rPr>
        <b/>
        <vertAlign val="subscript"/>
        <sz val="11"/>
        <color indexed="8"/>
        <rFont val="Calibri"/>
        <family val="2"/>
      </rPr>
      <t>p</t>
    </r>
    <r>
      <rPr>
        <b/>
        <sz val="11"/>
        <color indexed="8"/>
        <rFont val="Calibri"/>
        <family val="2"/>
      </rPr>
      <t xml:space="preserve"> =</t>
    </r>
  </si>
  <si>
    <r>
      <t>t</t>
    </r>
    <r>
      <rPr>
        <b/>
        <vertAlign val="subscript"/>
        <sz val="11"/>
        <color indexed="8"/>
        <rFont val="Calibri"/>
        <family val="2"/>
      </rPr>
      <t>s</t>
    </r>
    <r>
      <rPr>
        <b/>
        <sz val="11"/>
        <color indexed="8"/>
        <rFont val="Calibri"/>
        <family val="2"/>
      </rPr>
      <t xml:space="preserve"> =</t>
    </r>
  </si>
  <si>
    <r>
      <t>t</t>
    </r>
    <r>
      <rPr>
        <b/>
        <vertAlign val="subscript"/>
        <sz val="11"/>
        <color indexed="8"/>
        <rFont val="Calibri"/>
        <family val="2"/>
      </rPr>
      <t>c</t>
    </r>
    <r>
      <rPr>
        <b/>
        <sz val="11"/>
        <color indexed="8"/>
        <rFont val="Calibri"/>
        <family val="2"/>
      </rPr>
      <t xml:space="preserve"> =</t>
    </r>
  </si>
  <si>
    <r>
      <t>N</t>
    </r>
    <r>
      <rPr>
        <vertAlign val="subscript"/>
        <sz val="10"/>
        <color indexed="8"/>
        <rFont val="Calibri"/>
        <family val="2"/>
      </rPr>
      <t>c</t>
    </r>
    <r>
      <rPr>
        <sz val="10"/>
        <color indexed="8"/>
        <rFont val="Calibri"/>
        <family val="2"/>
      </rPr>
      <t xml:space="preserve"> = total number of pedestrians in crossing platoon (ped)</t>
    </r>
  </si>
  <si>
    <r>
      <rPr>
        <sz val="10"/>
        <color indexed="8"/>
        <rFont val="Italic"/>
      </rPr>
      <t>v</t>
    </r>
    <r>
      <rPr>
        <vertAlign val="subscript"/>
        <sz val="10"/>
        <color indexed="8"/>
        <rFont val="Calibri"/>
        <family val="2"/>
      </rPr>
      <t>p</t>
    </r>
    <r>
      <rPr>
        <sz val="10"/>
        <color indexed="8"/>
        <rFont val="Calibri"/>
        <family val="2"/>
      </rPr>
      <t xml:space="preserve"> = pedestrian flow rate (ped/s)</t>
    </r>
  </si>
  <si>
    <r>
      <t xml:space="preserve"> t</t>
    </r>
    <r>
      <rPr>
        <vertAlign val="subscript"/>
        <sz val="10"/>
        <color indexed="8"/>
        <rFont val="Calibri"/>
        <family val="2"/>
      </rPr>
      <t>c</t>
    </r>
    <r>
      <rPr>
        <sz val="10"/>
        <color indexed="8"/>
        <rFont val="Calibri"/>
        <family val="2"/>
      </rPr>
      <t xml:space="preserve"> = single pedestrian critical headway (s)</t>
    </r>
  </si>
  <si>
    <r>
      <t>N</t>
    </r>
    <r>
      <rPr>
        <vertAlign val="subscript"/>
        <sz val="10"/>
        <color indexed="8"/>
        <rFont val="Calibri"/>
        <family val="2"/>
      </rPr>
      <t>p</t>
    </r>
    <r>
      <rPr>
        <sz val="10"/>
        <color indexed="8"/>
        <rFont val="Calibri"/>
        <family val="2"/>
      </rPr>
      <t xml:space="preserve">  = spatial distributions of pedestrians (ped)</t>
    </r>
  </si>
  <si>
    <r>
      <t>W</t>
    </r>
    <r>
      <rPr>
        <vertAlign val="subscript"/>
        <sz val="10"/>
        <color indexed="8"/>
        <rFont val="Calibri"/>
        <family val="2"/>
      </rPr>
      <t>c</t>
    </r>
    <r>
      <rPr>
        <sz val="10"/>
        <color indexed="8"/>
        <rFont val="Calibri"/>
        <family val="2"/>
      </rPr>
      <t xml:space="preserve"> = crosswalk width (ft)</t>
    </r>
  </si>
  <si>
    <r>
      <t>N</t>
    </r>
    <r>
      <rPr>
        <b/>
        <vertAlign val="subscript"/>
        <sz val="11"/>
        <color indexed="8"/>
        <rFont val="Calibri"/>
        <family val="2"/>
      </rPr>
      <t>p</t>
    </r>
    <r>
      <rPr>
        <b/>
        <sz val="11"/>
        <color indexed="8"/>
        <rFont val="Calibri"/>
        <family val="2"/>
      </rPr>
      <t xml:space="preserve"> =</t>
    </r>
  </si>
  <si>
    <r>
      <rPr>
        <b/>
        <sz val="11"/>
        <color indexed="8"/>
        <rFont val="Italic"/>
      </rPr>
      <t>v</t>
    </r>
    <r>
      <rPr>
        <b/>
        <vertAlign val="subscript"/>
        <sz val="11"/>
        <color indexed="8"/>
        <rFont val="Calibri"/>
        <family val="2"/>
      </rPr>
      <t>p</t>
    </r>
    <r>
      <rPr>
        <b/>
        <sz val="11"/>
        <color indexed="8"/>
        <rFont val="Calibri"/>
        <family val="2"/>
      </rPr>
      <t xml:space="preserve"> =</t>
    </r>
  </si>
  <si>
    <r>
      <t>N</t>
    </r>
    <r>
      <rPr>
        <b/>
        <vertAlign val="subscript"/>
        <sz val="11"/>
        <color indexed="8"/>
        <rFont val="Calibri"/>
        <family val="2"/>
      </rPr>
      <t>c</t>
    </r>
    <r>
      <rPr>
        <b/>
        <sz val="11"/>
        <color indexed="8"/>
        <rFont val="Calibri"/>
        <family val="2"/>
      </rPr>
      <t xml:space="preserve"> =</t>
    </r>
  </si>
  <si>
    <r>
      <t>W</t>
    </r>
    <r>
      <rPr>
        <b/>
        <vertAlign val="subscript"/>
        <sz val="11"/>
        <color indexed="8"/>
        <rFont val="Calibri"/>
        <family val="2"/>
      </rPr>
      <t>c</t>
    </r>
    <r>
      <rPr>
        <b/>
        <sz val="11"/>
        <color indexed="8"/>
        <rFont val="Calibri"/>
        <family val="2"/>
      </rPr>
      <t xml:space="preserve"> =</t>
    </r>
  </si>
  <si>
    <r>
      <t>t</t>
    </r>
    <r>
      <rPr>
        <vertAlign val="subscript"/>
        <sz val="10"/>
        <color indexed="8"/>
        <rFont val="Calibri"/>
        <family val="2"/>
      </rPr>
      <t>c,G</t>
    </r>
    <r>
      <rPr>
        <sz val="10"/>
        <color indexed="8"/>
        <rFont val="Calibri"/>
        <family val="2"/>
      </rPr>
      <t xml:space="preserve"> = group critical headway (s)</t>
    </r>
  </si>
  <si>
    <t>Critical headway is the time below which a pedestrian will not attempt to begin crossing the street. Pedestrians use judgement to determine whether the available headway is sufficent for a safe crossing.</t>
  </si>
  <si>
    <t>Probability that a pedestrian will not incur any crossing delay is equal to the likelihood that a pedestrian will encounter a gap greater than or equal to the critical headway immediately upon arrival at the intersection.</t>
  </si>
  <si>
    <t>Average delay assumes that no motor vehicles yield and the pedestrian is forced to wait for an adequate gap.</t>
  </si>
  <si>
    <r>
      <t>d</t>
    </r>
    <r>
      <rPr>
        <b/>
        <vertAlign val="subscript"/>
        <sz val="11"/>
        <color indexed="8"/>
        <rFont val="Calibri"/>
        <family val="2"/>
      </rPr>
      <t>g</t>
    </r>
    <r>
      <rPr>
        <b/>
        <sz val="11"/>
        <color indexed="8"/>
        <rFont val="Calibri"/>
        <family val="2"/>
      </rPr>
      <t xml:space="preserve"> =</t>
    </r>
  </si>
  <si>
    <r>
      <t>d</t>
    </r>
    <r>
      <rPr>
        <vertAlign val="subscript"/>
        <sz val="10"/>
        <color indexed="8"/>
        <rFont val="Calibri"/>
        <family val="2"/>
      </rPr>
      <t>g</t>
    </r>
    <r>
      <rPr>
        <sz val="10"/>
        <color indexed="8"/>
        <rFont val="Calibri"/>
        <family val="2"/>
      </rPr>
      <t xml:space="preserve"> = average pedestrian gap delay (s)</t>
    </r>
  </si>
  <si>
    <t>Average delay for a pedestrian who is unable to cross immediately upon reaching the intersection 
(e.g., any pedestrian experiencing nonzero delay.)</t>
  </si>
  <si>
    <r>
      <t>d</t>
    </r>
    <r>
      <rPr>
        <b/>
        <vertAlign val="subscript"/>
        <sz val="11"/>
        <color indexed="8"/>
        <rFont val="Calibri"/>
        <family val="2"/>
      </rPr>
      <t>gd</t>
    </r>
    <r>
      <rPr>
        <b/>
        <sz val="11"/>
        <color indexed="8"/>
        <rFont val="Calibri"/>
        <family val="2"/>
      </rPr>
      <t xml:space="preserve"> =</t>
    </r>
  </si>
  <si>
    <r>
      <t>d</t>
    </r>
    <r>
      <rPr>
        <vertAlign val="subscript"/>
        <sz val="10"/>
        <color indexed="8"/>
        <rFont val="Calibri"/>
        <family val="2"/>
      </rPr>
      <t>gd</t>
    </r>
    <r>
      <rPr>
        <sz val="10"/>
        <color indexed="8"/>
        <rFont val="Calibri"/>
        <family val="2"/>
      </rPr>
      <t xml:space="preserve"> = average gap delay for pedestrians who incur nonzero delay</t>
    </r>
  </si>
  <si>
    <r>
      <t>P</t>
    </r>
    <r>
      <rPr>
        <vertAlign val="subscript"/>
        <sz val="10"/>
        <color indexed="8"/>
        <rFont val="Calibri"/>
        <family val="2"/>
      </rPr>
      <t>d</t>
    </r>
    <r>
      <rPr>
        <sz val="10"/>
        <color indexed="8"/>
        <rFont val="Calibri"/>
        <family val="2"/>
      </rPr>
      <t xml:space="preserve"> = probability of a delayed crossing</t>
    </r>
  </si>
  <si>
    <t>Some crossing treatments and yield rates based on research are provided on the next page.</t>
  </si>
  <si>
    <t>Average pedestrian delay</t>
  </si>
  <si>
    <t>1. One-Lane Crossing</t>
  </si>
  <si>
    <t>2. Two-Lane Crossing</t>
  </si>
  <si>
    <t>3. Three-Lane Crossing</t>
  </si>
  <si>
    <t>4. Four-Lane Crossing</t>
  </si>
  <si>
    <r>
      <t>d</t>
    </r>
    <r>
      <rPr>
        <b/>
        <vertAlign val="subscript"/>
        <sz val="11"/>
        <color indexed="8"/>
        <rFont val="Calibri"/>
        <family val="2"/>
      </rPr>
      <t>p</t>
    </r>
    <r>
      <rPr>
        <b/>
        <sz val="11"/>
        <color indexed="8"/>
        <rFont val="Calibri"/>
        <family val="2"/>
      </rPr>
      <t xml:space="preserve"> =</t>
    </r>
  </si>
  <si>
    <r>
      <rPr>
        <b/>
        <sz val="11"/>
        <color indexed="8"/>
        <rFont val="Italic"/>
      </rPr>
      <t>h</t>
    </r>
    <r>
      <rPr>
        <b/>
        <sz val="11"/>
        <color indexed="8"/>
        <rFont val="Calibri"/>
        <family val="2"/>
      </rPr>
      <t xml:space="preserve"> =</t>
    </r>
  </si>
  <si>
    <r>
      <t>d</t>
    </r>
    <r>
      <rPr>
        <vertAlign val="subscript"/>
        <sz val="10"/>
        <color indexed="8"/>
        <rFont val="Calibri"/>
        <family val="2"/>
      </rPr>
      <t>p</t>
    </r>
    <r>
      <rPr>
        <sz val="10"/>
        <color indexed="8"/>
        <rFont val="Calibri"/>
        <family val="2"/>
      </rPr>
      <t xml:space="preserve"> = average pedestrian delay (s)</t>
    </r>
  </si>
  <si>
    <r>
      <rPr>
        <sz val="10"/>
        <color indexed="8"/>
        <rFont val="Italic"/>
      </rPr>
      <t>i</t>
    </r>
    <r>
      <rPr>
        <sz val="10"/>
        <color indexed="8"/>
        <rFont val="Calibri"/>
        <family val="2"/>
      </rPr>
      <t xml:space="preserve"> = crossing event (</t>
    </r>
    <r>
      <rPr>
        <sz val="10"/>
        <color indexed="8"/>
        <rFont val="Italic"/>
      </rPr>
      <t>i</t>
    </r>
    <r>
      <rPr>
        <sz val="10"/>
        <color indexed="8"/>
        <rFont val="Calibri"/>
        <family val="2"/>
      </rPr>
      <t xml:space="preserve">=1 to </t>
    </r>
    <r>
      <rPr>
        <sz val="10"/>
        <color indexed="8"/>
        <rFont val="Italic"/>
      </rPr>
      <t>n</t>
    </r>
    <r>
      <rPr>
        <sz val="10"/>
        <color indexed="8"/>
        <rFont val="Calibri"/>
        <family val="2"/>
      </rPr>
      <t>)</t>
    </r>
  </si>
  <si>
    <r>
      <rPr>
        <sz val="10"/>
        <color indexed="8"/>
        <rFont val="Italic"/>
      </rPr>
      <t>P</t>
    </r>
    <r>
      <rPr>
        <sz val="10"/>
        <color indexed="8"/>
        <rFont val="Calibri"/>
        <family val="2"/>
      </rPr>
      <t>(</t>
    </r>
    <r>
      <rPr>
        <sz val="10"/>
        <color indexed="8"/>
        <rFont val="Italic"/>
      </rPr>
      <t>Y</t>
    </r>
    <r>
      <rPr>
        <vertAlign val="subscript"/>
        <sz val="10"/>
        <color indexed="8"/>
        <rFont val="Italic"/>
      </rPr>
      <t>i</t>
    </r>
    <r>
      <rPr>
        <sz val="10"/>
        <color indexed="8"/>
        <rFont val="Calibri"/>
        <family val="2"/>
      </rPr>
      <t xml:space="preserve">) = probability that motorists yield to pedestrian on crossing event </t>
    </r>
    <r>
      <rPr>
        <sz val="10"/>
        <color indexed="8"/>
        <rFont val="Italic"/>
      </rPr>
      <t>i</t>
    </r>
  </si>
  <si>
    <r>
      <rPr>
        <b/>
        <sz val="10"/>
        <color indexed="8"/>
        <rFont val="Italic"/>
      </rPr>
      <t>n</t>
    </r>
    <r>
      <rPr>
        <b/>
        <sz val="10"/>
        <color indexed="8"/>
        <rFont val="Calibri"/>
        <family val="2"/>
      </rPr>
      <t xml:space="preserve"> =</t>
    </r>
  </si>
  <si>
    <t>crossing 1</t>
  </si>
  <si>
    <t>crossing 2</t>
  </si>
  <si>
    <t>Scenario:</t>
  </si>
  <si>
    <t>Is there a median available for a two-stage crossing?</t>
  </si>
  <si>
    <t>If yes, does the median refuge meet ADA requirements (4' x 4' landing)?</t>
  </si>
  <si>
    <t>N =</t>
  </si>
  <si>
    <r>
      <t>P(Y</t>
    </r>
    <r>
      <rPr>
        <b/>
        <i/>
        <vertAlign val="subscript"/>
        <sz val="10"/>
        <rFont val="Calibri"/>
        <family val="2"/>
      </rPr>
      <t>i</t>
    </r>
    <r>
      <rPr>
        <b/>
        <i/>
        <sz val="10"/>
        <rFont val="Calibri"/>
        <family val="2"/>
      </rPr>
      <t>)</t>
    </r>
  </si>
  <si>
    <r>
      <t>M</t>
    </r>
    <r>
      <rPr>
        <vertAlign val="subscript"/>
        <sz val="10"/>
        <color indexed="8"/>
        <rFont val="Italic"/>
      </rPr>
      <t>y</t>
    </r>
    <r>
      <rPr>
        <sz val="10"/>
        <color indexed="8"/>
        <rFont val="Calibri"/>
        <family val="2"/>
      </rPr>
      <t xml:space="preserve"> = motorist yield rate (decimal)</t>
    </r>
  </si>
  <si>
    <r>
      <t xml:space="preserve"> t</t>
    </r>
    <r>
      <rPr>
        <vertAlign val="subscript"/>
        <sz val="10"/>
        <color indexed="8"/>
        <rFont val="Calibri"/>
        <family val="2"/>
      </rPr>
      <t>c,G</t>
    </r>
    <r>
      <rPr>
        <sz val="10"/>
        <color indexed="8"/>
        <rFont val="Calibri"/>
        <family val="2"/>
      </rPr>
      <t xml:space="preserve"> = group critical headway (s) = t</t>
    </r>
    <r>
      <rPr>
        <vertAlign val="subscript"/>
        <sz val="10"/>
        <color indexed="8"/>
        <rFont val="Calibri"/>
        <family val="2"/>
      </rPr>
      <t>c,</t>
    </r>
    <r>
      <rPr>
        <sz val="10"/>
        <color indexed="8"/>
        <rFont val="Calibri"/>
        <family val="2"/>
      </rPr>
      <t xml:space="preserve"> if no platooning</t>
    </r>
  </si>
  <si>
    <r>
      <t>M</t>
    </r>
    <r>
      <rPr>
        <vertAlign val="subscript"/>
        <sz val="10"/>
        <color indexed="8"/>
        <rFont val="Italic"/>
      </rPr>
      <t>y</t>
    </r>
    <r>
      <rPr>
        <sz val="10"/>
        <color indexed="8"/>
        <rFont val="Calibri"/>
        <family val="2"/>
      </rPr>
      <t xml:space="preserve"> = </t>
    </r>
  </si>
  <si>
    <t>i</t>
  </si>
  <si>
    <t>h*(i-0.5)</t>
  </si>
  <si>
    <t>Lane</t>
  </si>
  <si>
    <t>Lanes</t>
  </si>
  <si>
    <t>Stage 1</t>
  </si>
  <si>
    <t>first term</t>
  </si>
  <si>
    <t>second term</t>
  </si>
  <si>
    <r>
      <t>d</t>
    </r>
    <r>
      <rPr>
        <b/>
        <vertAlign val="subscript"/>
        <sz val="10"/>
        <rFont val="Calibri"/>
        <family val="2"/>
      </rPr>
      <t>p</t>
    </r>
  </si>
  <si>
    <t>total</t>
  </si>
  <si>
    <t>5-10</t>
  </si>
  <si>
    <t>Stage 2</t>
  </si>
  <si>
    <t>V = vehicular hourly volume (veh/hr)</t>
  </si>
  <si>
    <t>Introduction:</t>
  </si>
  <si>
    <t>Evaluation Inputs:</t>
  </si>
  <si>
    <t>Input Table:</t>
  </si>
  <si>
    <t xml:space="preserve">L = </t>
  </si>
  <si>
    <t xml:space="preserve">V = </t>
  </si>
  <si>
    <t xml:space="preserve">N = </t>
  </si>
  <si>
    <t>defaults:</t>
  </si>
  <si>
    <t>V/3600</t>
  </si>
  <si>
    <r>
      <t>S</t>
    </r>
    <r>
      <rPr>
        <vertAlign val="subscript"/>
        <sz val="11"/>
        <color indexed="8"/>
        <rFont val="Calibri"/>
        <family val="2"/>
      </rPr>
      <t>p</t>
    </r>
    <r>
      <rPr>
        <sz val="11"/>
        <color indexed="8"/>
        <rFont val="Calibri"/>
        <family val="2"/>
      </rPr>
      <t xml:space="preserve"> = average pedestrian walking speed (ft/s)</t>
    </r>
  </si>
  <si>
    <r>
      <t>S</t>
    </r>
    <r>
      <rPr>
        <vertAlign val="subscript"/>
        <sz val="11"/>
        <color indexed="8"/>
        <rFont val="Calibri"/>
        <family val="2"/>
      </rPr>
      <t>p</t>
    </r>
    <r>
      <rPr>
        <sz val="11"/>
        <color indexed="8"/>
        <rFont val="Calibri"/>
        <family val="2"/>
      </rPr>
      <t xml:space="preserve"> = </t>
    </r>
  </si>
  <si>
    <r>
      <t>t</t>
    </r>
    <r>
      <rPr>
        <vertAlign val="subscript"/>
        <sz val="11"/>
        <color indexed="8"/>
        <rFont val="Calibri"/>
        <family val="2"/>
      </rPr>
      <t>s</t>
    </r>
    <r>
      <rPr>
        <sz val="11"/>
        <color indexed="8"/>
        <rFont val="Calibri"/>
        <family val="2"/>
      </rPr>
      <t xml:space="preserve"> = pedestrian start-up and end clearance time (s)</t>
    </r>
  </si>
  <si>
    <r>
      <t>t</t>
    </r>
    <r>
      <rPr>
        <vertAlign val="subscript"/>
        <sz val="11"/>
        <color indexed="8"/>
        <rFont val="Calibri"/>
        <family val="2"/>
      </rPr>
      <t>s</t>
    </r>
    <r>
      <rPr>
        <sz val="11"/>
        <color indexed="8"/>
        <rFont val="Calibri"/>
        <family val="2"/>
      </rPr>
      <t xml:space="preserve"> = </t>
    </r>
  </si>
  <si>
    <r>
      <rPr>
        <sz val="11"/>
        <color indexed="8"/>
        <rFont val="Italic"/>
      </rPr>
      <t>v</t>
    </r>
    <r>
      <rPr>
        <vertAlign val="subscript"/>
        <sz val="11"/>
        <color indexed="8"/>
        <rFont val="Calibri"/>
        <family val="2"/>
      </rPr>
      <t>p</t>
    </r>
    <r>
      <rPr>
        <sz val="11"/>
        <color indexed="8"/>
        <rFont val="Calibri"/>
        <family val="2"/>
      </rPr>
      <t xml:space="preserve"> = pedestrian flow rate (ped/s)</t>
    </r>
  </si>
  <si>
    <r>
      <rPr>
        <sz val="11"/>
        <color indexed="8"/>
        <rFont val="Italic"/>
      </rPr>
      <t>v</t>
    </r>
    <r>
      <rPr>
        <vertAlign val="subscript"/>
        <sz val="11"/>
        <color indexed="8"/>
        <rFont val="Calibri"/>
        <family val="2"/>
      </rPr>
      <t>p</t>
    </r>
    <r>
      <rPr>
        <sz val="11"/>
        <color indexed="8"/>
        <rFont val="Calibri"/>
        <family val="2"/>
      </rPr>
      <t xml:space="preserve"> = </t>
    </r>
  </si>
  <si>
    <r>
      <rPr>
        <sz val="11"/>
        <color indexed="8"/>
        <rFont val="Italic"/>
      </rPr>
      <t>v</t>
    </r>
    <r>
      <rPr>
        <sz val="11"/>
        <color indexed="8"/>
        <rFont val="Calibri"/>
        <family val="2"/>
      </rPr>
      <t xml:space="preserve"> = vehicular flow rate (veh/s) = V/3600</t>
    </r>
  </si>
  <si>
    <r>
      <rPr>
        <sz val="11"/>
        <color indexed="8"/>
        <rFont val="Italic"/>
      </rPr>
      <t>v</t>
    </r>
    <r>
      <rPr>
        <sz val="11"/>
        <color indexed="8"/>
        <rFont val="Calibri"/>
        <family val="2"/>
      </rPr>
      <t xml:space="preserve"> = </t>
    </r>
  </si>
  <si>
    <r>
      <t>W</t>
    </r>
    <r>
      <rPr>
        <vertAlign val="subscript"/>
        <sz val="11"/>
        <color indexed="8"/>
        <rFont val="Calibri"/>
        <family val="2"/>
      </rPr>
      <t>c</t>
    </r>
    <r>
      <rPr>
        <sz val="11"/>
        <color indexed="8"/>
        <rFont val="Calibri"/>
        <family val="2"/>
      </rPr>
      <t xml:space="preserve"> = crosswalk width (ft)</t>
    </r>
  </si>
  <si>
    <r>
      <t>W</t>
    </r>
    <r>
      <rPr>
        <vertAlign val="subscript"/>
        <sz val="11"/>
        <color indexed="8"/>
        <rFont val="Calibri"/>
        <family val="2"/>
      </rPr>
      <t>c</t>
    </r>
    <r>
      <rPr>
        <sz val="11"/>
        <color indexed="8"/>
        <rFont val="Calibri"/>
        <family val="2"/>
      </rPr>
      <t xml:space="preserve"> = </t>
    </r>
  </si>
  <si>
    <r>
      <t>M</t>
    </r>
    <r>
      <rPr>
        <vertAlign val="subscript"/>
        <sz val="11"/>
        <color indexed="8"/>
        <rFont val="Italic"/>
      </rPr>
      <t>y</t>
    </r>
    <r>
      <rPr>
        <sz val="11"/>
        <color indexed="8"/>
        <rFont val="Calibri"/>
        <family val="2"/>
      </rPr>
      <t xml:space="preserve"> = motorist yield rate (decimal)</t>
    </r>
  </si>
  <si>
    <r>
      <t>M</t>
    </r>
    <r>
      <rPr>
        <vertAlign val="subscript"/>
        <sz val="11"/>
        <color indexed="8"/>
        <rFont val="Italic"/>
      </rPr>
      <t>y</t>
    </r>
    <r>
      <rPr>
        <sz val="11"/>
        <color indexed="8"/>
        <rFont val="Calibri"/>
        <family val="2"/>
      </rPr>
      <t xml:space="preserve"> = </t>
    </r>
  </si>
  <si>
    <t>Crossing 1:</t>
  </si>
  <si>
    <t>Crossing 2:</t>
  </si>
  <si>
    <t>Crossing Treatment Yield Rate</t>
  </si>
  <si>
    <t>Entering data into the tables above will populate the evaluation tables in Microsoft Excel.</t>
  </si>
  <si>
    <t>Summary</t>
  </si>
  <si>
    <t>*no platooning observed</t>
  </si>
  <si>
    <t>INT(L/11)</t>
  </si>
  <si>
    <r>
      <rPr>
        <sz val="10"/>
        <color indexed="8"/>
        <rFont val="Italic"/>
      </rPr>
      <t>h</t>
    </r>
    <r>
      <rPr>
        <sz val="10"/>
        <color indexed="8"/>
        <rFont val="Calibri"/>
        <family val="2"/>
      </rPr>
      <t xml:space="preserve"> = average headway for each through lane = N/</t>
    </r>
    <r>
      <rPr>
        <sz val="10"/>
        <color indexed="8"/>
        <rFont val="Italic"/>
      </rPr>
      <t>v</t>
    </r>
  </si>
  <si>
    <t>0*</t>
  </si>
  <si>
    <t>This process is not for use at signalized crossings and has not been verified to be accurate for unsignalized pedestrian crossings within a signalized corridor.</t>
  </si>
  <si>
    <t>The equations and methodology presented through this process is contained within the 2010 Highway Capacity Manual (HCM). Any questions on the approach, assumptions, and limitations of the procedure or for verification of equations are directed to the 2010 HCM.</t>
  </si>
  <si>
    <t>Results:</t>
  </si>
  <si>
    <t>Average Delay</t>
  </si>
  <si>
    <t>This material was developed by Bolton &amp; Menk, Inc. in coordination with the Local Road Research Board (LRRB) for the use by practicioners. These Worksheets are made without charge and under no circumstances shall be sold by third parties for profit.</t>
  </si>
  <si>
    <t>Use of these Worksheets in Microsoft Excel results in an automated procedure. While this automated procedure has been checked for accuracy using multiple examples, no warranty is made by the developers as to the accuracy, completeness, or reliability of the equations and results. No responsibility is assumed for incorrect results or damages resulting from the use of these worksheets.</t>
  </si>
  <si>
    <t>The following is the base information needed to complete the analysis.</t>
  </si>
  <si>
    <t>Staged Pedestrian Yield Rate</t>
  </si>
  <si>
    <t>Unstaged Pedestrian Yield Rate</t>
  </si>
  <si>
    <t>Determine if there is a crossing treatment used that could provide vehicle yielding.  This then provides a possible reduction in delay.</t>
  </si>
  <si>
    <t>Sources:</t>
  </si>
  <si>
    <r>
      <t xml:space="preserve">Step 5: </t>
    </r>
    <r>
      <rPr>
        <sz val="11"/>
        <color indexed="56"/>
        <rFont val="Calibri"/>
        <family val="2"/>
      </rPr>
      <t>Estimate Delay Reduction due to Yielding Vehicles 
(If yielding is zero, then skip step 5)</t>
    </r>
  </si>
  <si>
    <r>
      <t xml:space="preserve">Median Refuge Islands </t>
    </r>
    <r>
      <rPr>
        <vertAlign val="superscript"/>
        <sz val="11"/>
        <color indexed="8"/>
        <rFont val="Calibri"/>
        <family val="2"/>
      </rPr>
      <t>(1)</t>
    </r>
  </si>
  <si>
    <r>
      <t xml:space="preserve">Pedestrian Crossing Flags </t>
    </r>
    <r>
      <rPr>
        <vertAlign val="superscript"/>
        <sz val="11"/>
        <color indexed="8"/>
        <rFont val="Calibri"/>
        <family val="2"/>
      </rPr>
      <t>(1)</t>
    </r>
  </si>
  <si>
    <r>
      <t>In-road warning lights</t>
    </r>
    <r>
      <rPr>
        <vertAlign val="superscript"/>
        <sz val="11"/>
        <color indexed="8"/>
        <rFont val="Calibri"/>
        <family val="2"/>
      </rPr>
      <t xml:space="preserve"> (1)</t>
    </r>
  </si>
  <si>
    <t>N/A</t>
  </si>
  <si>
    <t>Page 1 of 5</t>
  </si>
  <si>
    <t>Page 2 of 5</t>
  </si>
  <si>
    <t>Page 3 of 5</t>
  </si>
  <si>
    <t>Page 4 of 5</t>
  </si>
  <si>
    <t>Page 5 of 5</t>
  </si>
  <si>
    <t>(only used for two-stage crossings)</t>
  </si>
  <si>
    <t>Introduction</t>
  </si>
  <si>
    <t>Inputs and Results</t>
  </si>
  <si>
    <t xml:space="preserve">Crossing Location: </t>
  </si>
  <si>
    <t>Project Number:</t>
  </si>
  <si>
    <t>ID #:</t>
  </si>
  <si>
    <r>
      <t xml:space="preserve">School Crossing Guards </t>
    </r>
    <r>
      <rPr>
        <vertAlign val="superscript"/>
        <sz val="11"/>
        <color indexed="8"/>
        <rFont val="Calibri"/>
        <family val="2"/>
      </rPr>
      <t>(5)</t>
    </r>
    <r>
      <rPr>
        <sz val="11"/>
        <color theme="1"/>
        <rFont val="Calibri"/>
        <family val="2"/>
        <scheme val="minor"/>
      </rPr>
      <t xml:space="preserve"> </t>
    </r>
  </si>
  <si>
    <t>8.0 = default clear width used by a single pedestrian to avoid interference with other pedestrians (ft)</t>
  </si>
  <si>
    <r>
      <rPr>
        <sz val="10"/>
        <color indexed="8"/>
        <rFont val="Italic"/>
      </rPr>
      <t>v</t>
    </r>
    <r>
      <rPr>
        <sz val="10"/>
        <color indexed="8"/>
        <rFont val="Calibri"/>
        <family val="2"/>
      </rPr>
      <t xml:space="preserve"> = vehicular flow rate across crossing (veh/s)</t>
    </r>
  </si>
  <si>
    <r>
      <rPr>
        <sz val="10"/>
        <color indexed="8"/>
        <rFont val="Italic"/>
      </rPr>
      <t>v</t>
    </r>
    <r>
      <rPr>
        <sz val="10"/>
        <color indexed="8"/>
        <rFont val="Calibri"/>
        <family val="2"/>
      </rPr>
      <t xml:space="preserve"> = vehicular flow rate across crossing(veh/s)</t>
    </r>
  </si>
  <si>
    <r>
      <rPr>
        <sz val="10"/>
        <color indexed="8"/>
        <rFont val="Italic"/>
      </rPr>
      <t>v</t>
    </r>
    <r>
      <rPr>
        <sz val="10"/>
        <color indexed="8"/>
        <rFont val="Calibri"/>
        <family val="2"/>
      </rPr>
      <t xml:space="preserve"> = vehicular flow rate across crossing (veh/s)</t>
    </r>
  </si>
  <si>
    <r>
      <rPr>
        <sz val="10"/>
        <color indexed="8"/>
        <rFont val="Italic"/>
      </rPr>
      <t>j</t>
    </r>
    <r>
      <rPr>
        <sz val="10"/>
        <color indexed="8"/>
        <rFont val="Calibri"/>
        <family val="2"/>
      </rPr>
      <t xml:space="preserve"> = crossing event (</t>
    </r>
    <r>
      <rPr>
        <sz val="10"/>
        <color indexed="8"/>
        <rFont val="Italic"/>
      </rPr>
      <t>j</t>
    </r>
    <r>
      <rPr>
        <sz val="10"/>
        <color indexed="8"/>
        <rFont val="Calibri"/>
        <family val="2"/>
      </rPr>
      <t xml:space="preserve">=0 to </t>
    </r>
    <r>
      <rPr>
        <sz val="10"/>
        <color indexed="8"/>
        <rFont val="Italic"/>
      </rPr>
      <t>i</t>
    </r>
    <r>
      <rPr>
        <sz val="10"/>
        <color indexed="8"/>
        <rFont val="Calibri"/>
        <family val="2"/>
      </rPr>
      <t>-1</t>
    </r>
    <r>
      <rPr>
        <sz val="10"/>
        <color indexed="8"/>
        <rFont val="Calibri"/>
        <family val="2"/>
      </rPr>
      <t>)</t>
    </r>
  </si>
  <si>
    <r>
      <rPr>
        <sz val="10"/>
        <color indexed="8"/>
        <rFont val="Italic"/>
      </rPr>
      <t>P</t>
    </r>
    <r>
      <rPr>
        <sz val="10"/>
        <color indexed="8"/>
        <rFont val="Calibri"/>
        <family val="2"/>
      </rPr>
      <t>(</t>
    </r>
    <r>
      <rPr>
        <sz val="10"/>
        <color indexed="8"/>
        <rFont val="Italic"/>
      </rPr>
      <t>Y</t>
    </r>
    <r>
      <rPr>
        <vertAlign val="subscript"/>
        <sz val="10"/>
        <color indexed="8"/>
        <rFont val="Italic"/>
      </rPr>
      <t>j</t>
    </r>
    <r>
      <rPr>
        <sz val="10"/>
        <color indexed="8"/>
        <rFont val="Calibri"/>
        <family val="2"/>
      </rPr>
      <t xml:space="preserve">) = probability that motorists yield to pedestrian on crossing event </t>
    </r>
    <r>
      <rPr>
        <sz val="10"/>
        <color indexed="8"/>
        <rFont val="Italic"/>
      </rPr>
      <t>j</t>
    </r>
  </si>
  <si>
    <t>If this is a two-stage crossing, each stage must be evaluated separately using Crossing 1 and Crossing 2.</t>
  </si>
  <si>
    <t>If this is a one-stage crossing, use only Crossing 1.</t>
  </si>
  <si>
    <r>
      <t>In-street Crossing Signs             
(25-30 mph)</t>
    </r>
    <r>
      <rPr>
        <vertAlign val="superscript"/>
        <sz val="11"/>
        <color indexed="8"/>
        <rFont val="Calibri"/>
        <family val="2"/>
      </rPr>
      <t xml:space="preserve"> (1) </t>
    </r>
  </si>
  <si>
    <r>
      <t xml:space="preserve">School Crossing Guards 
with RRFB </t>
    </r>
    <r>
      <rPr>
        <vertAlign val="superscript"/>
        <sz val="11"/>
        <color indexed="8"/>
        <rFont val="Calibri"/>
        <family val="2"/>
      </rPr>
      <t>(5)</t>
    </r>
    <r>
      <rPr>
        <sz val="11"/>
        <color theme="1"/>
        <rFont val="Calibri"/>
        <family val="2"/>
        <scheme val="minor"/>
      </rPr>
      <t xml:space="preserve"> </t>
    </r>
  </si>
  <si>
    <r>
      <t>Overhead Flashing Beacon 
(push-button activation)</t>
    </r>
    <r>
      <rPr>
        <vertAlign val="superscript"/>
        <sz val="11"/>
        <color indexed="8"/>
        <rFont val="Calibri"/>
        <family val="2"/>
      </rPr>
      <t xml:space="preserve"> (1)</t>
    </r>
  </si>
  <si>
    <r>
      <t>Overhead Flashing Beacon 
(passive activation)</t>
    </r>
    <r>
      <rPr>
        <vertAlign val="superscript"/>
        <sz val="11"/>
        <color indexed="8"/>
        <rFont val="Calibri"/>
        <family val="2"/>
      </rPr>
      <t xml:space="preserve"> (1)</t>
    </r>
  </si>
  <si>
    <r>
      <t xml:space="preserve">High-visibility Signs and 
Markings (35 mph) </t>
    </r>
    <r>
      <rPr>
        <vertAlign val="superscript"/>
        <sz val="11"/>
        <color indexed="8"/>
        <rFont val="Calibri"/>
        <family val="2"/>
      </rPr>
      <t>(1)</t>
    </r>
  </si>
  <si>
    <r>
      <t>High-visibility Signs and 
Markings (25 mph)</t>
    </r>
    <r>
      <rPr>
        <vertAlign val="superscript"/>
        <sz val="11"/>
        <color indexed="8"/>
        <rFont val="Calibri"/>
        <family val="2"/>
      </rPr>
      <t xml:space="preserve"> (1)</t>
    </r>
  </si>
  <si>
    <r>
      <t>Rectangular Rapid-Flash Beacon 
(RRFB)</t>
    </r>
    <r>
      <rPr>
        <vertAlign val="superscript"/>
        <sz val="11"/>
        <color indexed="8"/>
        <rFont val="Calibri"/>
        <family val="2"/>
      </rPr>
      <t xml:space="preserve"> (2)(4)</t>
    </r>
  </si>
  <si>
    <r>
      <t>Pedestrian Hybrid Beacon 
(HAWK)</t>
    </r>
    <r>
      <rPr>
        <vertAlign val="superscript"/>
        <sz val="11"/>
        <color indexed="8"/>
        <rFont val="Calibri"/>
        <family val="2"/>
      </rPr>
      <t xml:space="preserve"> (1)</t>
    </r>
  </si>
  <si>
    <t>ft.</t>
  </si>
  <si>
    <t>clear width, if other than 8:</t>
  </si>
  <si>
    <t>The Worksheets provide a procedure for evaluating the Level of Service (LOS) at uncontrolled pedestrian crossings according to the methodology presented in Chapter 19 of the 2010 Highway Capacity Manual. Uncontrolled pedestrian crossings include: marked crossings at mid-block locations; marked crossings at intersections; and unmarked crossings at intersections, that are not controlled by a traffic control device such as signals and stop or yield signs.</t>
  </si>
  <si>
    <r>
      <rPr>
        <sz val="10"/>
        <color indexed="8"/>
        <rFont val="Italic"/>
      </rPr>
      <t>n</t>
    </r>
    <r>
      <rPr>
        <sz val="10"/>
        <color indexed="8"/>
        <rFont val="Calibri"/>
        <family val="2"/>
      </rPr>
      <t xml:space="preserve"> = Int(d</t>
    </r>
    <r>
      <rPr>
        <vertAlign val="subscript"/>
        <sz val="10"/>
        <color indexed="8"/>
        <rFont val="Calibri"/>
        <family val="2"/>
      </rPr>
      <t>gd</t>
    </r>
    <r>
      <rPr>
        <sz val="10"/>
        <color indexed="8"/>
        <rFont val="Calibri"/>
        <family val="2"/>
      </rPr>
      <t>/h), average number of crossing events before an adequate gap is available, &gt;0</t>
    </r>
  </si>
  <si>
    <t>N = number of through lanes crossed (Integer)</t>
  </si>
  <si>
    <t>N = number of through lanes crossed</t>
  </si>
  <si>
    <t>If yes, do pedestrians treat this as a two-stage crossing location?</t>
  </si>
  <si>
    <r>
      <t>Yield Rates (M</t>
    </r>
    <r>
      <rPr>
        <vertAlign val="subscript"/>
        <sz val="11"/>
        <color indexed="30"/>
        <rFont val="Italic"/>
      </rPr>
      <t>y</t>
    </r>
    <r>
      <rPr>
        <sz val="11"/>
        <color indexed="30"/>
        <rFont val="Calibri"/>
        <family val="2"/>
      </rPr>
      <t>)</t>
    </r>
  </si>
  <si>
    <t>N/A: No Research Found on Effect to Yielding Rate</t>
  </si>
  <si>
    <r>
      <t>Warning Sign with Edge Mounted LEDs</t>
    </r>
    <r>
      <rPr>
        <vertAlign val="superscript"/>
        <sz val="11"/>
        <color indexed="8"/>
        <rFont val="Calibri"/>
        <family val="2"/>
      </rPr>
      <t xml:space="preserve"> (6)</t>
    </r>
  </si>
  <si>
    <r>
      <t>Pedestal Mounted Flashing 
Beacon (2-Lane, 35 mph)</t>
    </r>
    <r>
      <rPr>
        <vertAlign val="superscript"/>
        <sz val="11"/>
        <color indexed="8"/>
        <rFont val="Calibri"/>
        <family val="2"/>
      </rPr>
      <t xml:space="preserve"> (3)</t>
    </r>
  </si>
  <si>
    <t>(1) Fitzpatrick, K., S.M. Turner, M. Brewer, P.J. Carlson, B. Ullman, N.D. Trout, E.S. Park, J. Whitacre, N. Lalani, and D. Lord. NCHRP Report 562: Improving Pedestrian Safety at Unsignalized Crossings. Transportation Research Board of the National Academies, Washington D.C., 2006.
(2) Lewis, R., J.R. Ross, D.S. Serpico : Assessment of Driver Yield Rates Pre- and Post-RRFB Installation, Bend, Oregon.  Oregon Department of Transportation, Washington D.C., 2011.
(3) Bolton &amp; Menk Field Data Collection
(4) Transportation Research Board, HCM 2010 Highway Capacity Manual, Washington D.C.: National Academy of Sciences, 2010.
(5) Brewer, Marcus A., Kay Fitzpatrick. Before-and-After Study of the Effectiveness of Rectangular Rapid-Flashing Beacons Used with School Sign in Garland, Texas. Texas Transportation Institute, College Station, TX, April 2012.
(6) Kipp, Wendy M.E., Jennifer M. V. Fitch. Evaluation of SmartStud In-Pavement Crosswalk Lighting System and BlinkerSign Interim Report. Vermont Agency of Transportation, Report 2011-3, Montpelier, VT, February 2011. (Rate Normalized to High Visibility Markings and Signs at 35 mph)</t>
  </si>
  <si>
    <t>When a pedestrian arrives at a crossing and finds an inadequate gap, that pedestrian is delayed until one of two situations occurs: (a) a gap greater than the critical headway is available, or (b) motor vehicles yield and allow the pedestrian to cross. While motorists are legally required to stop for crossing pedestrians in MN at all intersections and at all marked crossings, motorist yield rates actually vary considerably.</t>
  </si>
  <si>
    <r>
      <t>Motorist Yield Rate = M</t>
    </r>
    <r>
      <rPr>
        <b/>
        <vertAlign val="subscript"/>
        <sz val="14"/>
        <color indexed="8"/>
        <rFont val="Italic"/>
      </rPr>
      <t>y</t>
    </r>
  </si>
  <si>
    <t>Developed by Bolton &amp; Menk, Inc.
for the Local Road Research Board</t>
  </si>
  <si>
    <t>Developed by Bolton &amp; Menk, Inc. for the Local Road Research Board</t>
  </si>
  <si>
    <t>Developed by Bolton &amp; Menk, Inc. for the LRRB.</t>
  </si>
  <si>
    <t>HCM Calculations Sheet 1</t>
  </si>
  <si>
    <t>HCM Calculations Sheet 2</t>
  </si>
  <si>
    <t>sec/ped</t>
  </si>
  <si>
    <t>Submitted for Approval: May 12, 2014</t>
  </si>
  <si>
    <t>Updated June 6, 2014</t>
  </si>
  <si>
    <r>
      <t xml:space="preserve">Crosswalk Markings and Signs Only </t>
    </r>
    <r>
      <rPr>
        <vertAlign val="superscript"/>
        <sz val="11"/>
        <color indexed="8"/>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</si>
</sst>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0" formatCode="0.0"/>
    <numFmt numFmtId="171" formatCode="0.000"/>
    <numFmt numFmtId="173" formatCode="0.0000"/>
  </numFmts>
  <fonts count="59">
    <font>
      <sz val="11"/>
      <color theme="1"/>
      <name val="Calibri"/>
      <family val="2"/>
      <scheme val="minor"/>
    </font>
    <font>
      <sz val="11"/>
      <color indexed="8"/>
      <name val="Calibri"/>
      <family val="2"/>
    </font>
    <font>
      <b/>
      <sz val="11"/>
      <color indexed="8"/>
      <name val="Calibri"/>
      <family val="2"/>
    </font>
    <font>
      <b/>
      <sz val="11"/>
      <color indexed="56"/>
      <name val="Calibri"/>
      <family val="2"/>
    </font>
    <font>
      <sz val="11"/>
      <color indexed="56"/>
      <name val="Calibri"/>
      <family val="2"/>
    </font>
    <font>
      <sz val="10"/>
      <color indexed="8"/>
      <name val="Calibri"/>
      <family val="2"/>
    </font>
    <font>
      <sz val="8"/>
      <name val="Segoe UI"/>
      <family val="2"/>
    </font>
    <font>
      <vertAlign val="subscript"/>
      <sz val="10"/>
      <color indexed="8"/>
      <name val="Calibri"/>
      <family val="2"/>
    </font>
    <font>
      <b/>
      <sz val="11"/>
      <color indexed="8"/>
      <name val="Calibri"/>
      <family val="2"/>
    </font>
    <font>
      <sz val="10"/>
      <color indexed="8"/>
      <name val="Calibri"/>
      <family val="2"/>
    </font>
    <font>
      <b/>
      <sz val="10"/>
      <color indexed="8"/>
      <name val="Calibri"/>
      <family val="2"/>
    </font>
    <font>
      <b/>
      <sz val="11"/>
      <color indexed="8"/>
      <name val="Calibri"/>
      <family val="2"/>
    </font>
    <font>
      <vertAlign val="subscript"/>
      <sz val="10"/>
      <color indexed="8"/>
      <name val="Calibri"/>
      <family val="2"/>
    </font>
    <font>
      <sz val="10"/>
      <color indexed="8"/>
      <name val="Italic"/>
    </font>
    <font>
      <b/>
      <vertAlign val="subscript"/>
      <sz val="11"/>
      <color indexed="8"/>
      <name val="Calibri"/>
      <family val="2"/>
    </font>
    <font>
      <b/>
      <sz val="11"/>
      <color indexed="8"/>
      <name val="Italic"/>
    </font>
    <font>
      <b/>
      <vertAlign val="subscript"/>
      <sz val="11"/>
      <color indexed="8"/>
      <name val="Calibri"/>
      <family val="2"/>
    </font>
    <font>
      <vertAlign val="subscript"/>
      <sz val="10"/>
      <color indexed="8"/>
      <name val="Calibri"/>
      <family val="2"/>
    </font>
    <font>
      <sz val="10"/>
      <color indexed="8"/>
      <name val="Calibri"/>
      <family val="2"/>
    </font>
    <font>
      <b/>
      <sz val="10"/>
      <color indexed="8"/>
      <name val="Italic"/>
    </font>
    <font>
      <vertAlign val="subscript"/>
      <sz val="10"/>
      <color indexed="8"/>
      <name val="Italic"/>
    </font>
    <font>
      <sz val="10"/>
      <color indexed="8"/>
      <name val="Calibri"/>
      <family val="2"/>
    </font>
    <font>
      <b/>
      <i/>
      <sz val="10"/>
      <name val="Calibri"/>
      <family val="2"/>
    </font>
    <font>
      <b/>
      <i/>
      <vertAlign val="subscript"/>
      <sz val="10"/>
      <name val="Calibri"/>
      <family val="2"/>
    </font>
    <font>
      <vertAlign val="subscript"/>
      <sz val="10"/>
      <color indexed="8"/>
      <name val="Italic"/>
    </font>
    <font>
      <b/>
      <vertAlign val="subscript"/>
      <sz val="10"/>
      <name val="Calibri"/>
      <family val="2"/>
    </font>
    <font>
      <vertAlign val="subscript"/>
      <sz val="11"/>
      <color indexed="8"/>
      <name val="Calibri"/>
      <family val="2"/>
    </font>
    <font>
      <sz val="11"/>
      <color indexed="8"/>
      <name val="Italic"/>
    </font>
    <font>
      <vertAlign val="subscript"/>
      <sz val="11"/>
      <color indexed="8"/>
      <name val="Italic"/>
    </font>
    <font>
      <vertAlign val="superscript"/>
      <sz val="11"/>
      <color indexed="8"/>
      <name val="Calibri"/>
      <family val="2"/>
    </font>
    <font>
      <vertAlign val="superscript"/>
      <sz val="11"/>
      <color indexed="8"/>
      <name val="Calibri"/>
      <family val="2"/>
    </font>
    <font>
      <sz val="10"/>
      <color indexed="8"/>
      <name val="Calibri"/>
      <family val="2"/>
    </font>
    <font>
      <sz val="11"/>
      <color indexed="30"/>
      <name val="Calibri"/>
      <family val="2"/>
    </font>
    <font>
      <vertAlign val="subscript"/>
      <sz val="11"/>
      <color indexed="30"/>
      <name val="Italic"/>
    </font>
    <font>
      <vertAlign val="superscript"/>
      <sz val="11"/>
      <color indexed="8"/>
      <name val="Calibri"/>
      <family val="2"/>
    </font>
    <font>
      <b/>
      <vertAlign val="subscript"/>
      <sz val="14"/>
      <color indexed="8"/>
      <name val="Italic"/>
    </font>
    <font>
      <b/>
      <sz val="11"/>
      <color rgb="FFFA7D00"/>
      <name val="Calibri"/>
      <family val="2"/>
      <scheme val="minor"/>
    </font>
    <font>
      <b/>
      <sz val="11"/>
      <color theme="3"/>
      <name val="Calibri"/>
      <family val="2"/>
      <scheme val="minor"/>
    </font>
    <font>
      <sz val="11"/>
      <color rgb="FF3F3F76"/>
      <name val="Calibri"/>
      <family val="2"/>
      <scheme val="minor"/>
    </font>
    <font>
      <b/>
      <sz val="11"/>
      <color theme="1"/>
      <name val="Calibri"/>
      <family val="2"/>
      <scheme val="minor"/>
    </font>
    <font>
      <sz val="10"/>
      <color theme="1"/>
      <name val="Calibri"/>
      <family val="2"/>
      <scheme val="minor"/>
    </font>
    <font>
      <b/>
      <sz val="10"/>
      <name val="Calibri"/>
      <family val="2"/>
      <scheme val="minor"/>
    </font>
    <font>
      <b/>
      <i/>
      <sz val="10"/>
      <color theme="1"/>
      <name val="Italic"/>
    </font>
    <font>
      <sz val="10"/>
      <color theme="1"/>
      <name val="Calibri"/>
      <family val="2"/>
    </font>
    <font>
      <sz val="10"/>
      <name val="Calibri"/>
      <family val="2"/>
      <scheme val="minor"/>
    </font>
    <font>
      <b/>
      <i/>
      <sz val="10"/>
      <name val="Calibri"/>
      <family val="2"/>
      <scheme val="minor"/>
    </font>
    <font>
      <b/>
      <i/>
      <sz val="11"/>
      <color theme="1"/>
      <name val="Calibri"/>
      <family val="2"/>
      <scheme val="minor"/>
    </font>
    <font>
      <b/>
      <sz val="10"/>
      <color theme="1"/>
      <name val="Calibri"/>
      <family val="2"/>
      <scheme val="minor"/>
    </font>
    <font>
      <b/>
      <sz val="16"/>
      <color theme="1"/>
      <name val="Calibri"/>
      <family val="2"/>
      <scheme val="minor"/>
    </font>
    <font>
      <b/>
      <i/>
      <sz val="11"/>
      <color theme="1"/>
      <name val="Italic"/>
    </font>
    <font>
      <sz val="11"/>
      <color theme="1"/>
      <name val="Calibri"/>
      <family val="2"/>
    </font>
    <font>
      <b/>
      <sz val="14"/>
      <color theme="1"/>
      <name val="Calibri"/>
      <family val="2"/>
      <scheme val="minor"/>
    </font>
    <font>
      <sz val="8"/>
      <color theme="1"/>
      <name val="Calibri"/>
      <family val="2"/>
      <scheme val="minor"/>
    </font>
    <font>
      <sz val="9"/>
      <color theme="1"/>
      <name val="Calibri"/>
      <family val="2"/>
      <scheme val="minor"/>
    </font>
    <font>
      <sz val="11"/>
      <color rgb="FF0070C0"/>
      <name val="Calibri"/>
      <family val="2"/>
      <scheme val="minor"/>
    </font>
    <font>
      <b/>
      <sz val="11"/>
      <color rgb="FFFF0000"/>
      <name val="Calibri"/>
      <family val="2"/>
      <scheme val="minor"/>
    </font>
    <font>
      <sz val="9"/>
      <color rgb="FF0070C0"/>
      <name val="Calibri"/>
      <family val="2"/>
      <scheme val="minor"/>
    </font>
    <font>
      <sz val="24"/>
      <color theme="1"/>
      <name val="Calibri"/>
      <family val="2"/>
      <scheme val="minor"/>
    </font>
    <font>
      <b/>
      <sz val="24"/>
      <color theme="1"/>
      <name val="Calibri"/>
      <family val="2"/>
      <scheme val="minor"/>
    </font>
  </fonts>
  <fills count="6">
    <fill>
      <patternFill patternType="none"/>
    </fill>
    <fill>
      <patternFill patternType="gray125"/>
    </fill>
    <fill>
      <patternFill patternType="solid">
        <fgColor rgb="FFF2F2F2"/>
      </patternFill>
    </fill>
    <fill>
      <patternFill patternType="solid">
        <fgColor rgb="FFFFCC99"/>
      </patternFill>
    </fill>
    <fill>
      <patternFill patternType="solid">
        <fgColor theme="0"/>
        <bgColor indexed="64"/>
      </patternFill>
    </fill>
    <fill>
      <patternFill patternType="solid">
        <fgColor theme="4" tint="0.79998168889431442"/>
        <bgColor indexed="64"/>
      </patternFill>
    </fill>
  </fills>
  <borders count="4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rgb="FF7F7F7F"/>
      </right>
      <top/>
      <bottom style="thin">
        <color indexed="64"/>
      </bottom>
      <diagonal/>
    </border>
    <border>
      <left style="thin">
        <color rgb="FF7F7F7F"/>
      </left>
      <right style="thin">
        <color indexed="64"/>
      </right>
      <top style="thin">
        <color rgb="FF7F7F7F"/>
      </top>
      <bottom style="thin">
        <color rgb="FF7F7F7F"/>
      </bottom>
      <diagonal/>
    </border>
    <border>
      <left style="thin">
        <color rgb="FF7F7F7F"/>
      </left>
      <right style="thin">
        <color rgb="FF7F7F7F"/>
      </right>
      <top style="thin">
        <color rgb="FF7F7F7F"/>
      </top>
      <bottom style="thin">
        <color indexed="64"/>
      </bottom>
      <diagonal/>
    </border>
    <border>
      <left style="thin">
        <color rgb="FF7F7F7F"/>
      </left>
      <right style="thin">
        <color indexed="64"/>
      </right>
      <top style="thin">
        <color rgb="FF7F7F7F"/>
      </top>
      <bottom style="thin">
        <color indexed="64"/>
      </bottom>
      <diagonal/>
    </border>
    <border>
      <left/>
      <right/>
      <top style="thin">
        <color rgb="FF7F7F7F"/>
      </top>
      <bottom style="thin">
        <color indexed="64"/>
      </bottom>
      <diagonal/>
    </border>
    <border>
      <left style="thin">
        <color rgb="FF7F7F7F"/>
      </left>
      <right style="medium">
        <color indexed="64"/>
      </right>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style="thin">
        <color rgb="FF7F7F7F"/>
      </left>
      <right style="medium">
        <color indexed="64"/>
      </right>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thin">
        <color rgb="FF7F7F7F"/>
      </right>
      <top style="medium">
        <color indexed="64"/>
      </top>
      <bottom style="thin">
        <color rgb="FF7F7F7F"/>
      </bottom>
      <diagonal/>
    </border>
    <border>
      <left style="thin">
        <color rgb="FF7F7F7F"/>
      </left>
      <right/>
      <top/>
      <bottom style="thin">
        <color indexed="64"/>
      </bottom>
      <diagonal/>
    </border>
    <border>
      <left/>
      <right style="thin">
        <color rgb="FF7F7F7F"/>
      </right>
      <top/>
      <bottom style="thin">
        <color indexed="64"/>
      </bottom>
      <diagonal/>
    </border>
    <border>
      <left/>
      <right style="thin">
        <color rgb="FF7F7F7F"/>
      </right>
      <top/>
      <bottom/>
      <diagonal/>
    </border>
  </borders>
  <cellStyleXfs count="3">
    <xf numFmtId="0" fontId="0" fillId="0" borderId="0"/>
    <xf numFmtId="0" fontId="36" fillId="2" borderId="28" applyNumberFormat="0" applyAlignment="0" applyProtection="0"/>
    <xf numFmtId="0" fontId="38" fillId="3" borderId="28" applyNumberFormat="0" applyAlignment="0" applyProtection="0"/>
  </cellStyleXfs>
  <cellXfs count="302">
    <xf numFmtId="0" fontId="0" fillId="0" borderId="0" xfId="0"/>
    <xf numFmtId="0" fontId="0" fillId="0" borderId="0" xfId="0" applyBorder="1" applyAlignment="1">
      <alignment horizontal="left" indent="1"/>
    </xf>
    <xf numFmtId="0" fontId="0" fillId="0" borderId="1" xfId="0" applyBorder="1" applyAlignment="1">
      <alignment horizontal="left" indent="1"/>
    </xf>
    <xf numFmtId="0" fontId="0" fillId="0" borderId="0" xfId="0" applyBorder="1" applyAlignment="1">
      <alignment vertical="center" wrapText="1"/>
    </xf>
    <xf numFmtId="0" fontId="0" fillId="0" borderId="0" xfId="0" applyBorder="1" applyAlignment="1">
      <alignment horizontal="center"/>
    </xf>
    <xf numFmtId="0" fontId="0" fillId="0" borderId="1" xfId="0" applyBorder="1" applyAlignment="1">
      <alignment vertical="center" wrapText="1"/>
    </xf>
    <xf numFmtId="0" fontId="0" fillId="0" borderId="2" xfId="0" applyBorder="1" applyAlignment="1">
      <alignment horizontal="center" vertical="center"/>
    </xf>
    <xf numFmtId="0" fontId="0" fillId="0" borderId="2" xfId="0" applyFill="1" applyBorder="1" applyAlignment="1">
      <alignment horizontal="center" vertical="center"/>
    </xf>
    <xf numFmtId="0" fontId="39" fillId="0" borderId="1" xfId="0" applyFont="1" applyBorder="1" applyAlignment="1"/>
    <xf numFmtId="0" fontId="0" fillId="0" borderId="0" xfId="0" applyBorder="1" applyAlignment="1">
      <alignment vertical="top" wrapText="1"/>
    </xf>
    <xf numFmtId="0" fontId="0" fillId="0" borderId="0" xfId="0"/>
    <xf numFmtId="0" fontId="0" fillId="0" borderId="1" xfId="0" applyBorder="1"/>
    <xf numFmtId="0" fontId="0" fillId="0" borderId="0" xfId="0" applyBorder="1"/>
    <xf numFmtId="0" fontId="0" fillId="0" borderId="3" xfId="0" applyBorder="1"/>
    <xf numFmtId="0" fontId="0" fillId="0" borderId="0" xfId="0" applyAlignment="1">
      <alignment vertical="center"/>
    </xf>
    <xf numFmtId="0" fontId="0" fillId="0" borderId="1" xfId="0" applyBorder="1" applyAlignment="1">
      <alignment vertical="center"/>
    </xf>
    <xf numFmtId="0" fontId="0" fillId="4" borderId="0" xfId="0" applyFill="1"/>
    <xf numFmtId="0" fontId="0" fillId="0" borderId="0" xfId="0" applyBorder="1" applyAlignment="1">
      <alignment horizontal="center" vertical="center" wrapText="1"/>
    </xf>
    <xf numFmtId="0" fontId="40" fillId="0" borderId="0" xfId="0" applyFont="1" applyBorder="1" applyAlignment="1"/>
    <xf numFmtId="0" fontId="40" fillId="0" borderId="0" xfId="0" applyFont="1" applyBorder="1"/>
    <xf numFmtId="0" fontId="40" fillId="0" borderId="0" xfId="0" applyFont="1" applyBorder="1" applyAlignment="1">
      <alignment horizontal="right" vertical="center"/>
    </xf>
    <xf numFmtId="0" fontId="40" fillId="0" borderId="1" xfId="0" applyFont="1" applyBorder="1" applyAlignment="1">
      <alignment horizontal="right" vertical="center"/>
    </xf>
    <xf numFmtId="0" fontId="40" fillId="0" borderId="4" xfId="0" applyFont="1" applyBorder="1"/>
    <xf numFmtId="0" fontId="40" fillId="0" borderId="4" xfId="0" applyFont="1" applyBorder="1" applyAlignment="1">
      <alignment vertical="center"/>
    </xf>
    <xf numFmtId="0" fontId="40" fillId="0" borderId="0" xfId="0" applyFont="1" applyFill="1" applyBorder="1" applyAlignment="1">
      <alignment horizontal="right" vertical="center"/>
    </xf>
    <xf numFmtId="0" fontId="0" fillId="0" borderId="0" xfId="0" applyFont="1" applyBorder="1" applyAlignment="1">
      <alignment horizontal="right"/>
    </xf>
    <xf numFmtId="0" fontId="0" fillId="0" borderId="0" xfId="0" applyFont="1" applyBorder="1" applyAlignment="1">
      <alignment horizontal="right" vertical="center" wrapText="1"/>
    </xf>
    <xf numFmtId="0" fontId="41" fillId="0" borderId="0" xfId="0" applyFont="1" applyBorder="1" applyAlignment="1">
      <alignment vertical="center" wrapText="1"/>
    </xf>
    <xf numFmtId="0" fontId="41" fillId="0" borderId="1" xfId="0" applyFont="1" applyBorder="1" applyAlignment="1">
      <alignment vertical="center" wrapText="1"/>
    </xf>
    <xf numFmtId="0" fontId="41" fillId="0" borderId="0" xfId="0" applyFont="1" applyBorder="1"/>
    <xf numFmtId="0" fontId="41" fillId="0" borderId="1" xfId="0" applyFont="1" applyBorder="1"/>
    <xf numFmtId="0" fontId="42" fillId="0" borderId="0" xfId="0" applyFont="1"/>
    <xf numFmtId="0" fontId="0" fillId="0" borderId="0" xfId="0" applyBorder="1" applyAlignment="1">
      <alignment wrapText="1"/>
    </xf>
    <xf numFmtId="0" fontId="0" fillId="0" borderId="1" xfId="0" applyBorder="1" applyAlignment="1">
      <alignment wrapText="1"/>
    </xf>
    <xf numFmtId="0" fontId="40" fillId="0" borderId="1" xfId="0" applyFont="1" applyBorder="1" applyAlignment="1"/>
    <xf numFmtId="0" fontId="40" fillId="0" borderId="0" xfId="0" applyFont="1" applyBorder="1" applyAlignment="1">
      <alignment vertical="center"/>
    </xf>
    <xf numFmtId="0" fontId="40" fillId="0" borderId="0" xfId="0" applyFont="1"/>
    <xf numFmtId="0" fontId="0" fillId="0" borderId="5" xfId="0" applyBorder="1"/>
    <xf numFmtId="0" fontId="40" fillId="0" borderId="0" xfId="0" applyFont="1" applyAlignment="1">
      <alignment horizontal="left" vertical="center"/>
    </xf>
    <xf numFmtId="0" fontId="40" fillId="0" borderId="0" xfId="0" applyFont="1" applyAlignment="1">
      <alignment vertical="center"/>
    </xf>
    <xf numFmtId="0" fontId="40" fillId="0" borderId="0" xfId="0" applyFont="1" applyAlignment="1">
      <alignment horizontal="right" vertical="center"/>
    </xf>
    <xf numFmtId="0" fontId="39" fillId="0" borderId="0" xfId="0" quotePrefix="1" applyFont="1" applyBorder="1" applyAlignment="1">
      <alignment vertical="center"/>
    </xf>
    <xf numFmtId="0" fontId="0" fillId="0" borderId="4" xfId="0" applyBorder="1"/>
    <xf numFmtId="0" fontId="39" fillId="0" borderId="4" xfId="0" applyFont="1" applyBorder="1" applyAlignment="1">
      <alignment horizontal="right" vertical="center"/>
    </xf>
    <xf numFmtId="0" fontId="39" fillId="0" borderId="0" xfId="0" applyFont="1" applyBorder="1" applyAlignment="1">
      <alignment horizontal="right" vertical="center"/>
    </xf>
    <xf numFmtId="0" fontId="39" fillId="0" borderId="6" xfId="0" applyFont="1" applyBorder="1" applyAlignment="1">
      <alignment horizontal="right" vertical="center"/>
    </xf>
    <xf numFmtId="0" fontId="39" fillId="0" borderId="3" xfId="0" applyFont="1" applyBorder="1" applyAlignment="1">
      <alignment horizontal="right" vertical="center"/>
    </xf>
    <xf numFmtId="0" fontId="39" fillId="0" borderId="29" xfId="0" applyFont="1" applyBorder="1" applyAlignment="1">
      <alignment horizontal="right" vertical="center"/>
    </xf>
    <xf numFmtId="0" fontId="39" fillId="0" borderId="0" xfId="0" applyFont="1" applyBorder="1" applyAlignment="1" applyProtection="1">
      <protection locked="0"/>
    </xf>
    <xf numFmtId="0" fontId="0" fillId="0" borderId="0" xfId="0" applyFill="1" applyBorder="1" applyAlignment="1" applyProtection="1">
      <alignment vertical="center" wrapText="1"/>
      <protection locked="0"/>
    </xf>
    <xf numFmtId="0" fontId="40" fillId="0" borderId="4" xfId="0" applyFont="1" applyFill="1" applyBorder="1" applyAlignment="1" applyProtection="1">
      <alignment vertical="center"/>
      <protection locked="0"/>
    </xf>
    <xf numFmtId="0" fontId="39" fillId="0" borderId="0" xfId="0" applyFont="1" applyBorder="1" applyAlignment="1" applyProtection="1">
      <alignment vertical="center"/>
      <protection locked="0"/>
    </xf>
    <xf numFmtId="0" fontId="40" fillId="0" borderId="4" xfId="0" applyFont="1" applyBorder="1" applyAlignment="1" applyProtection="1">
      <protection locked="0"/>
    </xf>
    <xf numFmtId="0" fontId="40" fillId="0" borderId="4" xfId="0" applyFont="1" applyBorder="1" applyAlignment="1"/>
    <xf numFmtId="0" fontId="39" fillId="0" borderId="0" xfId="0" quotePrefix="1" applyFont="1" applyAlignment="1">
      <alignment horizontal="left" vertical="center"/>
    </xf>
    <xf numFmtId="0" fontId="38" fillId="3" borderId="28" xfId="2" applyBorder="1" applyAlignment="1"/>
    <xf numFmtId="0" fontId="38" fillId="3" borderId="30" xfId="2" applyBorder="1" applyAlignment="1">
      <alignment vertical="center" wrapText="1"/>
    </xf>
    <xf numFmtId="0" fontId="38" fillId="3" borderId="31" xfId="2" applyBorder="1" applyAlignment="1"/>
    <xf numFmtId="0" fontId="36" fillId="2" borderId="32" xfId="1" applyBorder="1" applyAlignment="1">
      <alignment vertical="center" wrapText="1"/>
    </xf>
    <xf numFmtId="0" fontId="40" fillId="0" borderId="0" xfId="0" quotePrefix="1" applyFont="1" applyAlignment="1">
      <alignment vertical="center" wrapText="1"/>
    </xf>
    <xf numFmtId="0" fontId="40" fillId="0" borderId="1" xfId="0" quotePrefix="1" applyFont="1" applyBorder="1" applyAlignment="1">
      <alignment vertical="center" wrapText="1"/>
    </xf>
    <xf numFmtId="0" fontId="38" fillId="3" borderId="28" xfId="2" applyAlignment="1"/>
    <xf numFmtId="0" fontId="0" fillId="0" borderId="7" xfId="0" applyBorder="1"/>
    <xf numFmtId="0" fontId="40" fillId="0" borderId="7" xfId="0" applyFont="1" applyBorder="1" applyAlignment="1">
      <alignment horizontal="right" vertical="center"/>
    </xf>
    <xf numFmtId="0" fontId="40" fillId="0" borderId="8" xfId="0" applyFont="1" applyBorder="1" applyAlignment="1">
      <alignment horizontal="right" vertical="center"/>
    </xf>
    <xf numFmtId="0" fontId="40" fillId="0" borderId="3" xfId="0" applyFont="1" applyBorder="1"/>
    <xf numFmtId="0" fontId="40" fillId="0" borderId="3" xfId="0" applyFont="1" applyBorder="1" applyAlignment="1">
      <alignment horizontal="right" vertical="center"/>
    </xf>
    <xf numFmtId="0" fontId="40" fillId="0" borderId="5" xfId="0" applyFont="1" applyBorder="1" applyAlignment="1">
      <alignment horizontal="right" vertical="center"/>
    </xf>
    <xf numFmtId="0" fontId="0" fillId="0" borderId="0" xfId="0" applyBorder="1" applyAlignment="1">
      <alignment horizontal="right"/>
    </xf>
    <xf numFmtId="0" fontId="0" fillId="0" borderId="1" xfId="0" applyBorder="1" applyAlignment="1">
      <alignment horizontal="right"/>
    </xf>
    <xf numFmtId="0" fontId="36" fillId="2" borderId="30" xfId="1" applyBorder="1" applyAlignment="1">
      <alignment vertical="center" wrapText="1"/>
    </xf>
    <xf numFmtId="0" fontId="36" fillId="2" borderId="28" xfId="1" applyBorder="1" applyAlignment="1"/>
    <xf numFmtId="0" fontId="39" fillId="0" borderId="0" xfId="0" applyFont="1" applyBorder="1" applyAlignment="1"/>
    <xf numFmtId="0" fontId="43" fillId="0" borderId="0" xfId="0" applyFont="1" applyFill="1" applyBorder="1" applyAlignment="1">
      <alignment vertical="center"/>
    </xf>
    <xf numFmtId="0" fontId="0" fillId="0" borderId="0" xfId="0" applyFont="1"/>
    <xf numFmtId="0" fontId="44" fillId="0" borderId="0" xfId="0" applyFont="1"/>
    <xf numFmtId="170" fontId="0" fillId="0" borderId="0" xfId="0" applyNumberFormat="1" applyFont="1"/>
    <xf numFmtId="0" fontId="41" fillId="0" borderId="0" xfId="0" applyFont="1"/>
    <xf numFmtId="170" fontId="41" fillId="0" borderId="0" xfId="0" applyNumberFormat="1" applyFont="1"/>
    <xf numFmtId="0" fontId="45" fillId="0" borderId="0" xfId="0" applyFont="1" applyAlignment="1">
      <alignment horizontal="center"/>
    </xf>
    <xf numFmtId="170" fontId="36" fillId="2" borderId="32" xfId="1" applyNumberFormat="1" applyBorder="1" applyAlignment="1">
      <alignment vertical="center" wrapText="1"/>
    </xf>
    <xf numFmtId="0" fontId="43" fillId="0" borderId="0" xfId="0" applyFont="1" applyFill="1" applyBorder="1" applyAlignment="1">
      <alignment horizontal="right" vertical="center"/>
    </xf>
    <xf numFmtId="170" fontId="36" fillId="2" borderId="28" xfId="1" applyNumberFormat="1" applyBorder="1" applyAlignment="1"/>
    <xf numFmtId="0" fontId="0" fillId="0" borderId="0" xfId="0" applyFont="1" applyAlignment="1">
      <alignment horizontal="center"/>
    </xf>
    <xf numFmtId="170" fontId="41" fillId="0" borderId="0" xfId="0" applyNumberFormat="1" applyFont="1" applyAlignment="1">
      <alignment horizontal="center"/>
    </xf>
    <xf numFmtId="0" fontId="41" fillId="0" borderId="0" xfId="0" applyFont="1" applyAlignment="1">
      <alignment horizontal="center"/>
    </xf>
    <xf numFmtId="0" fontId="46" fillId="0" borderId="0" xfId="0" applyFont="1" applyAlignment="1">
      <alignment horizontal="center"/>
    </xf>
    <xf numFmtId="170" fontId="45" fillId="0" borderId="0" xfId="0" applyNumberFormat="1" applyFont="1" applyAlignment="1">
      <alignment horizontal="center"/>
    </xf>
    <xf numFmtId="1" fontId="41" fillId="0" borderId="0" xfId="0" applyNumberFormat="1" applyFont="1" applyAlignment="1">
      <alignment horizontal="center"/>
    </xf>
    <xf numFmtId="1" fontId="47" fillId="0" borderId="0" xfId="0" applyNumberFormat="1" applyFont="1" applyAlignment="1">
      <alignment horizontal="center"/>
    </xf>
    <xf numFmtId="173" fontId="0" fillId="0" borderId="0" xfId="0" applyNumberFormat="1" applyFont="1" applyAlignment="1">
      <alignment horizontal="center"/>
    </xf>
    <xf numFmtId="0" fontId="48" fillId="0" borderId="0" xfId="0" applyFont="1" applyAlignment="1">
      <alignment horizontal="left"/>
    </xf>
    <xf numFmtId="0" fontId="5" fillId="0" borderId="0" xfId="0" applyFont="1" applyAlignment="1">
      <alignment vertical="center"/>
    </xf>
    <xf numFmtId="0" fontId="39" fillId="0" borderId="0" xfId="0" applyFont="1"/>
    <xf numFmtId="0" fontId="0" fillId="0" borderId="33" xfId="0" applyBorder="1"/>
    <xf numFmtId="0" fontId="5" fillId="0" borderId="0" xfId="0" applyFont="1" applyBorder="1" applyAlignment="1">
      <alignment vertical="center"/>
    </xf>
    <xf numFmtId="0" fontId="0" fillId="0" borderId="0" xfId="0" applyFont="1" applyAlignment="1">
      <alignment vertical="center"/>
    </xf>
    <xf numFmtId="0" fontId="0" fillId="0" borderId="9" xfId="0" applyFont="1" applyBorder="1" applyAlignment="1">
      <alignment horizontal="center" vertical="center"/>
    </xf>
    <xf numFmtId="0" fontId="1"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1" fillId="0" borderId="9" xfId="0" applyFont="1" applyBorder="1" applyAlignment="1">
      <alignment horizontal="center" vertical="center"/>
    </xf>
    <xf numFmtId="0" fontId="49" fillId="0" borderId="0" xfId="0" applyFont="1"/>
    <xf numFmtId="0" fontId="0" fillId="0" borderId="0" xfId="0" applyFont="1" applyBorder="1"/>
    <xf numFmtId="0" fontId="0" fillId="0" borderId="0" xfId="0" applyFont="1" applyBorder="1" applyAlignment="1">
      <alignment vertical="center"/>
    </xf>
    <xf numFmtId="0" fontId="0" fillId="0" borderId="0" xfId="0" quotePrefix="1" applyFont="1" applyAlignment="1">
      <alignment vertical="center" wrapText="1"/>
    </xf>
    <xf numFmtId="0" fontId="0" fillId="0" borderId="0" xfId="0" quotePrefix="1" applyFont="1" applyBorder="1" applyAlignment="1">
      <alignment vertical="center" wrapText="1"/>
    </xf>
    <xf numFmtId="0" fontId="50" fillId="0" borderId="0" xfId="0" applyFont="1" applyFill="1" applyBorder="1" applyAlignment="1">
      <alignment vertical="center"/>
    </xf>
    <xf numFmtId="0" fontId="50" fillId="0" borderId="10" xfId="0" applyFont="1" applyFill="1" applyBorder="1" applyAlignment="1">
      <alignment horizontal="center" vertical="center"/>
    </xf>
    <xf numFmtId="0" fontId="51" fillId="0" borderId="0" xfId="0" applyFont="1"/>
    <xf numFmtId="0" fontId="0" fillId="0" borderId="10" xfId="0" applyFont="1" applyBorder="1" applyAlignment="1">
      <alignment horizontal="center" vertical="center"/>
    </xf>
    <xf numFmtId="0" fontId="51" fillId="0" borderId="0" xfId="0" applyFont="1" applyFill="1" applyBorder="1" applyAlignment="1">
      <alignment vertical="center"/>
    </xf>
    <xf numFmtId="0" fontId="52" fillId="0" borderId="11" xfId="0" applyFont="1" applyFill="1" applyBorder="1" applyAlignment="1">
      <alignment horizontal="left" vertical="center"/>
    </xf>
    <xf numFmtId="0" fontId="1" fillId="0" borderId="9" xfId="0" applyFont="1" applyBorder="1" applyAlignment="1">
      <alignment vertical="center"/>
    </xf>
    <xf numFmtId="0" fontId="2" fillId="0" borderId="6" xfId="0" applyFont="1" applyBorder="1" applyAlignment="1">
      <alignment horizontal="right" vertical="center"/>
    </xf>
    <xf numFmtId="0" fontId="39" fillId="0" borderId="12" xfId="0" applyFont="1" applyBorder="1" applyAlignment="1">
      <alignment horizontal="center" vertical="center"/>
    </xf>
    <xf numFmtId="0" fontId="39" fillId="0" borderId="10" xfId="0" applyFont="1" applyBorder="1" applyAlignment="1">
      <alignment horizontal="center" vertical="center"/>
    </xf>
    <xf numFmtId="0" fontId="0" fillId="0" borderId="0" xfId="0" applyAlignment="1">
      <alignment horizontal="right"/>
    </xf>
    <xf numFmtId="0" fontId="53" fillId="0" borderId="0" xfId="0" applyFont="1" applyBorder="1" applyAlignment="1">
      <alignment vertical="center" wrapText="1"/>
    </xf>
    <xf numFmtId="0" fontId="39" fillId="0" borderId="0" xfId="0" applyFont="1" applyBorder="1" applyAlignment="1">
      <alignment horizontal="center" vertical="center" wrapText="1"/>
    </xf>
    <xf numFmtId="0" fontId="0" fillId="0" borderId="0" xfId="0" applyAlignment="1">
      <alignment vertical="center" wrapText="1"/>
    </xf>
    <xf numFmtId="0" fontId="39" fillId="0" borderId="0" xfId="0" applyFont="1" applyBorder="1" applyAlignment="1">
      <alignment vertical="center" wrapText="1"/>
    </xf>
    <xf numFmtId="0" fontId="0" fillId="0" borderId="4" xfId="0" applyFill="1" applyBorder="1" applyAlignment="1">
      <alignment horizontal="center" vertical="center" wrapText="1"/>
    </xf>
    <xf numFmtId="0" fontId="0" fillId="0" borderId="4" xfId="0" applyBorder="1" applyAlignment="1">
      <alignment horizontal="right"/>
    </xf>
    <xf numFmtId="0" fontId="37" fillId="0" borderId="13" xfId="0" applyFont="1" applyFill="1" applyBorder="1" applyAlignment="1">
      <alignment horizontal="center" vertical="center" wrapText="1"/>
    </xf>
    <xf numFmtId="0" fontId="40" fillId="0" borderId="7" xfId="0" applyFont="1" applyBorder="1"/>
    <xf numFmtId="0" fontId="37" fillId="0" borderId="4"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0" xfId="0" applyFill="1" applyBorder="1"/>
    <xf numFmtId="0" fontId="47" fillId="0" borderId="0" xfId="0" applyFont="1" applyBorder="1" applyAlignment="1">
      <alignment horizontal="right" vertical="center"/>
    </xf>
    <xf numFmtId="0" fontId="0" fillId="0" borderId="3" xfId="0" applyBorder="1" applyAlignment="1">
      <alignment horizontal="center" vertical="center" wrapText="1"/>
    </xf>
    <xf numFmtId="0" fontId="47" fillId="0" borderId="6" xfId="0" applyFont="1" applyBorder="1" applyAlignment="1">
      <alignment horizontal="right" vertical="center"/>
    </xf>
    <xf numFmtId="9" fontId="38" fillId="3" borderId="28" xfId="2" applyNumberFormat="1" applyBorder="1" applyAlignment="1">
      <alignment horizontal="center" vertical="center" wrapText="1"/>
    </xf>
    <xf numFmtId="0" fontId="39" fillId="0" borderId="2" xfId="0" applyFont="1" applyBorder="1" applyAlignment="1">
      <alignment horizontal="center" vertical="center" wrapText="1"/>
    </xf>
    <xf numFmtId="0" fontId="53" fillId="0" borderId="0" xfId="0" applyFont="1"/>
    <xf numFmtId="0" fontId="0" fillId="0" borderId="13" xfId="0" applyBorder="1" applyAlignment="1">
      <alignment wrapText="1"/>
    </xf>
    <xf numFmtId="0" fontId="0" fillId="0" borderId="8" xfId="0" applyBorder="1" applyAlignment="1">
      <alignment wrapText="1"/>
    </xf>
    <xf numFmtId="0" fontId="0" fillId="0" borderId="4" xfId="0" applyBorder="1" applyAlignment="1">
      <alignment wrapText="1"/>
    </xf>
    <xf numFmtId="2" fontId="0" fillId="0" borderId="0" xfId="0" applyNumberFormat="1" applyFont="1"/>
    <xf numFmtId="0" fontId="38" fillId="3" borderId="28" xfId="2" applyNumberFormat="1" applyBorder="1" applyAlignment="1"/>
    <xf numFmtId="0" fontId="36" fillId="2" borderId="32" xfId="1" applyNumberFormat="1" applyBorder="1" applyAlignment="1">
      <alignment vertical="center" wrapText="1"/>
    </xf>
    <xf numFmtId="0" fontId="40" fillId="0" borderId="1" xfId="0" quotePrefix="1" applyFont="1" applyBorder="1" applyAlignment="1">
      <alignment vertical="top" wrapText="1"/>
    </xf>
    <xf numFmtId="170" fontId="38" fillId="3" borderId="28" xfId="2" quotePrefix="1" applyNumberFormat="1" applyAlignment="1">
      <alignment vertical="top" wrapText="1"/>
    </xf>
    <xf numFmtId="0" fontId="0" fillId="0" borderId="6" xfId="0" applyBorder="1" applyAlignment="1">
      <alignment horizontal="right"/>
    </xf>
    <xf numFmtId="0" fontId="40" fillId="0" borderId="0" xfId="0" applyFont="1" applyBorder="1" applyAlignment="1">
      <alignment vertical="top"/>
    </xf>
    <xf numFmtId="0" fontId="0" fillId="0" borderId="0" xfId="0" applyFill="1"/>
    <xf numFmtId="0" fontId="47" fillId="0" borderId="0" xfId="0" applyFont="1" applyBorder="1" applyAlignment="1">
      <alignment vertical="center" wrapText="1"/>
    </xf>
    <xf numFmtId="0" fontId="47" fillId="0" borderId="1" xfId="0" applyFont="1" applyBorder="1" applyAlignment="1">
      <alignment vertical="center" wrapText="1"/>
    </xf>
    <xf numFmtId="170" fontId="36" fillId="2" borderId="2" xfId="1" applyNumberFormat="1" applyBorder="1" applyAlignment="1">
      <alignment horizontal="center" vertical="center" wrapText="1"/>
    </xf>
    <xf numFmtId="0" fontId="36" fillId="2" borderId="2" xfId="1" applyBorder="1" applyAlignment="1">
      <alignment horizontal="center" vertical="center"/>
    </xf>
    <xf numFmtId="0" fontId="37" fillId="0" borderId="6" xfId="0" applyFont="1" applyFill="1" applyBorder="1" applyAlignment="1">
      <alignment horizontal="left" vertical="center" wrapText="1"/>
    </xf>
    <xf numFmtId="0" fontId="0" fillId="0" borderId="3" xfId="0" applyBorder="1" applyAlignment="1">
      <alignment vertical="center" wrapText="1"/>
    </xf>
    <xf numFmtId="0" fontId="0" fillId="0" borderId="5" xfId="0" applyBorder="1" applyAlignment="1">
      <alignment vertical="center" wrapText="1"/>
    </xf>
    <xf numFmtId="0" fontId="39" fillId="0" borderId="3" xfId="0" quotePrefix="1"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3" xfId="0" applyBorder="1" applyProtection="1">
      <protection locked="0"/>
    </xf>
    <xf numFmtId="1" fontId="38" fillId="3" borderId="34" xfId="2" applyNumberFormat="1" applyBorder="1" applyAlignment="1" applyProtection="1">
      <alignment horizontal="center" vertical="center"/>
      <protection locked="0"/>
    </xf>
    <xf numFmtId="170" fontId="38" fillId="3" borderId="35" xfId="2" applyNumberFormat="1" applyBorder="1" applyAlignment="1" applyProtection="1">
      <alignment horizontal="center" vertical="center"/>
      <protection locked="0"/>
    </xf>
    <xf numFmtId="1" fontId="38" fillId="3" borderId="35" xfId="2" applyNumberFormat="1" applyBorder="1" applyAlignment="1" applyProtection="1">
      <alignment horizontal="center" vertical="center"/>
      <protection locked="0"/>
    </xf>
    <xf numFmtId="2" fontId="38" fillId="3" borderId="35" xfId="2" applyNumberFormat="1" applyBorder="1" applyAlignment="1" applyProtection="1">
      <alignment horizontal="center" vertical="center"/>
      <protection locked="0"/>
    </xf>
    <xf numFmtId="171" fontId="38" fillId="3" borderId="35" xfId="2" applyNumberFormat="1" applyBorder="1" applyAlignment="1" applyProtection="1">
      <alignment horizontal="center" vertical="center"/>
      <protection locked="0"/>
    </xf>
    <xf numFmtId="1" fontId="38" fillId="3" borderId="36" xfId="2" quotePrefix="1" applyNumberFormat="1" applyBorder="1" applyAlignment="1" applyProtection="1">
      <alignment horizontal="center" vertical="center"/>
      <protection locked="0"/>
    </xf>
    <xf numFmtId="9" fontId="38" fillId="3" borderId="37" xfId="2" applyNumberFormat="1" applyBorder="1" applyAlignment="1" applyProtection="1">
      <alignment horizontal="center" vertical="center"/>
      <protection locked="0"/>
    </xf>
    <xf numFmtId="0" fontId="0" fillId="0" borderId="0" xfId="0" applyAlignment="1" applyProtection="1">
      <protection locked="0"/>
    </xf>
    <xf numFmtId="0" fontId="0" fillId="0" borderId="0" xfId="0" applyBorder="1" applyAlignment="1" applyProtection="1">
      <protection locked="0"/>
    </xf>
    <xf numFmtId="0" fontId="0" fillId="0" borderId="0" xfId="0" applyFill="1" applyBorder="1" applyProtection="1">
      <protection locked="0"/>
    </xf>
    <xf numFmtId="0" fontId="0" fillId="0" borderId="0" xfId="0" applyProtection="1"/>
    <xf numFmtId="0" fontId="54" fillId="0" borderId="0" xfId="0" applyFont="1" applyAlignment="1" applyProtection="1">
      <alignment horizontal="right"/>
    </xf>
    <xf numFmtId="0" fontId="39" fillId="0" borderId="14" xfId="0" applyFont="1" applyBorder="1"/>
    <xf numFmtId="0" fontId="0" fillId="0" borderId="15" xfId="0" applyBorder="1"/>
    <xf numFmtId="0" fontId="55" fillId="0" borderId="16" xfId="1" applyFont="1" applyFill="1" applyBorder="1" applyAlignment="1">
      <alignment horizontal="center"/>
    </xf>
    <xf numFmtId="0" fontId="0" fillId="0" borderId="17" xfId="0" applyBorder="1"/>
    <xf numFmtId="0" fontId="38" fillId="3" borderId="28" xfId="2" applyBorder="1" applyAlignment="1" applyProtection="1">
      <protection locked="0"/>
    </xf>
    <xf numFmtId="0" fontId="39" fillId="0" borderId="18" xfId="0" applyFont="1" applyBorder="1" applyAlignment="1">
      <alignment horizontal="center"/>
    </xf>
    <xf numFmtId="0" fontId="39" fillId="0" borderId="20" xfId="0" applyFont="1" applyBorder="1" applyAlignment="1">
      <alignment horizontal="center"/>
    </xf>
    <xf numFmtId="0" fontId="0" fillId="0" borderId="21" xfId="0" applyBorder="1" applyAlignment="1" applyProtection="1">
      <alignment horizontal="center"/>
      <protection locked="0"/>
    </xf>
    <xf numFmtId="170" fontId="36" fillId="2" borderId="39" xfId="1" applyNumberFormat="1" applyBorder="1" applyAlignment="1">
      <alignment horizont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170" fontId="0" fillId="0" borderId="0" xfId="0" applyNumberFormat="1" applyFont="1" applyBorder="1" applyAlignment="1">
      <alignment horizontal="center" vertical="center"/>
    </xf>
    <xf numFmtId="170" fontId="0" fillId="0" borderId="11" xfId="0" applyNumberFormat="1" applyFont="1" applyBorder="1" applyAlignment="1">
      <alignment horizontal="center" vertical="center"/>
    </xf>
    <xf numFmtId="0" fontId="0" fillId="0" borderId="0" xfId="0" quotePrefix="1" applyFont="1" applyBorder="1" applyAlignment="1">
      <alignment horizontal="center" vertical="center"/>
    </xf>
    <xf numFmtId="0" fontId="0" fillId="0" borderId="11" xfId="0" quotePrefix="1" applyFont="1" applyBorder="1" applyAlignment="1">
      <alignment horizontal="center" vertical="center"/>
    </xf>
    <xf numFmtId="0" fontId="54" fillId="0" borderId="0" xfId="0" applyFont="1" applyAlignment="1">
      <alignment horizontal="right"/>
    </xf>
    <xf numFmtId="0" fontId="36" fillId="2" borderId="38" xfId="1" applyBorder="1" applyAlignment="1">
      <alignment horizont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Alignment="1">
      <alignment horizontal="left" vertical="center" wrapText="1"/>
    </xf>
    <xf numFmtId="0" fontId="0" fillId="0" borderId="7" xfId="0" applyFont="1" applyBorder="1" applyAlignment="1">
      <alignment horizontal="center" vertical="center"/>
    </xf>
    <xf numFmtId="0" fontId="0" fillId="0" borderId="22" xfId="0" applyFont="1" applyBorder="1" applyAlignment="1">
      <alignment horizontal="center" vertical="center"/>
    </xf>
    <xf numFmtId="0" fontId="0" fillId="0" borderId="3" xfId="0" applyBorder="1" applyAlignment="1" applyProtection="1">
      <alignment horizontal="center"/>
      <protection locked="0"/>
    </xf>
    <xf numFmtId="0" fontId="39" fillId="0" borderId="19" xfId="0" applyFont="1" applyBorder="1" applyAlignment="1">
      <alignment horizontal="center"/>
    </xf>
    <xf numFmtId="0" fontId="54" fillId="0" borderId="0" xfId="0" applyFont="1" applyAlignment="1" applyProtection="1">
      <alignment horizontal="center"/>
    </xf>
    <xf numFmtId="0" fontId="0" fillId="0" borderId="0" xfId="0" applyAlignment="1">
      <alignment horizontal="left"/>
    </xf>
    <xf numFmtId="0" fontId="56" fillId="0" borderId="0" xfId="0" applyFont="1" applyAlignment="1">
      <alignment horizontal="left" wrapText="1"/>
    </xf>
    <xf numFmtId="0" fontId="56" fillId="0" borderId="0" xfId="0" applyFont="1" applyAlignment="1">
      <alignment horizontal="left"/>
    </xf>
    <xf numFmtId="0" fontId="54" fillId="0" borderId="0" xfId="0" applyFont="1" applyAlignment="1">
      <alignment horizontal="center"/>
    </xf>
    <xf numFmtId="0" fontId="56" fillId="0" borderId="0" xfId="0" applyFont="1" applyAlignment="1" applyProtection="1">
      <alignment horizontal="left" wrapText="1"/>
    </xf>
    <xf numFmtId="0" fontId="56" fillId="0" borderId="0" xfId="0" applyFont="1" applyAlignment="1" applyProtection="1">
      <alignment horizontal="left"/>
    </xf>
    <xf numFmtId="49" fontId="0" fillId="0" borderId="26" xfId="0" applyNumberFormat="1" applyBorder="1" applyAlignment="1">
      <alignment horizontal="center"/>
    </xf>
    <xf numFmtId="49" fontId="0" fillId="0" borderId="21" xfId="0" applyNumberFormat="1" applyBorder="1" applyAlignment="1">
      <alignment horizontal="center"/>
    </xf>
    <xf numFmtId="49" fontId="0" fillId="0" borderId="27" xfId="0" applyNumberFormat="1" applyBorder="1" applyAlignment="1">
      <alignment horizontal="center"/>
    </xf>
    <xf numFmtId="0" fontId="53" fillId="0" borderId="26" xfId="0" applyFont="1" applyBorder="1" applyAlignment="1">
      <alignment horizontal="center"/>
    </xf>
    <xf numFmtId="0" fontId="53" fillId="0" borderId="21" xfId="0" applyFont="1" applyBorder="1" applyAlignment="1">
      <alignment horizontal="center"/>
    </xf>
    <xf numFmtId="0" fontId="53" fillId="0" borderId="27" xfId="0" applyFont="1" applyBorder="1" applyAlignment="1">
      <alignment horizontal="center"/>
    </xf>
    <xf numFmtId="0" fontId="53" fillId="0" borderId="0" xfId="0" applyFont="1" applyBorder="1" applyAlignment="1">
      <alignment horizontal="left" vertical="top" wrapText="1"/>
    </xf>
    <xf numFmtId="0" fontId="53" fillId="0" borderId="3" xfId="0" applyFont="1" applyBorder="1" applyAlignment="1">
      <alignment horizontal="left" vertical="top" wrapText="1"/>
    </xf>
    <xf numFmtId="0" fontId="0" fillId="0" borderId="2" xfId="0" applyBorder="1" applyAlignment="1">
      <alignment horizontal="center" vertical="center" wrapText="1"/>
    </xf>
    <xf numFmtId="9" fontId="0" fillId="0" borderId="2" xfId="0" applyNumberFormat="1" applyBorder="1" applyAlignment="1">
      <alignment horizontal="center" vertical="center"/>
    </xf>
    <xf numFmtId="0" fontId="0" fillId="0" borderId="2" xfId="0" applyBorder="1" applyAlignment="1">
      <alignment horizontal="center" vertical="center"/>
    </xf>
    <xf numFmtId="0" fontId="40" fillId="0" borderId="2" xfId="0" applyFont="1" applyBorder="1" applyAlignment="1">
      <alignment horizontal="left" vertical="center" wrapText="1"/>
    </xf>
    <xf numFmtId="0" fontId="39" fillId="0" borderId="13" xfId="0" applyFont="1" applyFill="1" applyBorder="1" applyAlignment="1" applyProtection="1">
      <alignment horizontal="center" vertical="center" wrapText="1"/>
      <protection locked="0"/>
    </xf>
    <xf numFmtId="0" fontId="39" fillId="0" borderId="7" xfId="0" applyFont="1" applyFill="1" applyBorder="1" applyAlignment="1" applyProtection="1">
      <alignment horizontal="center" vertical="center" wrapText="1"/>
      <protection locked="0"/>
    </xf>
    <xf numFmtId="0" fontId="39" fillId="0" borderId="8" xfId="0" applyFont="1" applyFill="1" applyBorder="1" applyAlignment="1" applyProtection="1">
      <alignment horizontal="center" vertical="center" wrapText="1"/>
      <protection locked="0"/>
    </xf>
    <xf numFmtId="0" fontId="39" fillId="0" borderId="6" xfId="0" applyFont="1" applyFill="1" applyBorder="1" applyAlignment="1" applyProtection="1">
      <alignment horizontal="center" vertical="center" wrapText="1"/>
      <protection locked="0"/>
    </xf>
    <xf numFmtId="0" fontId="39" fillId="0" borderId="3" xfId="0" applyFont="1" applyFill="1" applyBorder="1" applyAlignment="1" applyProtection="1">
      <alignment horizontal="center" vertical="center" wrapText="1"/>
      <protection locked="0"/>
    </xf>
    <xf numFmtId="0" fontId="39" fillId="0" borderId="5"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40" fillId="0" borderId="0" xfId="0" quotePrefix="1" applyFont="1" applyAlignment="1">
      <alignment horizontal="right" vertical="top"/>
    </xf>
    <xf numFmtId="0" fontId="40" fillId="0" borderId="42" xfId="0" quotePrefix="1" applyFont="1" applyBorder="1" applyAlignment="1">
      <alignment horizontal="right" vertical="top"/>
    </xf>
    <xf numFmtId="0" fontId="40" fillId="0" borderId="13" xfId="0" applyFont="1" applyBorder="1" applyAlignment="1">
      <alignment horizontal="center"/>
    </xf>
    <xf numFmtId="0" fontId="40" fillId="0" borderId="7" xfId="0" applyFont="1" applyBorder="1" applyAlignment="1">
      <alignment horizontal="center"/>
    </xf>
    <xf numFmtId="0" fontId="40" fillId="0" borderId="8" xfId="0" applyFont="1" applyBorder="1" applyAlignment="1">
      <alignment horizontal="center"/>
    </xf>
    <xf numFmtId="0" fontId="39" fillId="0" borderId="0" xfId="0" applyFont="1" applyBorder="1" applyAlignment="1">
      <alignment horizontal="center" vertical="top" wrapText="1"/>
    </xf>
    <xf numFmtId="0" fontId="39" fillId="0" borderId="1" xfId="0" applyFont="1" applyBorder="1" applyAlignment="1">
      <alignment horizontal="center" vertical="top" wrapText="1"/>
    </xf>
    <xf numFmtId="0" fontId="57" fillId="0" borderId="1" xfId="0" applyFont="1" applyBorder="1" applyAlignment="1" applyProtection="1">
      <alignment horizontal="left" vertical="center"/>
      <protection locked="0"/>
    </xf>
    <xf numFmtId="0" fontId="58" fillId="0" borderId="1" xfId="0" applyFont="1" applyBorder="1" applyAlignment="1" applyProtection="1">
      <alignment horizontal="left" vertical="center"/>
      <protection locked="0"/>
    </xf>
    <xf numFmtId="0" fontId="47" fillId="0" borderId="13"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 xfId="0" applyFont="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0" fillId="0" borderId="26" xfId="0" applyFont="1" applyBorder="1" applyAlignment="1">
      <alignment horizontal="left" vertical="center"/>
    </xf>
    <xf numFmtId="0" fontId="40" fillId="0" borderId="21" xfId="0" applyFont="1" applyBorder="1" applyAlignment="1">
      <alignment horizontal="left" vertical="center"/>
    </xf>
    <xf numFmtId="0" fontId="40" fillId="0" borderId="27" xfId="0" applyFont="1" applyBorder="1" applyAlignment="1">
      <alignment horizontal="left" vertical="center"/>
    </xf>
    <xf numFmtId="0" fontId="40" fillId="0" borderId="0" xfId="0" applyFont="1" applyBorder="1" applyAlignment="1">
      <alignment horizontal="left" vertical="center" wrapText="1"/>
    </xf>
    <xf numFmtId="0" fontId="40" fillId="0" borderId="1" xfId="0" applyFont="1" applyBorder="1" applyAlignment="1">
      <alignment horizontal="left" vertical="center" wrapText="1"/>
    </xf>
    <xf numFmtId="0" fontId="47" fillId="0" borderId="4" xfId="0" applyFont="1" applyFill="1" applyBorder="1" applyAlignment="1">
      <alignment horizontal="center" vertical="center" wrapText="1"/>
    </xf>
    <xf numFmtId="0" fontId="40" fillId="0" borderId="4" xfId="0" applyFont="1" applyBorder="1" applyAlignment="1">
      <alignment horizontal="left" vertical="center" wrapText="1"/>
    </xf>
    <xf numFmtId="0" fontId="39" fillId="0" borderId="23" xfId="0" applyFont="1" applyFill="1" applyBorder="1" applyAlignment="1" applyProtection="1">
      <alignment horizontal="center" vertical="center" wrapText="1"/>
      <protection locked="0"/>
    </xf>
    <xf numFmtId="0" fontId="39" fillId="0" borderId="25" xfId="0" applyFont="1" applyFill="1" applyBorder="1" applyAlignment="1" applyProtection="1">
      <alignment horizontal="center" vertical="center" wrapText="1"/>
      <protection locked="0"/>
    </xf>
    <xf numFmtId="0" fontId="3" fillId="5" borderId="23"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40" fillId="0" borderId="0" xfId="0" applyFont="1" applyAlignment="1">
      <alignment horizontal="left" vertical="center" wrapText="1"/>
    </xf>
    <xf numFmtId="0" fontId="37" fillId="5" borderId="23" xfId="0" applyFont="1" applyFill="1" applyBorder="1" applyAlignment="1">
      <alignment horizontal="center" vertical="center" wrapText="1"/>
    </xf>
    <xf numFmtId="0" fontId="37" fillId="5" borderId="24" xfId="0" applyFont="1" applyFill="1" applyBorder="1" applyAlignment="1">
      <alignment horizontal="center" vertical="center" wrapText="1"/>
    </xf>
    <xf numFmtId="0" fontId="37" fillId="5" borderId="25"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39" fillId="0" borderId="0" xfId="0" applyFont="1" applyAlignment="1">
      <alignment horizontal="center" vertical="center"/>
    </xf>
    <xf numFmtId="0" fontId="39" fillId="0" borderId="3"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39" fillId="0" borderId="2" xfId="0" applyFont="1" applyBorder="1" applyAlignment="1">
      <alignment horizontal="center"/>
    </xf>
    <xf numFmtId="0" fontId="39" fillId="0" borderId="2" xfId="0" applyFont="1" applyBorder="1" applyAlignment="1">
      <alignment horizontal="center" vertical="top" wrapText="1"/>
    </xf>
    <xf numFmtId="0" fontId="39" fillId="0" borderId="26" xfId="0" applyFont="1" applyBorder="1" applyAlignment="1">
      <alignment horizontal="center"/>
    </xf>
    <xf numFmtId="0" fontId="39" fillId="0" borderId="21" xfId="0" applyFont="1" applyBorder="1" applyAlignment="1">
      <alignment horizontal="center"/>
    </xf>
    <xf numFmtId="0" fontId="39" fillId="0" borderId="27" xfId="0" applyFont="1" applyBorder="1" applyAlignment="1">
      <alignment horizontal="center"/>
    </xf>
    <xf numFmtId="0" fontId="54" fillId="0" borderId="0" xfId="0" applyFont="1" applyBorder="1" applyAlignment="1">
      <alignment horizontal="right"/>
    </xf>
    <xf numFmtId="0" fontId="0" fillId="0" borderId="5" xfId="0" applyBorder="1" applyAlignment="1" applyProtection="1">
      <alignment horizontal="center"/>
      <protection locked="0"/>
    </xf>
    <xf numFmtId="0" fontId="0" fillId="0" borderId="27" xfId="0" applyBorder="1" applyAlignment="1" applyProtection="1">
      <alignment horizontal="center"/>
      <protection locked="0"/>
    </xf>
    <xf numFmtId="0" fontId="40" fillId="0" borderId="4" xfId="0" quotePrefix="1" applyFont="1" applyBorder="1" applyAlignment="1">
      <alignment horizontal="left" vertical="top" wrapText="1"/>
    </xf>
    <xf numFmtId="0" fontId="40" fillId="0" borderId="0" xfId="0" quotePrefix="1" applyFont="1" applyAlignment="1">
      <alignment horizontal="left" vertical="top" wrapText="1"/>
    </xf>
    <xf numFmtId="0" fontId="40" fillId="0" borderId="1" xfId="0" quotePrefix="1" applyFont="1" applyBorder="1" applyAlignment="1">
      <alignment horizontal="left" vertical="top" wrapText="1"/>
    </xf>
    <xf numFmtId="0" fontId="0" fillId="0" borderId="7" xfId="0" applyBorder="1" applyAlignment="1">
      <alignment horizontal="center" wrapText="1"/>
    </xf>
    <xf numFmtId="0" fontId="0" fillId="0" borderId="3" xfId="0" applyBorder="1" applyAlignment="1">
      <alignment horizontal="center" wrapText="1"/>
    </xf>
    <xf numFmtId="0" fontId="39" fillId="0" borderId="40" xfId="0" applyFont="1" applyBorder="1" applyAlignment="1">
      <alignment horizontal="right" vertical="center"/>
    </xf>
    <xf numFmtId="0" fontId="39" fillId="0" borderId="41" xfId="0" applyFont="1" applyBorder="1" applyAlignment="1">
      <alignment horizontal="right" vertical="center"/>
    </xf>
    <xf numFmtId="0" fontId="47" fillId="0" borderId="4" xfId="0" applyFont="1" applyBorder="1" applyAlignment="1">
      <alignment horizontal="center" vertical="center"/>
    </xf>
    <xf numFmtId="0" fontId="47" fillId="0" borderId="0" xfId="0" applyFont="1" applyBorder="1" applyAlignment="1">
      <alignment horizontal="center" vertical="center"/>
    </xf>
    <xf numFmtId="0" fontId="47" fillId="0" borderId="1" xfId="0" applyFont="1" applyBorder="1" applyAlignment="1">
      <alignment horizontal="center" vertical="center"/>
    </xf>
    <xf numFmtId="0" fontId="47" fillId="0" borderId="6" xfId="0" applyFont="1" applyBorder="1" applyAlignment="1">
      <alignment horizontal="center" vertical="center"/>
    </xf>
    <xf numFmtId="0" fontId="47" fillId="0" borderId="3" xfId="0" applyFont="1" applyBorder="1" applyAlignment="1">
      <alignment horizontal="center" vertical="center"/>
    </xf>
    <xf numFmtId="0" fontId="51" fillId="0" borderId="24" xfId="0" applyFont="1" applyBorder="1" applyAlignment="1">
      <alignment horizontal="center" vertical="center" textRotation="90" wrapText="1"/>
    </xf>
    <xf numFmtId="0" fontId="47" fillId="0" borderId="13" xfId="0" applyFont="1" applyFill="1" applyBorder="1" applyAlignment="1">
      <alignment horizontal="center" vertical="center" wrapText="1"/>
    </xf>
    <xf numFmtId="0" fontId="39" fillId="0" borderId="0" xfId="0" applyFont="1" applyBorder="1" applyAlignment="1">
      <alignment horizontal="center" vertical="center"/>
    </xf>
    <xf numFmtId="0" fontId="39" fillId="0" borderId="4" xfId="0" applyFont="1" applyBorder="1" applyAlignment="1" applyProtection="1">
      <alignment horizontal="center"/>
      <protection locked="0"/>
    </xf>
    <xf numFmtId="0" fontId="39" fillId="0" borderId="0" xfId="0" applyFont="1" applyBorder="1" applyAlignment="1" applyProtection="1">
      <alignment horizontal="center"/>
      <protection locked="0"/>
    </xf>
    <xf numFmtId="0" fontId="39" fillId="0" borderId="6" xfId="0" applyFont="1" applyBorder="1" applyAlignment="1" applyProtection="1">
      <alignment horizontal="center"/>
      <protection locked="0"/>
    </xf>
    <xf numFmtId="0" fontId="39" fillId="0" borderId="3" xfId="0" applyFont="1" applyBorder="1" applyAlignment="1" applyProtection="1">
      <alignment horizontal="center"/>
      <protection locked="0"/>
    </xf>
    <xf numFmtId="0" fontId="54" fillId="0" borderId="7" xfId="0" applyFont="1" applyBorder="1" applyAlignment="1">
      <alignment horizontal="center"/>
    </xf>
    <xf numFmtId="0" fontId="56" fillId="0" borderId="7" xfId="0" applyFont="1" applyBorder="1" applyAlignment="1">
      <alignment horizontal="left"/>
    </xf>
    <xf numFmtId="0" fontId="41" fillId="0" borderId="0" xfId="0" applyFont="1" applyAlignment="1">
      <alignment horizontal="center"/>
    </xf>
  </cellXfs>
  <cellStyles count="3">
    <cellStyle name="Calculation" xfId="1" builtinId="22"/>
    <cellStyle name="Input" xfId="2" builtinId="20"/>
    <cellStyle name="Normal" xfId="0" builtinId="0"/>
  </cellStyles>
  <dxfs count="6">
    <dxf>
      <font>
        <b/>
        <i val="0"/>
        <strike val="0"/>
        <color rgb="FF0070C0"/>
      </font>
      <fill>
        <patternFill patternType="none">
          <bgColor indexed="65"/>
        </patternFill>
      </fill>
    </dxf>
    <dxf>
      <font>
        <b/>
        <i val="0"/>
        <strike val="0"/>
        <color rgb="FF00B0F0"/>
      </font>
      <fill>
        <patternFill patternType="none">
          <bgColor indexed="65"/>
        </patternFill>
      </fill>
    </dxf>
    <dxf>
      <font>
        <b/>
        <i val="0"/>
        <strike val="0"/>
        <color rgb="FF92D050"/>
      </font>
      <fill>
        <patternFill patternType="none">
          <bgColor indexed="65"/>
        </patternFill>
      </fill>
    </dxf>
    <dxf>
      <font>
        <b/>
        <i val="0"/>
        <strike val="0"/>
        <color rgb="FFFFFF00"/>
      </font>
      <fill>
        <patternFill patternType="none">
          <bgColor indexed="65"/>
        </patternFill>
      </fill>
    </dxf>
    <dxf>
      <font>
        <b/>
        <i val="0"/>
        <strike val="0"/>
        <color rgb="FFFFC000"/>
      </font>
      <fill>
        <patternFill patternType="none">
          <bgColor indexed="65"/>
        </patternFill>
      </fill>
    </dxf>
    <dxf>
      <font>
        <b/>
        <i val="0"/>
        <strike val="0"/>
        <color rgb="FFC0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2133600</xdr:colOff>
      <xdr:row>25</xdr:row>
      <xdr:rowOff>19050</xdr:rowOff>
    </xdr:from>
    <xdr:to>
      <xdr:col>13</xdr:col>
      <xdr:colOff>3162300</xdr:colOff>
      <xdr:row>25</xdr:row>
      <xdr:rowOff>19050</xdr:rowOff>
    </xdr:to>
    <xdr:cxnSp macro="">
      <xdr:nvCxnSpPr>
        <xdr:cNvPr id="16" name="Straight Connector 15">
          <a:extLst>
            <a:ext uri="{FF2B5EF4-FFF2-40B4-BE49-F238E27FC236}">
              <a16:creationId xmlns:a16="http://schemas.microsoft.com/office/drawing/2014/main" id="{5C1ECFCF-AAD4-B9B6-DA1F-D51E596B7218}"/>
            </a:ext>
          </a:extLst>
        </xdr:cNvPr>
        <xdr:cNvCxnSpPr/>
      </xdr:nvCxnSpPr>
      <xdr:spPr>
        <a:xfrm>
          <a:off x="3076575" y="4410075"/>
          <a:ext cx="10287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14</xdr:col>
          <xdr:colOff>114300</xdr:colOff>
          <xdr:row>3</xdr:row>
          <xdr:rowOff>25400</xdr:rowOff>
        </xdr:from>
        <xdr:to>
          <xdr:col>14</xdr:col>
          <xdr:colOff>419100</xdr:colOff>
          <xdr:row>4</xdr:row>
          <xdr:rowOff>0</xdr:rowOff>
        </xdr:to>
        <xdr:sp macro="" textlink="">
          <xdr:nvSpPr>
            <xdr:cNvPr id="3912" name="Check Box 2888" hidden="1">
              <a:extLst>
                <a:ext uri="{63B3BB69-23CF-44E3-9099-C40C66FF867C}">
                  <a14:compatExt spid="_x0000_s3912"/>
                </a:ext>
                <a:ext uri="{FF2B5EF4-FFF2-40B4-BE49-F238E27FC236}">
                  <a16:creationId xmlns:a16="http://schemas.microsoft.com/office/drawing/2014/main" id="{0A655D3D-80D1-07D8-0F2E-B89129BB52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3</xdr:row>
          <xdr:rowOff>12700</xdr:rowOff>
        </xdr:from>
        <xdr:to>
          <xdr:col>15</xdr:col>
          <xdr:colOff>431800</xdr:colOff>
          <xdr:row>4</xdr:row>
          <xdr:rowOff>0</xdr:rowOff>
        </xdr:to>
        <xdr:sp macro="" textlink="">
          <xdr:nvSpPr>
            <xdr:cNvPr id="3913" name="Check Box 2889" hidden="1">
              <a:extLst>
                <a:ext uri="{63B3BB69-23CF-44E3-9099-C40C66FF867C}">
                  <a14:compatExt spid="_x0000_s3913"/>
                </a:ext>
                <a:ext uri="{FF2B5EF4-FFF2-40B4-BE49-F238E27FC236}">
                  <a16:creationId xmlns:a16="http://schemas.microsoft.com/office/drawing/2014/main" id="{5F7F275A-5660-12C6-6783-81BC8F5E4C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xdr:row>
          <xdr:rowOff>25400</xdr:rowOff>
        </xdr:from>
        <xdr:to>
          <xdr:col>14</xdr:col>
          <xdr:colOff>419100</xdr:colOff>
          <xdr:row>5</xdr:row>
          <xdr:rowOff>0</xdr:rowOff>
        </xdr:to>
        <xdr:sp macro="" textlink="">
          <xdr:nvSpPr>
            <xdr:cNvPr id="3914" name="Check Box 2890" hidden="1">
              <a:extLst>
                <a:ext uri="{63B3BB69-23CF-44E3-9099-C40C66FF867C}">
                  <a14:compatExt spid="_x0000_s3914"/>
                </a:ext>
                <a:ext uri="{FF2B5EF4-FFF2-40B4-BE49-F238E27FC236}">
                  <a16:creationId xmlns:a16="http://schemas.microsoft.com/office/drawing/2014/main" id="{D5B9EC8C-627C-FD99-FC58-B904898E49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xdr:row>
          <xdr:rowOff>12700</xdr:rowOff>
        </xdr:from>
        <xdr:to>
          <xdr:col>15</xdr:col>
          <xdr:colOff>431800</xdr:colOff>
          <xdr:row>5</xdr:row>
          <xdr:rowOff>0</xdr:rowOff>
        </xdr:to>
        <xdr:sp macro="" textlink="">
          <xdr:nvSpPr>
            <xdr:cNvPr id="3915" name="Check Box 2891" hidden="1">
              <a:extLst>
                <a:ext uri="{63B3BB69-23CF-44E3-9099-C40C66FF867C}">
                  <a14:compatExt spid="_x0000_s3915"/>
                </a:ext>
                <a:ext uri="{FF2B5EF4-FFF2-40B4-BE49-F238E27FC236}">
                  <a16:creationId xmlns:a16="http://schemas.microsoft.com/office/drawing/2014/main" id="{6E812CC0-A3B2-2BB4-2E28-2FEA833BDB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xdr:row>
          <xdr:rowOff>25400</xdr:rowOff>
        </xdr:from>
        <xdr:to>
          <xdr:col>14</xdr:col>
          <xdr:colOff>419100</xdr:colOff>
          <xdr:row>6</xdr:row>
          <xdr:rowOff>0</xdr:rowOff>
        </xdr:to>
        <xdr:sp macro="" textlink="">
          <xdr:nvSpPr>
            <xdr:cNvPr id="3916" name="Check Box 2892" hidden="1">
              <a:extLst>
                <a:ext uri="{63B3BB69-23CF-44E3-9099-C40C66FF867C}">
                  <a14:compatExt spid="_x0000_s3916"/>
                </a:ext>
                <a:ext uri="{FF2B5EF4-FFF2-40B4-BE49-F238E27FC236}">
                  <a16:creationId xmlns:a16="http://schemas.microsoft.com/office/drawing/2014/main" id="{B894AFF3-C525-3C1A-673C-F3BA29CD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5</xdr:row>
          <xdr:rowOff>12700</xdr:rowOff>
        </xdr:from>
        <xdr:to>
          <xdr:col>15</xdr:col>
          <xdr:colOff>431800</xdr:colOff>
          <xdr:row>6</xdr:row>
          <xdr:rowOff>0</xdr:rowOff>
        </xdr:to>
        <xdr:sp macro="" textlink="">
          <xdr:nvSpPr>
            <xdr:cNvPr id="3917" name="Check Box 2893" hidden="1">
              <a:extLst>
                <a:ext uri="{63B3BB69-23CF-44E3-9099-C40C66FF867C}">
                  <a14:compatExt spid="_x0000_s3917"/>
                </a:ext>
                <a:ext uri="{FF2B5EF4-FFF2-40B4-BE49-F238E27FC236}">
                  <a16:creationId xmlns:a16="http://schemas.microsoft.com/office/drawing/2014/main" id="{50B985DD-097F-1278-B866-BE63199C6F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xdr:row>
          <xdr:rowOff>25400</xdr:rowOff>
        </xdr:from>
        <xdr:to>
          <xdr:col>14</xdr:col>
          <xdr:colOff>419100</xdr:colOff>
          <xdr:row>6</xdr:row>
          <xdr:rowOff>0</xdr:rowOff>
        </xdr:to>
        <xdr:sp macro="" textlink="">
          <xdr:nvSpPr>
            <xdr:cNvPr id="4618" name="Check Box 3594" hidden="1">
              <a:extLst>
                <a:ext uri="{63B3BB69-23CF-44E3-9099-C40C66FF867C}">
                  <a14:compatExt spid="_x0000_s4618"/>
                </a:ext>
                <a:ext uri="{FF2B5EF4-FFF2-40B4-BE49-F238E27FC236}">
                  <a16:creationId xmlns:a16="http://schemas.microsoft.com/office/drawing/2014/main" id="{1A0B5A90-16B3-80F8-EB1C-1C77046783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5</xdr:row>
          <xdr:rowOff>12700</xdr:rowOff>
        </xdr:from>
        <xdr:to>
          <xdr:col>15</xdr:col>
          <xdr:colOff>431800</xdr:colOff>
          <xdr:row>6</xdr:row>
          <xdr:rowOff>0</xdr:rowOff>
        </xdr:to>
        <xdr:sp macro="" textlink="">
          <xdr:nvSpPr>
            <xdr:cNvPr id="4619" name="Check Box 3595" hidden="1">
              <a:extLst>
                <a:ext uri="{63B3BB69-23CF-44E3-9099-C40C66FF867C}">
                  <a14:compatExt spid="_x0000_s4619"/>
                </a:ext>
                <a:ext uri="{FF2B5EF4-FFF2-40B4-BE49-F238E27FC236}">
                  <a16:creationId xmlns:a16="http://schemas.microsoft.com/office/drawing/2014/main" id="{BB52F24F-27A9-B827-BF3A-FDDC5C947A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323850</xdr:colOff>
      <xdr:row>19</xdr:row>
      <xdr:rowOff>109537</xdr:rowOff>
    </xdr:from>
    <xdr:ext cx="65" cy="172227"/>
    <xdr:sp macro="" textlink="">
      <xdr:nvSpPr>
        <xdr:cNvPr id="2" name="TextBox 1">
          <a:extLst>
            <a:ext uri="{FF2B5EF4-FFF2-40B4-BE49-F238E27FC236}">
              <a16:creationId xmlns:a16="http://schemas.microsoft.com/office/drawing/2014/main" id="{3F1C35E8-2F2A-F0B4-45EB-464C6831DDE9}"/>
            </a:ext>
          </a:extLst>
        </xdr:cNvPr>
        <xdr:cNvSpPr txBox="1"/>
      </xdr:nvSpPr>
      <xdr:spPr>
        <a:xfrm>
          <a:off x="10601325" y="3929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17</xdr:col>
      <xdr:colOff>263524</xdr:colOff>
      <xdr:row>35</xdr:row>
      <xdr:rowOff>52387</xdr:rowOff>
    </xdr:from>
    <xdr:ext cx="4562475" cy="447379"/>
    <mc:AlternateContent xmlns:mc="http://schemas.openxmlformats.org/markup-compatibility/2006">
      <mc:Choice xmlns:a14="http://schemas.microsoft.com/office/drawing/2010/main" Requires="a14">
        <xdr:sp macro="" textlink="">
          <xdr:nvSpPr>
            <xdr:cNvPr id="3" name="TextBox 2">
              <a:extLst>
                <a:ext uri="{FF2B5EF4-FFF2-40B4-BE49-F238E27FC236}">
                  <a16:creationId xmlns:a16="http://schemas.microsoft.com/office/drawing/2014/main" id="{9337FA34-41CF-7699-94F2-87E62A406436}"/>
                </a:ext>
              </a:extLst>
            </xdr:cNvPr>
            <xdr:cNvSpPr txBox="1"/>
          </xdr:nvSpPr>
          <xdr:spPr>
            <a:xfrm>
              <a:off x="8420099" y="6719887"/>
              <a:ext cx="456247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1000" i="1">
                      <a:solidFill>
                        <a:schemeClr val="tx1"/>
                      </a:solidFill>
                      <a:effectLst/>
                      <a:latin typeface="Cambria Math" panose="02040503050406030204" pitchFamily="18" charset="0"/>
                      <a:ea typeface="+mn-ea"/>
                      <a:cs typeface="+mn-cs"/>
                    </a:rPr>
                    <m:t>𝑃</m:t>
                  </m:r>
                  <m:d>
                    <m:dPr>
                      <m:ctrlPr>
                        <a:rPr lang="en-US" sz="1000" i="1">
                          <a:solidFill>
                            <a:schemeClr val="tx1"/>
                          </a:solidFill>
                          <a:effectLst/>
                          <a:latin typeface="Cambria Math" panose="02040503050406030204" pitchFamily="18" charset="0"/>
                          <a:ea typeface="+mn-ea"/>
                          <a:cs typeface="+mn-cs"/>
                        </a:rPr>
                      </m:ctrlPr>
                    </m:d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𝑌</m:t>
                          </m:r>
                        </m:e>
                        <m:sub>
                          <m:r>
                            <a:rPr lang="en-US" sz="1000" i="1">
                              <a:solidFill>
                                <a:schemeClr val="tx1"/>
                              </a:solidFill>
                              <a:effectLst/>
                              <a:latin typeface="Cambria Math" panose="02040503050406030204" pitchFamily="18" charset="0"/>
                              <a:ea typeface="+mn-ea"/>
                              <a:cs typeface="+mn-cs"/>
                            </a:rPr>
                            <m:t>𝑖</m:t>
                          </m:r>
                        </m:sub>
                      </m:sSub>
                    </m:e>
                  </m:d>
                  <m:r>
                    <a:rPr lang="en-US" sz="1000" i="1">
                      <a:solidFill>
                        <a:schemeClr val="tx1"/>
                      </a:solidFill>
                      <a:effectLst/>
                      <a:latin typeface="Cambria Math" panose="02040503050406030204" pitchFamily="18" charset="0"/>
                      <a:ea typeface="+mn-ea"/>
                      <a:cs typeface="+mn-cs"/>
                    </a:rPr>
                    <m:t>= </m:t>
                  </m:r>
                  <m:d>
                    <m:dPr>
                      <m:begChr m:val="["/>
                      <m:endChr m:val="]"/>
                      <m:ctrlPr>
                        <a:rPr lang="en-US" sz="1000" i="1">
                          <a:solidFill>
                            <a:schemeClr val="tx1"/>
                          </a:solidFill>
                          <a:effectLst/>
                          <a:latin typeface="Cambria Math" panose="02040503050406030204" pitchFamily="18" charset="0"/>
                          <a:ea typeface="+mn-ea"/>
                          <a:cs typeface="+mn-cs"/>
                        </a:rPr>
                      </m:ctrlPr>
                    </m:d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𝑃</m:t>
                          </m:r>
                        </m:e>
                        <m:sub>
                          <m:r>
                            <a:rPr lang="en-US" sz="1000" i="1">
                              <a:solidFill>
                                <a:schemeClr val="tx1"/>
                              </a:solidFill>
                              <a:effectLst/>
                              <a:latin typeface="Cambria Math" panose="02040503050406030204" pitchFamily="18" charset="0"/>
                              <a:ea typeface="+mn-ea"/>
                              <a:cs typeface="+mn-cs"/>
                            </a:rPr>
                            <m:t>𝑑</m:t>
                          </m:r>
                        </m:sub>
                      </m:sSub>
                      <m:r>
                        <a:rPr lang="en-US" sz="1000" i="1">
                          <a:solidFill>
                            <a:schemeClr val="tx1"/>
                          </a:solidFill>
                          <a:effectLst/>
                          <a:latin typeface="Cambria Math" panose="02040503050406030204" pitchFamily="18" charset="0"/>
                          <a:ea typeface="+mn-ea"/>
                          <a:cs typeface="+mn-cs"/>
                        </a:rPr>
                        <m:t>− </m:t>
                      </m:r>
                      <m:nary>
                        <m:naryPr>
                          <m:chr m:val="∑"/>
                          <m:limLoc m:val="undOvr"/>
                          <m:ctrlPr>
                            <a:rPr lang="en-US" sz="1000" i="1">
                              <a:solidFill>
                                <a:schemeClr val="tx1"/>
                              </a:solidFill>
                              <a:effectLst/>
                              <a:latin typeface="Cambria Math" panose="02040503050406030204" pitchFamily="18" charset="0"/>
                              <a:ea typeface="+mn-ea"/>
                              <a:cs typeface="+mn-cs"/>
                            </a:rPr>
                          </m:ctrlPr>
                        </m:naryPr>
                        <m:sub>
                          <m:r>
                            <a:rPr lang="en-US" sz="1000" i="1">
                              <a:solidFill>
                                <a:schemeClr val="tx1"/>
                              </a:solidFill>
                              <a:effectLst/>
                              <a:latin typeface="Cambria Math" panose="02040503050406030204" pitchFamily="18" charset="0"/>
                              <a:ea typeface="+mn-ea"/>
                              <a:cs typeface="+mn-cs"/>
                            </a:rPr>
                            <m:t>𝑗</m:t>
                          </m:r>
                          <m:r>
                            <a:rPr lang="en-US" sz="1000" i="1">
                              <a:solidFill>
                                <a:schemeClr val="tx1"/>
                              </a:solidFill>
                              <a:effectLst/>
                              <a:latin typeface="Cambria Math" panose="02040503050406030204" pitchFamily="18" charset="0"/>
                              <a:ea typeface="+mn-ea"/>
                              <a:cs typeface="+mn-cs"/>
                            </a:rPr>
                            <m:t>=0</m:t>
                          </m:r>
                        </m:sub>
                        <m:sup>
                          <m:r>
                            <a:rPr lang="en-US" sz="1000" i="1">
                              <a:solidFill>
                                <a:schemeClr val="tx1"/>
                              </a:solidFill>
                              <a:effectLst/>
                              <a:latin typeface="Cambria Math" panose="02040503050406030204" pitchFamily="18" charset="0"/>
                              <a:ea typeface="+mn-ea"/>
                              <a:cs typeface="+mn-cs"/>
                            </a:rPr>
                            <m:t>𝑖</m:t>
                          </m:r>
                          <m:r>
                            <a:rPr lang="en-US" sz="1000" i="1">
                              <a:solidFill>
                                <a:schemeClr val="tx1"/>
                              </a:solidFill>
                              <a:effectLst/>
                              <a:latin typeface="Cambria Math" panose="02040503050406030204" pitchFamily="18" charset="0"/>
                              <a:ea typeface="+mn-ea"/>
                              <a:cs typeface="+mn-cs"/>
                            </a:rPr>
                            <m:t>−1</m:t>
                          </m:r>
                        </m:sup>
                        <m:e>
                          <m:r>
                            <a:rPr lang="en-US" sz="1000" i="1">
                              <a:solidFill>
                                <a:schemeClr val="tx1"/>
                              </a:solidFill>
                              <a:effectLst/>
                              <a:latin typeface="Cambria Math" panose="02040503050406030204" pitchFamily="18" charset="0"/>
                              <a:ea typeface="+mn-ea"/>
                              <a:cs typeface="+mn-cs"/>
                            </a:rPr>
                            <m:t>𝑃</m:t>
                          </m:r>
                          <m:d>
                            <m:dPr>
                              <m:ctrlPr>
                                <a:rPr lang="en-US" sz="1000" i="1">
                                  <a:solidFill>
                                    <a:schemeClr val="tx1"/>
                                  </a:solidFill>
                                  <a:effectLst/>
                                  <a:latin typeface="Cambria Math" panose="02040503050406030204" pitchFamily="18" charset="0"/>
                                  <a:ea typeface="+mn-ea"/>
                                  <a:cs typeface="+mn-cs"/>
                                </a:rPr>
                              </m:ctrlPr>
                            </m:d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𝑌</m:t>
                                  </m:r>
                                </m:e>
                                <m:sub>
                                  <m:r>
                                    <a:rPr lang="en-US" sz="1000" i="1">
                                      <a:solidFill>
                                        <a:schemeClr val="tx1"/>
                                      </a:solidFill>
                                      <a:effectLst/>
                                      <a:latin typeface="Cambria Math" panose="02040503050406030204" pitchFamily="18" charset="0"/>
                                      <a:ea typeface="+mn-ea"/>
                                      <a:cs typeface="+mn-cs"/>
                                    </a:rPr>
                                    <m:t>𝑗</m:t>
                                  </m:r>
                                </m:sub>
                              </m:sSub>
                            </m:e>
                          </m:d>
                        </m:e>
                      </m:nary>
                    </m:e>
                  </m:d>
                  <m:r>
                    <m:rPr>
                      <m:sty m:val="p"/>
                    </m:rPr>
                    <a:rPr lang="en-US" sz="1000">
                      <a:solidFill>
                        <a:schemeClr val="tx1"/>
                      </a:solidFill>
                      <a:effectLst/>
                      <a:latin typeface="Cambria Math" panose="02040503050406030204" pitchFamily="18" charset="0"/>
                      <a:ea typeface="+mn-ea"/>
                      <a:cs typeface="+mn-cs"/>
                    </a:rPr>
                    <m:t>x</m:t>
                  </m:r>
                </m:oMath>
              </a14:m>
              <a:r>
                <a:rPr lang="en-US" sz="1000">
                  <a:solidFill>
                    <a:schemeClr val="tx1"/>
                  </a:solidFill>
                  <a:effectLst/>
                  <a:latin typeface="+mn-lt"/>
                  <a:ea typeface="+mn-ea"/>
                  <a:cs typeface="+mn-cs"/>
                </a:rPr>
                <a:t> </a:t>
              </a:r>
              <a14:m>
                <m:oMath xmlns:m="http://schemas.openxmlformats.org/officeDocument/2006/math">
                  <m:d>
                    <m:dPr>
                      <m:begChr m:val="["/>
                      <m:endChr m:val="]"/>
                      <m:ctrlPr>
                        <a:rPr lang="en-US" sz="1000" i="1">
                          <a:solidFill>
                            <a:schemeClr val="tx1"/>
                          </a:solidFill>
                          <a:effectLst/>
                          <a:latin typeface="Cambria Math" panose="02040503050406030204" pitchFamily="18" charset="0"/>
                          <a:ea typeface="+mn-ea"/>
                          <a:cs typeface="+mn-cs"/>
                        </a:rPr>
                      </m:ctrlPr>
                    </m:dPr>
                    <m:e>
                      <m:f>
                        <m:fPr>
                          <m:ctrlPr>
                            <a:rPr lang="en-US" sz="1000" i="1">
                              <a:solidFill>
                                <a:schemeClr val="tx1"/>
                              </a:solidFill>
                              <a:effectLst/>
                              <a:latin typeface="Cambria Math" panose="02040503050406030204" pitchFamily="18" charset="0"/>
                              <a:ea typeface="+mn-ea"/>
                              <a:cs typeface="+mn-cs"/>
                            </a:rPr>
                          </m:ctrlPr>
                        </m:fPr>
                        <m:num>
                          <m:sSup>
                            <m:sSupPr>
                              <m:ctrlPr>
                                <a:rPr lang="en-US" sz="1000" i="1">
                                  <a:solidFill>
                                    <a:schemeClr val="tx1"/>
                                  </a:solidFill>
                                  <a:effectLst/>
                                  <a:latin typeface="Cambria Math" panose="02040503050406030204" pitchFamily="18" charset="0"/>
                                  <a:ea typeface="+mn-ea"/>
                                  <a:cs typeface="+mn-cs"/>
                                </a:rPr>
                              </m:ctrlPr>
                            </m:sSup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𝑃</m:t>
                                  </m:r>
                                </m:e>
                                <m:sub>
                                  <m:r>
                                    <a:rPr lang="en-US" sz="1000" i="1">
                                      <a:solidFill>
                                        <a:schemeClr val="tx1"/>
                                      </a:solidFill>
                                      <a:effectLst/>
                                      <a:latin typeface="Cambria Math" panose="02040503050406030204" pitchFamily="18" charset="0"/>
                                      <a:ea typeface="+mn-ea"/>
                                      <a:cs typeface="+mn-cs"/>
                                    </a:rPr>
                                    <m:t>𝑏</m:t>
                                  </m:r>
                                </m:sub>
                              </m:sSub>
                            </m:e>
                            <m:sup>
                              <m:r>
                                <a:rPr lang="en-US" sz="1000" i="1">
                                  <a:solidFill>
                                    <a:schemeClr val="tx1"/>
                                  </a:solidFill>
                                  <a:effectLst/>
                                  <a:latin typeface="Cambria Math" panose="02040503050406030204" pitchFamily="18" charset="0"/>
                                  <a:ea typeface="+mn-ea"/>
                                  <a:cs typeface="+mn-cs"/>
                                </a:rPr>
                                <m:t>4</m:t>
                              </m:r>
                            </m:sup>
                          </m:sSup>
                          <m:sSup>
                            <m:sSupPr>
                              <m:ctrlPr>
                                <a:rPr lang="en-US" sz="1000" i="1">
                                  <a:solidFill>
                                    <a:schemeClr val="tx1"/>
                                  </a:solidFill>
                                  <a:effectLst/>
                                  <a:latin typeface="Cambria Math" panose="02040503050406030204" pitchFamily="18" charset="0"/>
                                  <a:ea typeface="+mn-ea"/>
                                  <a:cs typeface="+mn-cs"/>
                                </a:rPr>
                              </m:ctrlPr>
                            </m:sSup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𝑀</m:t>
                                  </m:r>
                                </m:e>
                                <m:sub>
                                  <m:r>
                                    <a:rPr lang="en-US" sz="1000" i="1">
                                      <a:solidFill>
                                        <a:schemeClr val="tx1"/>
                                      </a:solidFill>
                                      <a:effectLst/>
                                      <a:latin typeface="Cambria Math" panose="02040503050406030204" pitchFamily="18" charset="0"/>
                                      <a:ea typeface="+mn-ea"/>
                                      <a:cs typeface="+mn-cs"/>
                                    </a:rPr>
                                    <m:t>𝑦</m:t>
                                  </m:r>
                                </m:sub>
                              </m:sSub>
                            </m:e>
                            <m:sup>
                              <m:r>
                                <a:rPr lang="en-US" sz="1000" i="1">
                                  <a:solidFill>
                                    <a:schemeClr val="tx1"/>
                                  </a:solidFill>
                                  <a:effectLst/>
                                  <a:latin typeface="Cambria Math" panose="02040503050406030204" pitchFamily="18" charset="0"/>
                                  <a:ea typeface="+mn-ea"/>
                                  <a:cs typeface="+mn-cs"/>
                                </a:rPr>
                                <m:t>4</m:t>
                              </m:r>
                            </m:sup>
                          </m:sSup>
                          <m:r>
                            <a:rPr lang="en-US" sz="1000" i="1">
                              <a:solidFill>
                                <a:schemeClr val="tx1"/>
                              </a:solidFill>
                              <a:effectLst/>
                              <a:latin typeface="Cambria Math" panose="02040503050406030204" pitchFamily="18" charset="0"/>
                              <a:ea typeface="+mn-ea"/>
                              <a:cs typeface="+mn-cs"/>
                            </a:rPr>
                            <m:t>+4</m:t>
                          </m:r>
                          <m:sSup>
                            <m:sSupPr>
                              <m:ctrlPr>
                                <a:rPr lang="en-US" sz="1000" i="1">
                                  <a:solidFill>
                                    <a:schemeClr val="tx1"/>
                                  </a:solidFill>
                                  <a:effectLst/>
                                  <a:latin typeface="Cambria Math" panose="02040503050406030204" pitchFamily="18" charset="0"/>
                                  <a:ea typeface="+mn-ea"/>
                                  <a:cs typeface="+mn-cs"/>
                                </a:rPr>
                              </m:ctrlPr>
                            </m:sSup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𝑃</m:t>
                                  </m:r>
                                </m:e>
                                <m:sub>
                                  <m:r>
                                    <a:rPr lang="en-US" sz="1000" i="1">
                                      <a:solidFill>
                                        <a:schemeClr val="tx1"/>
                                      </a:solidFill>
                                      <a:effectLst/>
                                      <a:latin typeface="Cambria Math" panose="02040503050406030204" pitchFamily="18" charset="0"/>
                                      <a:ea typeface="+mn-ea"/>
                                      <a:cs typeface="+mn-cs"/>
                                    </a:rPr>
                                    <m:t>𝑏</m:t>
                                  </m:r>
                                </m:sub>
                              </m:sSub>
                            </m:e>
                            <m:sup>
                              <m:r>
                                <a:rPr lang="en-US" sz="1000" i="1">
                                  <a:solidFill>
                                    <a:schemeClr val="tx1"/>
                                  </a:solidFill>
                                  <a:effectLst/>
                                  <a:latin typeface="Cambria Math" panose="02040503050406030204" pitchFamily="18" charset="0"/>
                                  <a:ea typeface="+mn-ea"/>
                                  <a:cs typeface="+mn-cs"/>
                                </a:rPr>
                                <m:t>3</m:t>
                              </m:r>
                            </m:sup>
                          </m:sSup>
                          <m:d>
                            <m:dPr>
                              <m:ctrlPr>
                                <a:rPr lang="en-US" sz="1000" i="1">
                                  <a:solidFill>
                                    <a:schemeClr val="tx1"/>
                                  </a:solidFill>
                                  <a:effectLst/>
                                  <a:latin typeface="Cambria Math" panose="02040503050406030204" pitchFamily="18" charset="0"/>
                                  <a:ea typeface="+mn-ea"/>
                                  <a:cs typeface="+mn-cs"/>
                                </a:rPr>
                              </m:ctrlPr>
                            </m:dPr>
                            <m:e>
                              <m:r>
                                <a:rPr lang="en-US" sz="1000" i="1">
                                  <a:solidFill>
                                    <a:schemeClr val="tx1"/>
                                  </a:solidFill>
                                  <a:effectLst/>
                                  <a:latin typeface="Cambria Math" panose="02040503050406030204" pitchFamily="18" charset="0"/>
                                  <a:ea typeface="+mn-ea"/>
                                  <a:cs typeface="+mn-cs"/>
                                </a:rPr>
                                <m:t>1−</m:t>
                              </m:r>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𝑃</m:t>
                                  </m:r>
                                </m:e>
                                <m:sub>
                                  <m:r>
                                    <a:rPr lang="en-US" sz="1000" i="1">
                                      <a:solidFill>
                                        <a:schemeClr val="tx1"/>
                                      </a:solidFill>
                                      <a:effectLst/>
                                      <a:latin typeface="Cambria Math" panose="02040503050406030204" pitchFamily="18" charset="0"/>
                                      <a:ea typeface="+mn-ea"/>
                                      <a:cs typeface="+mn-cs"/>
                                    </a:rPr>
                                    <m:t>𝑏</m:t>
                                  </m:r>
                                </m:sub>
                              </m:sSub>
                            </m:e>
                          </m:d>
                          <m:sSup>
                            <m:sSupPr>
                              <m:ctrlPr>
                                <a:rPr lang="en-US" sz="1000" i="1">
                                  <a:solidFill>
                                    <a:schemeClr val="tx1"/>
                                  </a:solidFill>
                                  <a:effectLst/>
                                  <a:latin typeface="Cambria Math" panose="02040503050406030204" pitchFamily="18" charset="0"/>
                                  <a:ea typeface="+mn-ea"/>
                                  <a:cs typeface="+mn-cs"/>
                                </a:rPr>
                              </m:ctrlPr>
                            </m:sSup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𝑀</m:t>
                                  </m:r>
                                </m:e>
                                <m:sub>
                                  <m:r>
                                    <a:rPr lang="en-US" sz="1000" i="1">
                                      <a:solidFill>
                                        <a:schemeClr val="tx1"/>
                                      </a:solidFill>
                                      <a:effectLst/>
                                      <a:latin typeface="Cambria Math" panose="02040503050406030204" pitchFamily="18" charset="0"/>
                                      <a:ea typeface="+mn-ea"/>
                                      <a:cs typeface="+mn-cs"/>
                                    </a:rPr>
                                    <m:t>𝑦</m:t>
                                  </m:r>
                                </m:sub>
                              </m:sSub>
                            </m:e>
                            <m:sup>
                              <m:r>
                                <a:rPr lang="en-US" sz="1000" i="1">
                                  <a:solidFill>
                                    <a:schemeClr val="tx1"/>
                                  </a:solidFill>
                                  <a:effectLst/>
                                  <a:latin typeface="Cambria Math" panose="02040503050406030204" pitchFamily="18" charset="0"/>
                                  <a:ea typeface="+mn-ea"/>
                                  <a:cs typeface="+mn-cs"/>
                                </a:rPr>
                                <m:t>3</m:t>
                              </m:r>
                            </m:sup>
                          </m:sSup>
                          <m:r>
                            <a:rPr lang="en-US" sz="1000" i="1">
                              <a:solidFill>
                                <a:schemeClr val="tx1"/>
                              </a:solidFill>
                              <a:effectLst/>
                              <a:latin typeface="Cambria Math" panose="02040503050406030204" pitchFamily="18" charset="0"/>
                              <a:ea typeface="+mn-ea"/>
                              <a:cs typeface="+mn-cs"/>
                            </a:rPr>
                            <m:t>+6</m:t>
                          </m:r>
                          <m:sSup>
                            <m:sSupPr>
                              <m:ctrlPr>
                                <a:rPr lang="en-US" sz="1000" i="1">
                                  <a:solidFill>
                                    <a:schemeClr val="tx1"/>
                                  </a:solidFill>
                                  <a:effectLst/>
                                  <a:latin typeface="Cambria Math" panose="02040503050406030204" pitchFamily="18" charset="0"/>
                                  <a:ea typeface="+mn-ea"/>
                                  <a:cs typeface="+mn-cs"/>
                                </a:rPr>
                              </m:ctrlPr>
                            </m:sSup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𝑃</m:t>
                                  </m:r>
                                </m:e>
                                <m:sub>
                                  <m:r>
                                    <a:rPr lang="en-US" sz="1000" i="1">
                                      <a:solidFill>
                                        <a:schemeClr val="tx1"/>
                                      </a:solidFill>
                                      <a:effectLst/>
                                      <a:latin typeface="Cambria Math" panose="02040503050406030204" pitchFamily="18" charset="0"/>
                                      <a:ea typeface="+mn-ea"/>
                                      <a:cs typeface="+mn-cs"/>
                                    </a:rPr>
                                    <m:t>𝑏</m:t>
                                  </m:r>
                                </m:sub>
                              </m:sSub>
                            </m:e>
                            <m:sup>
                              <m:r>
                                <a:rPr lang="en-US" sz="1000" i="1">
                                  <a:solidFill>
                                    <a:schemeClr val="tx1"/>
                                  </a:solidFill>
                                  <a:effectLst/>
                                  <a:latin typeface="Cambria Math" panose="02040503050406030204" pitchFamily="18" charset="0"/>
                                  <a:ea typeface="+mn-ea"/>
                                  <a:cs typeface="+mn-cs"/>
                                </a:rPr>
                                <m:t>2</m:t>
                              </m:r>
                            </m:sup>
                          </m:sSup>
                          <m:sSup>
                            <m:sSupPr>
                              <m:ctrlPr>
                                <a:rPr lang="en-US" sz="1000" i="1">
                                  <a:solidFill>
                                    <a:schemeClr val="tx1"/>
                                  </a:solidFill>
                                  <a:effectLst/>
                                  <a:latin typeface="Cambria Math" panose="02040503050406030204" pitchFamily="18" charset="0"/>
                                  <a:ea typeface="+mn-ea"/>
                                  <a:cs typeface="+mn-cs"/>
                                </a:rPr>
                              </m:ctrlPr>
                            </m:sSupPr>
                            <m:e>
                              <m:d>
                                <m:dPr>
                                  <m:ctrlPr>
                                    <a:rPr lang="en-US" sz="1000" i="1">
                                      <a:solidFill>
                                        <a:schemeClr val="tx1"/>
                                      </a:solidFill>
                                      <a:effectLst/>
                                      <a:latin typeface="Cambria Math" panose="02040503050406030204" pitchFamily="18" charset="0"/>
                                      <a:ea typeface="+mn-ea"/>
                                      <a:cs typeface="+mn-cs"/>
                                    </a:rPr>
                                  </m:ctrlPr>
                                </m:dPr>
                                <m:e>
                                  <m:r>
                                    <a:rPr lang="en-US" sz="1000" i="1">
                                      <a:solidFill>
                                        <a:schemeClr val="tx1"/>
                                      </a:solidFill>
                                      <a:effectLst/>
                                      <a:latin typeface="Cambria Math" panose="02040503050406030204" pitchFamily="18" charset="0"/>
                                      <a:ea typeface="+mn-ea"/>
                                      <a:cs typeface="+mn-cs"/>
                                    </a:rPr>
                                    <m:t>1−</m:t>
                                  </m:r>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𝑃</m:t>
                                      </m:r>
                                    </m:e>
                                    <m:sub>
                                      <m:r>
                                        <a:rPr lang="en-US" sz="1000" i="1">
                                          <a:solidFill>
                                            <a:schemeClr val="tx1"/>
                                          </a:solidFill>
                                          <a:effectLst/>
                                          <a:latin typeface="Cambria Math" panose="02040503050406030204" pitchFamily="18" charset="0"/>
                                          <a:ea typeface="+mn-ea"/>
                                          <a:cs typeface="+mn-cs"/>
                                        </a:rPr>
                                        <m:t>𝑏</m:t>
                                      </m:r>
                                    </m:sub>
                                  </m:sSub>
                                </m:e>
                              </m:d>
                            </m:e>
                            <m:sup>
                              <m:r>
                                <a:rPr lang="en-US" sz="1000" i="1">
                                  <a:solidFill>
                                    <a:schemeClr val="tx1"/>
                                  </a:solidFill>
                                  <a:effectLst/>
                                  <a:latin typeface="Cambria Math" panose="02040503050406030204" pitchFamily="18" charset="0"/>
                                  <a:ea typeface="+mn-ea"/>
                                  <a:cs typeface="+mn-cs"/>
                                </a:rPr>
                                <m:t>2</m:t>
                              </m:r>
                            </m:sup>
                          </m:sSup>
                          <m:sSup>
                            <m:sSupPr>
                              <m:ctrlPr>
                                <a:rPr lang="en-US" sz="1000" i="1">
                                  <a:solidFill>
                                    <a:schemeClr val="tx1"/>
                                  </a:solidFill>
                                  <a:effectLst/>
                                  <a:latin typeface="Cambria Math" panose="02040503050406030204" pitchFamily="18" charset="0"/>
                                  <a:ea typeface="+mn-ea"/>
                                  <a:cs typeface="+mn-cs"/>
                                </a:rPr>
                              </m:ctrlPr>
                            </m:sSup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𝑀</m:t>
                                  </m:r>
                                </m:e>
                                <m:sub>
                                  <m:r>
                                    <a:rPr lang="en-US" sz="1000" i="1">
                                      <a:solidFill>
                                        <a:schemeClr val="tx1"/>
                                      </a:solidFill>
                                      <a:effectLst/>
                                      <a:latin typeface="Cambria Math" panose="02040503050406030204" pitchFamily="18" charset="0"/>
                                      <a:ea typeface="+mn-ea"/>
                                      <a:cs typeface="+mn-cs"/>
                                    </a:rPr>
                                    <m:t>𝑦</m:t>
                                  </m:r>
                                </m:sub>
                              </m:sSub>
                            </m:e>
                            <m:sup>
                              <m:r>
                                <a:rPr lang="en-US" sz="1000" i="1">
                                  <a:solidFill>
                                    <a:schemeClr val="tx1"/>
                                  </a:solidFill>
                                  <a:effectLst/>
                                  <a:latin typeface="Cambria Math" panose="02040503050406030204" pitchFamily="18" charset="0"/>
                                  <a:ea typeface="+mn-ea"/>
                                  <a:cs typeface="+mn-cs"/>
                                </a:rPr>
                                <m:t>2</m:t>
                              </m:r>
                            </m:sup>
                          </m:sSup>
                          <m:r>
                            <a:rPr lang="en-US" sz="1000" i="1">
                              <a:solidFill>
                                <a:schemeClr val="tx1"/>
                              </a:solidFill>
                              <a:effectLst/>
                              <a:latin typeface="Cambria Math" panose="02040503050406030204" pitchFamily="18" charset="0"/>
                              <a:ea typeface="+mn-ea"/>
                              <a:cs typeface="+mn-cs"/>
                            </a:rPr>
                            <m:t>+4</m:t>
                          </m:r>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𝑃</m:t>
                              </m:r>
                            </m:e>
                            <m:sub>
                              <m:r>
                                <a:rPr lang="en-US" sz="1000" i="1">
                                  <a:solidFill>
                                    <a:schemeClr val="tx1"/>
                                  </a:solidFill>
                                  <a:effectLst/>
                                  <a:latin typeface="Cambria Math" panose="02040503050406030204" pitchFamily="18" charset="0"/>
                                  <a:ea typeface="+mn-ea"/>
                                  <a:cs typeface="+mn-cs"/>
                                </a:rPr>
                                <m:t>𝑏</m:t>
                              </m:r>
                            </m:sub>
                          </m:sSub>
                          <m:d>
                            <m:dPr>
                              <m:ctrlPr>
                                <a:rPr lang="en-US" sz="1000" i="1">
                                  <a:solidFill>
                                    <a:schemeClr val="tx1"/>
                                  </a:solidFill>
                                  <a:effectLst/>
                                  <a:latin typeface="Cambria Math" panose="02040503050406030204" pitchFamily="18" charset="0"/>
                                  <a:ea typeface="+mn-ea"/>
                                  <a:cs typeface="+mn-cs"/>
                                </a:rPr>
                              </m:ctrlPr>
                            </m:dPr>
                            <m:e>
                              <m:r>
                                <a:rPr lang="en-US" sz="1000" i="1">
                                  <a:solidFill>
                                    <a:schemeClr val="tx1"/>
                                  </a:solidFill>
                                  <a:effectLst/>
                                  <a:latin typeface="Cambria Math" panose="02040503050406030204" pitchFamily="18" charset="0"/>
                                  <a:ea typeface="+mn-ea"/>
                                  <a:cs typeface="+mn-cs"/>
                                </a:rPr>
                                <m:t>1−</m:t>
                              </m:r>
                              <m:sSup>
                                <m:sSupPr>
                                  <m:ctrlPr>
                                    <a:rPr lang="en-US" sz="1000" i="1">
                                      <a:solidFill>
                                        <a:schemeClr val="tx1"/>
                                      </a:solidFill>
                                      <a:effectLst/>
                                      <a:latin typeface="Cambria Math" panose="02040503050406030204" pitchFamily="18" charset="0"/>
                                      <a:ea typeface="+mn-ea"/>
                                      <a:cs typeface="+mn-cs"/>
                                    </a:rPr>
                                  </m:ctrlPr>
                                </m:sSupPr>
                                <m:e>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𝑃</m:t>
                                      </m:r>
                                    </m:e>
                                    <m:sub>
                                      <m:r>
                                        <a:rPr lang="en-US" sz="1000" i="1">
                                          <a:solidFill>
                                            <a:schemeClr val="tx1"/>
                                          </a:solidFill>
                                          <a:effectLst/>
                                          <a:latin typeface="Cambria Math" panose="02040503050406030204" pitchFamily="18" charset="0"/>
                                          <a:ea typeface="+mn-ea"/>
                                          <a:cs typeface="+mn-cs"/>
                                        </a:rPr>
                                        <m:t>𝑏</m:t>
                                      </m:r>
                                    </m:sub>
                                  </m:sSub>
                                </m:e>
                                <m:sup>
                                  <m:r>
                                    <a:rPr lang="en-US" sz="1000" i="1">
                                      <a:solidFill>
                                        <a:schemeClr val="tx1"/>
                                      </a:solidFill>
                                      <a:effectLst/>
                                      <a:latin typeface="Cambria Math" panose="02040503050406030204" pitchFamily="18" charset="0"/>
                                      <a:ea typeface="+mn-ea"/>
                                      <a:cs typeface="+mn-cs"/>
                                    </a:rPr>
                                    <m:t>3</m:t>
                                  </m:r>
                                </m:sup>
                              </m:sSup>
                            </m:e>
                          </m:d>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𝑀</m:t>
                              </m:r>
                            </m:e>
                            <m:sub>
                              <m:r>
                                <a:rPr lang="en-US" sz="1000" i="1">
                                  <a:solidFill>
                                    <a:schemeClr val="tx1"/>
                                  </a:solidFill>
                                  <a:effectLst/>
                                  <a:latin typeface="Cambria Math" panose="02040503050406030204" pitchFamily="18" charset="0"/>
                                  <a:ea typeface="+mn-ea"/>
                                  <a:cs typeface="+mn-cs"/>
                                </a:rPr>
                                <m:t>𝑦</m:t>
                              </m:r>
                            </m:sub>
                          </m:sSub>
                        </m:num>
                        <m:den>
                          <m:sSub>
                            <m:sSubPr>
                              <m:ctrlPr>
                                <a:rPr lang="en-US" sz="1000" i="1">
                                  <a:solidFill>
                                    <a:schemeClr val="tx1"/>
                                  </a:solidFill>
                                  <a:effectLst/>
                                  <a:latin typeface="Cambria Math" panose="02040503050406030204" pitchFamily="18" charset="0"/>
                                  <a:ea typeface="+mn-ea"/>
                                  <a:cs typeface="+mn-cs"/>
                                </a:rPr>
                              </m:ctrlPr>
                            </m:sSubPr>
                            <m:e>
                              <m:r>
                                <a:rPr lang="en-US" sz="1000" i="1">
                                  <a:solidFill>
                                    <a:schemeClr val="tx1"/>
                                  </a:solidFill>
                                  <a:effectLst/>
                                  <a:latin typeface="Cambria Math" panose="02040503050406030204" pitchFamily="18" charset="0"/>
                                  <a:ea typeface="+mn-ea"/>
                                  <a:cs typeface="+mn-cs"/>
                                </a:rPr>
                                <m:t>𝑃</m:t>
                              </m:r>
                            </m:e>
                            <m:sub>
                              <m:r>
                                <a:rPr lang="en-US" sz="1000" i="1">
                                  <a:solidFill>
                                    <a:schemeClr val="tx1"/>
                                  </a:solidFill>
                                  <a:effectLst/>
                                  <a:latin typeface="Cambria Math" panose="02040503050406030204" pitchFamily="18" charset="0"/>
                                  <a:ea typeface="+mn-ea"/>
                                  <a:cs typeface="+mn-cs"/>
                                </a:rPr>
                                <m:t>𝑑</m:t>
                              </m:r>
                            </m:sub>
                          </m:sSub>
                        </m:den>
                      </m:f>
                    </m:e>
                  </m:d>
                </m:oMath>
              </a14:m>
              <a:endParaRPr lang="en-US" sz="10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dr:sp macro="" textlink="">
          <xdr:nvSpPr>
            <xdr:cNvPr id="3" name="TextBox 2">
              <a:extLst>
                <a:ext uri="{FF2B5EF4-FFF2-40B4-BE49-F238E27FC236}">
                  <a16:creationId xmlns:a16="http://schemas.microsoft.com/office/drawing/2014/main" id="{9337FA34-41CF-7699-94F2-87E62A406436}"/>
                </a:ext>
              </a:extLst>
            </xdr:cNvPr>
            <xdr:cNvSpPr txBox="1"/>
          </xdr:nvSpPr>
          <xdr:spPr>
            <a:xfrm>
              <a:off x="8420099" y="6719887"/>
              <a:ext cx="456247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i="0">
                  <a:solidFill>
                    <a:schemeClr val="tx1"/>
                  </a:solidFill>
                  <a:effectLst/>
                  <a:latin typeface="Cambria Math" panose="02040503050406030204" pitchFamily="18" charset="0"/>
                  <a:ea typeface="+mn-ea"/>
                  <a:cs typeface="+mn-cs"/>
                </a:rPr>
                <a:t>𝑃(𝑌_𝑖 )= [𝑃_𝑑− ∑1_(𝑗=0)^(𝑖−1)▒𝑃(𝑌_𝑗 ) ]x</a:t>
              </a:r>
              <a:r>
                <a:rPr lang="en-US" sz="1000">
                  <a:solidFill>
                    <a:schemeClr val="tx1"/>
                  </a:solidFill>
                  <a:effectLst/>
                  <a:latin typeface="+mn-lt"/>
                  <a:ea typeface="+mn-ea"/>
                  <a:cs typeface="+mn-cs"/>
                </a:rPr>
                <a:t> </a:t>
              </a:r>
              <a:r>
                <a:rPr lang="en-US" sz="1000" i="0">
                  <a:solidFill>
                    <a:schemeClr val="tx1"/>
                  </a:solidFill>
                  <a:effectLst/>
                  <a:latin typeface="Cambria Math" panose="02040503050406030204" pitchFamily="18" charset="0"/>
                  <a:ea typeface="+mn-ea"/>
                  <a:cs typeface="+mn-cs"/>
                </a:rPr>
                <a:t>[(〖𝑃_𝑏〗^4 〖𝑀_𝑦〗^4+4〖𝑃_𝑏〗^3 (1−𝑃_𝑏 ) 〖𝑀_𝑦〗^3+6〖𝑃_𝑏〗^2 (1−𝑃_𝑏 )^2 〖𝑀_𝑦〗^2+4𝑃_𝑏 (1−〖𝑃_𝑏〗^3 ) 𝑀_𝑦)/𝑃_𝑑 ]</a:t>
              </a:r>
              <a:endParaRPr lang="en-US" sz="10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16</xdr:col>
      <xdr:colOff>904874</xdr:colOff>
      <xdr:row>31</xdr:row>
      <xdr:rowOff>166687</xdr:rowOff>
    </xdr:from>
    <xdr:ext cx="4529797" cy="440185"/>
    <mc:AlternateContent xmlns:mc="http://schemas.openxmlformats.org/markup-compatibility/2006">
      <mc:Choice xmlns:a14="http://schemas.microsoft.com/office/drawing/2010/main" Requires="a14">
        <xdr:sp macro="" textlink="">
          <xdr:nvSpPr>
            <xdr:cNvPr id="5" name="TextBox 4">
              <a:extLst>
                <a:ext uri="{FF2B5EF4-FFF2-40B4-BE49-F238E27FC236}">
                  <a16:creationId xmlns:a16="http://schemas.microsoft.com/office/drawing/2014/main" id="{5F6A1DAC-4EAD-0972-3D44-333F02469310}"/>
                </a:ext>
              </a:extLst>
            </xdr:cNvPr>
            <xdr:cNvSpPr txBox="1"/>
          </xdr:nvSpPr>
          <xdr:spPr>
            <a:xfrm>
              <a:off x="7953374" y="6072187"/>
              <a:ext cx="4600575" cy="440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900" i="1">
                        <a:solidFill>
                          <a:schemeClr val="tx1"/>
                        </a:solidFill>
                        <a:effectLst/>
                        <a:latin typeface="Cambria Math" panose="02040503050406030204" pitchFamily="18" charset="0"/>
                        <a:ea typeface="+mn-ea"/>
                        <a:cs typeface="+mn-cs"/>
                      </a:rPr>
                      <m:t>𝑃</m:t>
                    </m:r>
                    <m:d>
                      <m:dPr>
                        <m:ctrlPr>
                          <a:rPr lang="en-US" sz="900" i="1">
                            <a:solidFill>
                              <a:schemeClr val="tx1"/>
                            </a:solidFill>
                            <a:effectLst/>
                            <a:latin typeface="Cambria Math" panose="02040503050406030204" pitchFamily="18" charset="0"/>
                            <a:ea typeface="+mn-ea"/>
                            <a:cs typeface="+mn-cs"/>
                          </a:rPr>
                        </m:ctrlPr>
                      </m:d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𝑌</m:t>
                            </m:r>
                          </m:e>
                          <m:sub>
                            <m:r>
                              <a:rPr lang="en-US" sz="900" i="1">
                                <a:solidFill>
                                  <a:schemeClr val="tx1"/>
                                </a:solidFill>
                                <a:effectLst/>
                                <a:latin typeface="Cambria Math" panose="02040503050406030204" pitchFamily="18" charset="0"/>
                                <a:ea typeface="+mn-ea"/>
                                <a:cs typeface="+mn-cs"/>
                              </a:rPr>
                              <m:t>𝑖</m:t>
                            </m:r>
                          </m:sub>
                        </m:sSub>
                      </m:e>
                    </m:d>
                    <m:r>
                      <a:rPr lang="en-US" sz="900" i="1">
                        <a:solidFill>
                          <a:schemeClr val="tx1"/>
                        </a:solidFill>
                        <a:effectLst/>
                        <a:latin typeface="Cambria Math" panose="02040503050406030204" pitchFamily="18" charset="0"/>
                        <a:ea typeface="+mn-ea"/>
                        <a:cs typeface="+mn-cs"/>
                      </a:rPr>
                      <m:t>= </m:t>
                    </m:r>
                    <m:d>
                      <m:dPr>
                        <m:begChr m:val="["/>
                        <m:endChr m:val="]"/>
                        <m:ctrlPr>
                          <a:rPr lang="en-US" sz="900" i="1">
                            <a:solidFill>
                              <a:schemeClr val="tx1"/>
                            </a:solidFill>
                            <a:effectLst/>
                            <a:latin typeface="Cambria Math" panose="02040503050406030204" pitchFamily="18" charset="0"/>
                            <a:ea typeface="+mn-ea"/>
                            <a:cs typeface="+mn-cs"/>
                          </a:rPr>
                        </m:ctrlPr>
                      </m:d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𝑑</m:t>
                            </m:r>
                          </m:sub>
                        </m:sSub>
                        <m:r>
                          <a:rPr lang="en-US" sz="900" i="1">
                            <a:solidFill>
                              <a:schemeClr val="tx1"/>
                            </a:solidFill>
                            <a:effectLst/>
                            <a:latin typeface="Cambria Math" panose="02040503050406030204" pitchFamily="18" charset="0"/>
                            <a:ea typeface="+mn-ea"/>
                            <a:cs typeface="+mn-cs"/>
                          </a:rPr>
                          <m:t>− </m:t>
                        </m:r>
                        <m:nary>
                          <m:naryPr>
                            <m:chr m:val="∑"/>
                            <m:limLoc m:val="undOvr"/>
                            <m:ctrlPr>
                              <a:rPr lang="en-US" sz="900" i="1">
                                <a:solidFill>
                                  <a:schemeClr val="tx1"/>
                                </a:solidFill>
                                <a:effectLst/>
                                <a:latin typeface="Cambria Math" panose="02040503050406030204" pitchFamily="18" charset="0"/>
                                <a:ea typeface="+mn-ea"/>
                                <a:cs typeface="+mn-cs"/>
                              </a:rPr>
                            </m:ctrlPr>
                          </m:naryPr>
                          <m:sub>
                            <m:r>
                              <a:rPr lang="en-US" sz="900" i="1">
                                <a:solidFill>
                                  <a:schemeClr val="tx1"/>
                                </a:solidFill>
                                <a:effectLst/>
                                <a:latin typeface="Cambria Math" panose="02040503050406030204" pitchFamily="18" charset="0"/>
                                <a:ea typeface="+mn-ea"/>
                                <a:cs typeface="+mn-cs"/>
                              </a:rPr>
                              <m:t>𝑗</m:t>
                            </m:r>
                            <m:r>
                              <a:rPr lang="en-US" sz="900" i="1">
                                <a:solidFill>
                                  <a:schemeClr val="tx1"/>
                                </a:solidFill>
                                <a:effectLst/>
                                <a:latin typeface="Cambria Math" panose="02040503050406030204" pitchFamily="18" charset="0"/>
                                <a:ea typeface="+mn-ea"/>
                                <a:cs typeface="+mn-cs"/>
                              </a:rPr>
                              <m:t>=0</m:t>
                            </m:r>
                          </m:sub>
                          <m:sup>
                            <m:r>
                              <a:rPr lang="en-US" sz="900" i="1">
                                <a:solidFill>
                                  <a:schemeClr val="tx1"/>
                                </a:solidFill>
                                <a:effectLst/>
                                <a:latin typeface="Cambria Math" panose="02040503050406030204" pitchFamily="18" charset="0"/>
                                <a:ea typeface="+mn-ea"/>
                                <a:cs typeface="+mn-cs"/>
                              </a:rPr>
                              <m:t>𝑖</m:t>
                            </m:r>
                            <m:r>
                              <a:rPr lang="en-US" sz="900" i="1">
                                <a:solidFill>
                                  <a:schemeClr val="tx1"/>
                                </a:solidFill>
                                <a:effectLst/>
                                <a:latin typeface="Cambria Math" panose="02040503050406030204" pitchFamily="18" charset="0"/>
                                <a:ea typeface="+mn-ea"/>
                                <a:cs typeface="+mn-cs"/>
                              </a:rPr>
                              <m:t>−1</m:t>
                            </m:r>
                          </m:sup>
                          <m:e>
                            <m:r>
                              <a:rPr lang="en-US" sz="900" i="1">
                                <a:solidFill>
                                  <a:schemeClr val="tx1"/>
                                </a:solidFill>
                                <a:effectLst/>
                                <a:latin typeface="Cambria Math" panose="02040503050406030204" pitchFamily="18" charset="0"/>
                                <a:ea typeface="+mn-ea"/>
                                <a:cs typeface="+mn-cs"/>
                              </a:rPr>
                              <m:t>𝑃</m:t>
                            </m:r>
                            <m:d>
                              <m:dPr>
                                <m:ctrlPr>
                                  <a:rPr lang="en-US" sz="900" i="1">
                                    <a:solidFill>
                                      <a:schemeClr val="tx1"/>
                                    </a:solidFill>
                                    <a:effectLst/>
                                    <a:latin typeface="Cambria Math" panose="02040503050406030204" pitchFamily="18" charset="0"/>
                                    <a:ea typeface="+mn-ea"/>
                                    <a:cs typeface="+mn-cs"/>
                                  </a:rPr>
                                </m:ctrlPr>
                              </m:d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𝑌</m:t>
                                    </m:r>
                                  </m:e>
                                  <m:sub>
                                    <m:r>
                                      <a:rPr lang="en-US" sz="900" i="1">
                                        <a:solidFill>
                                          <a:schemeClr val="tx1"/>
                                        </a:solidFill>
                                        <a:effectLst/>
                                        <a:latin typeface="Cambria Math" panose="02040503050406030204" pitchFamily="18" charset="0"/>
                                        <a:ea typeface="+mn-ea"/>
                                        <a:cs typeface="+mn-cs"/>
                                      </a:rPr>
                                      <m:t>𝑗</m:t>
                                    </m:r>
                                  </m:sub>
                                </m:sSub>
                              </m:e>
                            </m:d>
                          </m:e>
                        </m:nary>
                      </m:e>
                    </m:d>
                    <m:d>
                      <m:dPr>
                        <m:begChr m:val="["/>
                        <m:endChr m:val="]"/>
                        <m:ctrlPr>
                          <a:rPr lang="en-US" sz="900" i="1">
                            <a:solidFill>
                              <a:schemeClr val="tx1"/>
                            </a:solidFill>
                            <a:effectLst/>
                            <a:latin typeface="Cambria Math" panose="02040503050406030204" pitchFamily="18" charset="0"/>
                            <a:ea typeface="+mn-ea"/>
                            <a:cs typeface="+mn-cs"/>
                          </a:rPr>
                        </m:ctrlPr>
                      </m:dPr>
                      <m:e>
                        <m:f>
                          <m:fPr>
                            <m:ctrlPr>
                              <a:rPr lang="en-US" sz="900" i="1">
                                <a:solidFill>
                                  <a:schemeClr val="tx1"/>
                                </a:solidFill>
                                <a:effectLst/>
                                <a:latin typeface="Cambria Math" panose="02040503050406030204" pitchFamily="18" charset="0"/>
                                <a:ea typeface="+mn-ea"/>
                                <a:cs typeface="+mn-cs"/>
                              </a:rPr>
                            </m:ctrlPr>
                          </m:fPr>
                          <m:num>
                            <m:sSup>
                              <m:sSupPr>
                                <m:ctrlPr>
                                  <a:rPr lang="en-US" sz="900" i="1">
                                    <a:solidFill>
                                      <a:schemeClr val="tx1"/>
                                    </a:solidFill>
                                    <a:effectLst/>
                                    <a:latin typeface="Cambria Math" panose="02040503050406030204" pitchFamily="18" charset="0"/>
                                    <a:ea typeface="+mn-ea"/>
                                    <a:cs typeface="+mn-cs"/>
                                  </a:rPr>
                                </m:ctrlPr>
                              </m:sSup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𝑏</m:t>
                                    </m:r>
                                  </m:sub>
                                </m:sSub>
                              </m:e>
                              <m:sup>
                                <m:r>
                                  <a:rPr lang="en-US" sz="900" i="1">
                                    <a:solidFill>
                                      <a:schemeClr val="tx1"/>
                                    </a:solidFill>
                                    <a:effectLst/>
                                    <a:latin typeface="Cambria Math" panose="02040503050406030204" pitchFamily="18" charset="0"/>
                                    <a:ea typeface="+mn-ea"/>
                                    <a:cs typeface="+mn-cs"/>
                                  </a:rPr>
                                  <m:t>3</m:t>
                                </m:r>
                              </m:sup>
                            </m:sSup>
                            <m:sSup>
                              <m:sSupPr>
                                <m:ctrlPr>
                                  <a:rPr lang="en-US" sz="900" i="1">
                                    <a:solidFill>
                                      <a:schemeClr val="tx1"/>
                                    </a:solidFill>
                                    <a:effectLst/>
                                    <a:latin typeface="Cambria Math" panose="02040503050406030204" pitchFamily="18" charset="0"/>
                                    <a:ea typeface="+mn-ea"/>
                                    <a:cs typeface="+mn-cs"/>
                                  </a:rPr>
                                </m:ctrlPr>
                              </m:sSup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𝑀</m:t>
                                    </m:r>
                                  </m:e>
                                  <m:sub>
                                    <m:r>
                                      <a:rPr lang="en-US" sz="900" i="1">
                                        <a:solidFill>
                                          <a:schemeClr val="tx1"/>
                                        </a:solidFill>
                                        <a:effectLst/>
                                        <a:latin typeface="Cambria Math" panose="02040503050406030204" pitchFamily="18" charset="0"/>
                                        <a:ea typeface="+mn-ea"/>
                                        <a:cs typeface="+mn-cs"/>
                                      </a:rPr>
                                      <m:t>𝑦</m:t>
                                    </m:r>
                                  </m:sub>
                                </m:sSub>
                              </m:e>
                              <m:sup>
                                <m:r>
                                  <a:rPr lang="en-US" sz="900" i="1">
                                    <a:solidFill>
                                      <a:schemeClr val="tx1"/>
                                    </a:solidFill>
                                    <a:effectLst/>
                                    <a:latin typeface="Cambria Math" panose="02040503050406030204" pitchFamily="18" charset="0"/>
                                    <a:ea typeface="+mn-ea"/>
                                    <a:cs typeface="+mn-cs"/>
                                  </a:rPr>
                                  <m:t>3</m:t>
                                </m:r>
                              </m:sup>
                            </m:sSup>
                            <m:r>
                              <a:rPr lang="en-US" sz="900" i="1">
                                <a:solidFill>
                                  <a:schemeClr val="tx1"/>
                                </a:solidFill>
                                <a:effectLst/>
                                <a:latin typeface="Cambria Math" panose="02040503050406030204" pitchFamily="18" charset="0"/>
                                <a:ea typeface="+mn-ea"/>
                                <a:cs typeface="+mn-cs"/>
                              </a:rPr>
                              <m:t>+3</m:t>
                            </m:r>
                            <m:sSup>
                              <m:sSupPr>
                                <m:ctrlPr>
                                  <a:rPr lang="en-US" sz="900" i="1">
                                    <a:solidFill>
                                      <a:schemeClr val="tx1"/>
                                    </a:solidFill>
                                    <a:effectLst/>
                                    <a:latin typeface="Cambria Math" panose="02040503050406030204" pitchFamily="18" charset="0"/>
                                    <a:ea typeface="+mn-ea"/>
                                    <a:cs typeface="+mn-cs"/>
                                  </a:rPr>
                                </m:ctrlPr>
                              </m:sSup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𝑏</m:t>
                                    </m:r>
                                  </m:sub>
                                </m:sSub>
                              </m:e>
                              <m:sup>
                                <m:r>
                                  <a:rPr lang="en-US" sz="900" i="1">
                                    <a:solidFill>
                                      <a:schemeClr val="tx1"/>
                                    </a:solidFill>
                                    <a:effectLst/>
                                    <a:latin typeface="Cambria Math" panose="02040503050406030204" pitchFamily="18" charset="0"/>
                                    <a:ea typeface="+mn-ea"/>
                                    <a:cs typeface="+mn-cs"/>
                                  </a:rPr>
                                  <m:t>2</m:t>
                                </m:r>
                              </m:sup>
                            </m:sSup>
                            <m:d>
                              <m:dPr>
                                <m:ctrlPr>
                                  <a:rPr lang="en-US" sz="900" i="1">
                                    <a:solidFill>
                                      <a:schemeClr val="tx1"/>
                                    </a:solidFill>
                                    <a:effectLst/>
                                    <a:latin typeface="Cambria Math" panose="02040503050406030204" pitchFamily="18" charset="0"/>
                                    <a:ea typeface="+mn-ea"/>
                                    <a:cs typeface="+mn-cs"/>
                                  </a:rPr>
                                </m:ctrlPr>
                              </m:dPr>
                              <m:e>
                                <m:r>
                                  <a:rPr lang="en-US" sz="900" i="1">
                                    <a:solidFill>
                                      <a:schemeClr val="tx1"/>
                                    </a:solidFill>
                                    <a:effectLst/>
                                    <a:latin typeface="Cambria Math" panose="02040503050406030204" pitchFamily="18" charset="0"/>
                                    <a:ea typeface="+mn-ea"/>
                                    <a:cs typeface="+mn-cs"/>
                                  </a:rPr>
                                  <m:t>1−</m:t>
                                </m:r>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𝑏</m:t>
                                    </m:r>
                                  </m:sub>
                                </m:sSub>
                              </m:e>
                            </m:d>
                            <m:sSup>
                              <m:sSupPr>
                                <m:ctrlPr>
                                  <a:rPr lang="en-US" sz="900" i="1">
                                    <a:solidFill>
                                      <a:schemeClr val="tx1"/>
                                    </a:solidFill>
                                    <a:effectLst/>
                                    <a:latin typeface="Cambria Math" panose="02040503050406030204" pitchFamily="18" charset="0"/>
                                    <a:ea typeface="+mn-ea"/>
                                    <a:cs typeface="+mn-cs"/>
                                  </a:rPr>
                                </m:ctrlPr>
                              </m:sSup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𝑀</m:t>
                                    </m:r>
                                  </m:e>
                                  <m:sub>
                                    <m:r>
                                      <a:rPr lang="en-US" sz="900" i="1">
                                        <a:solidFill>
                                          <a:schemeClr val="tx1"/>
                                        </a:solidFill>
                                        <a:effectLst/>
                                        <a:latin typeface="Cambria Math" panose="02040503050406030204" pitchFamily="18" charset="0"/>
                                        <a:ea typeface="+mn-ea"/>
                                        <a:cs typeface="+mn-cs"/>
                                      </a:rPr>
                                      <m:t>𝑦</m:t>
                                    </m:r>
                                  </m:sub>
                                </m:sSub>
                              </m:e>
                              <m:sup>
                                <m:r>
                                  <a:rPr lang="en-US" sz="900" i="1">
                                    <a:solidFill>
                                      <a:schemeClr val="tx1"/>
                                    </a:solidFill>
                                    <a:effectLst/>
                                    <a:latin typeface="Cambria Math" panose="02040503050406030204" pitchFamily="18" charset="0"/>
                                    <a:ea typeface="+mn-ea"/>
                                    <a:cs typeface="+mn-cs"/>
                                  </a:rPr>
                                  <m:t>2</m:t>
                                </m:r>
                              </m:sup>
                            </m:sSup>
                            <m:r>
                              <a:rPr lang="en-US" sz="900" i="1">
                                <a:solidFill>
                                  <a:schemeClr val="tx1"/>
                                </a:solidFill>
                                <a:effectLst/>
                                <a:latin typeface="Cambria Math" panose="02040503050406030204" pitchFamily="18" charset="0"/>
                                <a:ea typeface="+mn-ea"/>
                                <a:cs typeface="+mn-cs"/>
                              </a:rPr>
                              <m:t>+3</m:t>
                            </m:r>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𝑏</m:t>
                                </m:r>
                              </m:sub>
                            </m:sSub>
                            <m:sSup>
                              <m:sSupPr>
                                <m:ctrlPr>
                                  <a:rPr lang="en-US" sz="900" i="1">
                                    <a:solidFill>
                                      <a:schemeClr val="tx1"/>
                                    </a:solidFill>
                                    <a:effectLst/>
                                    <a:latin typeface="Cambria Math" panose="02040503050406030204" pitchFamily="18" charset="0"/>
                                    <a:ea typeface="+mn-ea"/>
                                    <a:cs typeface="+mn-cs"/>
                                  </a:rPr>
                                </m:ctrlPr>
                              </m:sSupPr>
                              <m:e>
                                <m:d>
                                  <m:dPr>
                                    <m:ctrlPr>
                                      <a:rPr lang="en-US" sz="900" i="1">
                                        <a:solidFill>
                                          <a:schemeClr val="tx1"/>
                                        </a:solidFill>
                                        <a:effectLst/>
                                        <a:latin typeface="Cambria Math" panose="02040503050406030204" pitchFamily="18" charset="0"/>
                                        <a:ea typeface="+mn-ea"/>
                                        <a:cs typeface="+mn-cs"/>
                                      </a:rPr>
                                    </m:ctrlPr>
                                  </m:dPr>
                                  <m:e>
                                    <m:r>
                                      <a:rPr lang="en-US" sz="900" i="1">
                                        <a:solidFill>
                                          <a:schemeClr val="tx1"/>
                                        </a:solidFill>
                                        <a:effectLst/>
                                        <a:latin typeface="Cambria Math" panose="02040503050406030204" pitchFamily="18" charset="0"/>
                                        <a:ea typeface="+mn-ea"/>
                                        <a:cs typeface="+mn-cs"/>
                                      </a:rPr>
                                      <m:t>1−</m:t>
                                    </m:r>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𝑏</m:t>
                                        </m:r>
                                      </m:sub>
                                    </m:sSub>
                                  </m:e>
                                </m:d>
                              </m:e>
                              <m:sup>
                                <m:r>
                                  <a:rPr lang="en-US" sz="900" i="1">
                                    <a:solidFill>
                                      <a:schemeClr val="tx1"/>
                                    </a:solidFill>
                                    <a:effectLst/>
                                    <a:latin typeface="Cambria Math" panose="02040503050406030204" pitchFamily="18" charset="0"/>
                                    <a:ea typeface="+mn-ea"/>
                                    <a:cs typeface="+mn-cs"/>
                                  </a:rPr>
                                  <m:t>2</m:t>
                                </m:r>
                              </m:sup>
                            </m:sSup>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𝑀</m:t>
                                </m:r>
                              </m:e>
                              <m:sub>
                                <m:r>
                                  <a:rPr lang="en-US" sz="900" i="1">
                                    <a:solidFill>
                                      <a:schemeClr val="tx1"/>
                                    </a:solidFill>
                                    <a:effectLst/>
                                    <a:latin typeface="Cambria Math" panose="02040503050406030204" pitchFamily="18" charset="0"/>
                                    <a:ea typeface="+mn-ea"/>
                                    <a:cs typeface="+mn-cs"/>
                                  </a:rPr>
                                  <m:t>𝑦</m:t>
                                </m:r>
                              </m:sub>
                            </m:sSub>
                          </m:num>
                          <m:den>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𝑑</m:t>
                                </m:r>
                              </m:sub>
                            </m:sSub>
                          </m:den>
                        </m:f>
                      </m:e>
                    </m:d>
                  </m:oMath>
                </m:oMathPara>
              </a14:m>
              <a:endParaRPr lang="en-US" sz="900">
                <a:solidFill>
                  <a:schemeClr val="tx1"/>
                </a:solidFill>
                <a:effectLst/>
                <a:latin typeface="+mn-lt"/>
                <a:ea typeface="+mn-ea"/>
                <a:cs typeface="+mn-cs"/>
              </a:endParaRPr>
            </a:p>
          </xdr:txBody>
        </xdr:sp>
      </mc:Choice>
      <mc:Fallback>
        <xdr:sp macro="" textlink="">
          <xdr:nvSpPr>
            <xdr:cNvPr id="5" name="TextBox 4">
              <a:extLst>
                <a:ext uri="{FF2B5EF4-FFF2-40B4-BE49-F238E27FC236}">
                  <a16:creationId xmlns:a16="http://schemas.microsoft.com/office/drawing/2014/main" id="{5F6A1DAC-4EAD-0972-3D44-333F02469310}"/>
                </a:ext>
              </a:extLst>
            </xdr:cNvPr>
            <xdr:cNvSpPr txBox="1"/>
          </xdr:nvSpPr>
          <xdr:spPr>
            <a:xfrm>
              <a:off x="7953374" y="6072187"/>
              <a:ext cx="4600575" cy="440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900" i="0">
                  <a:solidFill>
                    <a:schemeClr val="tx1"/>
                  </a:solidFill>
                  <a:effectLst/>
                  <a:latin typeface="Cambria Math" panose="02040503050406030204" pitchFamily="18" charset="0"/>
                  <a:ea typeface="+mn-ea"/>
                  <a:cs typeface="+mn-cs"/>
                </a:rPr>
                <a:t>𝑃(𝑌_𝑖 )= [𝑃_𝑑− ∑1_(𝑗=0)^(𝑖−1)▒𝑃(𝑌_𝑗 ) ][(〖𝑃_𝑏〗^3 〖𝑀_𝑦〗^3+3〖𝑃_𝑏〗^2 (1−𝑃_𝑏 ) 〖𝑀_𝑦〗^2+3𝑃_𝑏 (1−𝑃_𝑏 )^2 𝑀_𝑦)/𝑃_𝑑 ]</a:t>
              </a:r>
              <a:endParaRPr lang="en-US" sz="900">
                <a:solidFill>
                  <a:schemeClr val="tx1"/>
                </a:solidFill>
                <a:effectLst/>
                <a:latin typeface="+mn-lt"/>
                <a:ea typeface="+mn-ea"/>
                <a:cs typeface="+mn-cs"/>
              </a:endParaRPr>
            </a:p>
          </xdr:txBody>
        </xdr:sp>
      </mc:Fallback>
    </mc:AlternateContent>
    <xdr:clientData/>
  </xdr:oneCellAnchor>
  <xdr:oneCellAnchor>
    <xdr:from>
      <xdr:col>16</xdr:col>
      <xdr:colOff>971551</xdr:colOff>
      <xdr:row>28</xdr:row>
      <xdr:rowOff>157162</xdr:rowOff>
    </xdr:from>
    <xdr:ext cx="3619806" cy="440185"/>
    <mc:AlternateContent xmlns:mc="http://schemas.openxmlformats.org/markup-compatibility/2006">
      <mc:Choice xmlns:a14="http://schemas.microsoft.com/office/drawing/2010/main" Requires="a14">
        <xdr:sp macro="" textlink="">
          <xdr:nvSpPr>
            <xdr:cNvPr id="37" name="TextBox 36">
              <a:extLst>
                <a:ext uri="{FF2B5EF4-FFF2-40B4-BE49-F238E27FC236}">
                  <a16:creationId xmlns:a16="http://schemas.microsoft.com/office/drawing/2014/main" id="{922C4BAC-12F4-15A0-B36E-F0EB461A0D1D}"/>
                </a:ext>
              </a:extLst>
            </xdr:cNvPr>
            <xdr:cNvSpPr txBox="1"/>
          </xdr:nvSpPr>
          <xdr:spPr>
            <a:xfrm>
              <a:off x="8020051" y="5491162"/>
              <a:ext cx="3667124" cy="440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900" i="1">
                        <a:solidFill>
                          <a:schemeClr val="tx1"/>
                        </a:solidFill>
                        <a:effectLst/>
                        <a:latin typeface="Cambria Math" panose="02040503050406030204" pitchFamily="18" charset="0"/>
                        <a:ea typeface="+mn-ea"/>
                        <a:cs typeface="+mn-cs"/>
                      </a:rPr>
                      <m:t>𝑃</m:t>
                    </m:r>
                    <m:d>
                      <m:dPr>
                        <m:ctrlPr>
                          <a:rPr lang="en-US" sz="900" i="1">
                            <a:solidFill>
                              <a:schemeClr val="tx1"/>
                            </a:solidFill>
                            <a:effectLst/>
                            <a:latin typeface="Cambria Math" panose="02040503050406030204" pitchFamily="18" charset="0"/>
                            <a:ea typeface="+mn-ea"/>
                            <a:cs typeface="+mn-cs"/>
                          </a:rPr>
                        </m:ctrlPr>
                      </m:d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𝑌</m:t>
                            </m:r>
                          </m:e>
                          <m:sub>
                            <m:r>
                              <a:rPr lang="en-US" sz="900" i="1">
                                <a:solidFill>
                                  <a:schemeClr val="tx1"/>
                                </a:solidFill>
                                <a:effectLst/>
                                <a:latin typeface="Cambria Math" panose="02040503050406030204" pitchFamily="18" charset="0"/>
                                <a:ea typeface="+mn-ea"/>
                                <a:cs typeface="+mn-cs"/>
                              </a:rPr>
                              <m:t>𝑖</m:t>
                            </m:r>
                          </m:sub>
                        </m:sSub>
                      </m:e>
                    </m:d>
                    <m:r>
                      <a:rPr lang="en-US" sz="900" i="1">
                        <a:solidFill>
                          <a:schemeClr val="tx1"/>
                        </a:solidFill>
                        <a:effectLst/>
                        <a:latin typeface="Cambria Math" panose="02040503050406030204" pitchFamily="18" charset="0"/>
                        <a:ea typeface="+mn-ea"/>
                        <a:cs typeface="+mn-cs"/>
                      </a:rPr>
                      <m:t>= </m:t>
                    </m:r>
                    <m:d>
                      <m:dPr>
                        <m:begChr m:val="["/>
                        <m:endChr m:val="]"/>
                        <m:ctrlPr>
                          <a:rPr lang="en-US" sz="900" i="1">
                            <a:solidFill>
                              <a:schemeClr val="tx1"/>
                            </a:solidFill>
                            <a:effectLst/>
                            <a:latin typeface="Cambria Math" panose="02040503050406030204" pitchFamily="18" charset="0"/>
                            <a:ea typeface="+mn-ea"/>
                            <a:cs typeface="+mn-cs"/>
                          </a:rPr>
                        </m:ctrlPr>
                      </m:d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𝑑</m:t>
                            </m:r>
                          </m:sub>
                        </m:sSub>
                        <m:r>
                          <a:rPr lang="en-US" sz="900" i="1">
                            <a:solidFill>
                              <a:schemeClr val="tx1"/>
                            </a:solidFill>
                            <a:effectLst/>
                            <a:latin typeface="Cambria Math" panose="02040503050406030204" pitchFamily="18" charset="0"/>
                            <a:ea typeface="+mn-ea"/>
                            <a:cs typeface="+mn-cs"/>
                          </a:rPr>
                          <m:t>− </m:t>
                        </m:r>
                        <m:nary>
                          <m:naryPr>
                            <m:chr m:val="∑"/>
                            <m:limLoc m:val="undOvr"/>
                            <m:ctrlPr>
                              <a:rPr lang="en-US" sz="900" i="1">
                                <a:solidFill>
                                  <a:schemeClr val="tx1"/>
                                </a:solidFill>
                                <a:effectLst/>
                                <a:latin typeface="Cambria Math" panose="02040503050406030204" pitchFamily="18" charset="0"/>
                                <a:ea typeface="+mn-ea"/>
                                <a:cs typeface="+mn-cs"/>
                              </a:rPr>
                            </m:ctrlPr>
                          </m:naryPr>
                          <m:sub>
                            <m:r>
                              <a:rPr lang="en-US" sz="900" i="1">
                                <a:solidFill>
                                  <a:schemeClr val="tx1"/>
                                </a:solidFill>
                                <a:effectLst/>
                                <a:latin typeface="Cambria Math" panose="02040503050406030204" pitchFamily="18" charset="0"/>
                                <a:ea typeface="+mn-ea"/>
                                <a:cs typeface="+mn-cs"/>
                              </a:rPr>
                              <m:t>𝑗</m:t>
                            </m:r>
                            <m:r>
                              <a:rPr lang="en-US" sz="900" i="1">
                                <a:solidFill>
                                  <a:schemeClr val="tx1"/>
                                </a:solidFill>
                                <a:effectLst/>
                                <a:latin typeface="Cambria Math" panose="02040503050406030204" pitchFamily="18" charset="0"/>
                                <a:ea typeface="+mn-ea"/>
                                <a:cs typeface="+mn-cs"/>
                              </a:rPr>
                              <m:t>=0</m:t>
                            </m:r>
                          </m:sub>
                          <m:sup>
                            <m:r>
                              <a:rPr lang="en-US" sz="900" i="1">
                                <a:solidFill>
                                  <a:schemeClr val="tx1"/>
                                </a:solidFill>
                                <a:effectLst/>
                                <a:latin typeface="Cambria Math" panose="02040503050406030204" pitchFamily="18" charset="0"/>
                                <a:ea typeface="+mn-ea"/>
                                <a:cs typeface="+mn-cs"/>
                              </a:rPr>
                              <m:t>𝑖</m:t>
                            </m:r>
                            <m:r>
                              <a:rPr lang="en-US" sz="900" i="1">
                                <a:solidFill>
                                  <a:schemeClr val="tx1"/>
                                </a:solidFill>
                                <a:effectLst/>
                                <a:latin typeface="Cambria Math" panose="02040503050406030204" pitchFamily="18" charset="0"/>
                                <a:ea typeface="+mn-ea"/>
                                <a:cs typeface="+mn-cs"/>
                              </a:rPr>
                              <m:t>−1</m:t>
                            </m:r>
                          </m:sup>
                          <m:e>
                            <m:r>
                              <a:rPr lang="en-US" sz="900" i="1">
                                <a:solidFill>
                                  <a:schemeClr val="tx1"/>
                                </a:solidFill>
                                <a:effectLst/>
                                <a:latin typeface="Cambria Math" panose="02040503050406030204" pitchFamily="18" charset="0"/>
                                <a:ea typeface="+mn-ea"/>
                                <a:cs typeface="+mn-cs"/>
                              </a:rPr>
                              <m:t>𝑃</m:t>
                            </m:r>
                            <m:d>
                              <m:dPr>
                                <m:ctrlPr>
                                  <a:rPr lang="en-US" sz="900" i="1">
                                    <a:solidFill>
                                      <a:schemeClr val="tx1"/>
                                    </a:solidFill>
                                    <a:effectLst/>
                                    <a:latin typeface="Cambria Math" panose="02040503050406030204" pitchFamily="18" charset="0"/>
                                    <a:ea typeface="+mn-ea"/>
                                    <a:cs typeface="+mn-cs"/>
                                  </a:rPr>
                                </m:ctrlPr>
                              </m:d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𝑌</m:t>
                                    </m:r>
                                  </m:e>
                                  <m:sub>
                                    <m:r>
                                      <a:rPr lang="en-US" sz="900" i="1">
                                        <a:solidFill>
                                          <a:schemeClr val="tx1"/>
                                        </a:solidFill>
                                        <a:effectLst/>
                                        <a:latin typeface="Cambria Math" panose="02040503050406030204" pitchFamily="18" charset="0"/>
                                        <a:ea typeface="+mn-ea"/>
                                        <a:cs typeface="+mn-cs"/>
                                      </a:rPr>
                                      <m:t>𝑗</m:t>
                                    </m:r>
                                  </m:sub>
                                </m:sSub>
                              </m:e>
                            </m:d>
                          </m:e>
                        </m:nary>
                      </m:e>
                    </m:d>
                    <m:d>
                      <m:dPr>
                        <m:begChr m:val="["/>
                        <m:endChr m:val="]"/>
                        <m:ctrlPr>
                          <a:rPr lang="en-US" sz="900" i="1">
                            <a:solidFill>
                              <a:schemeClr val="tx1"/>
                            </a:solidFill>
                            <a:effectLst/>
                            <a:latin typeface="Cambria Math" panose="02040503050406030204" pitchFamily="18" charset="0"/>
                            <a:ea typeface="+mn-ea"/>
                            <a:cs typeface="+mn-cs"/>
                          </a:rPr>
                        </m:ctrlPr>
                      </m:dPr>
                      <m:e>
                        <m:f>
                          <m:fPr>
                            <m:ctrlPr>
                              <a:rPr lang="en-US" sz="900" i="1">
                                <a:solidFill>
                                  <a:schemeClr val="tx1"/>
                                </a:solidFill>
                                <a:effectLst/>
                                <a:latin typeface="Cambria Math" panose="02040503050406030204" pitchFamily="18" charset="0"/>
                                <a:ea typeface="+mn-ea"/>
                                <a:cs typeface="+mn-cs"/>
                              </a:rPr>
                            </m:ctrlPr>
                          </m:fPr>
                          <m:num>
                            <m:d>
                              <m:dPr>
                                <m:ctrlPr>
                                  <a:rPr lang="en-US" sz="900" i="1">
                                    <a:solidFill>
                                      <a:schemeClr val="tx1"/>
                                    </a:solidFill>
                                    <a:effectLst/>
                                    <a:latin typeface="Cambria Math" panose="02040503050406030204" pitchFamily="18" charset="0"/>
                                    <a:ea typeface="+mn-ea"/>
                                    <a:cs typeface="+mn-cs"/>
                                  </a:rPr>
                                </m:ctrlPr>
                              </m:dPr>
                              <m:e>
                                <m:r>
                                  <a:rPr lang="en-US" sz="900" i="1">
                                    <a:solidFill>
                                      <a:schemeClr val="tx1"/>
                                    </a:solidFill>
                                    <a:effectLst/>
                                    <a:latin typeface="Cambria Math" panose="02040503050406030204" pitchFamily="18" charset="0"/>
                                    <a:ea typeface="+mn-ea"/>
                                    <a:cs typeface="+mn-cs"/>
                                  </a:rPr>
                                  <m:t>2</m:t>
                                </m:r>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𝑏</m:t>
                                    </m:r>
                                  </m:sub>
                                </m:sSub>
                                <m:d>
                                  <m:dPr>
                                    <m:ctrlPr>
                                      <a:rPr lang="en-US" sz="900" i="1">
                                        <a:solidFill>
                                          <a:schemeClr val="tx1"/>
                                        </a:solidFill>
                                        <a:effectLst/>
                                        <a:latin typeface="Cambria Math" panose="02040503050406030204" pitchFamily="18" charset="0"/>
                                        <a:ea typeface="+mn-ea"/>
                                        <a:cs typeface="+mn-cs"/>
                                      </a:rPr>
                                    </m:ctrlPr>
                                  </m:dPr>
                                  <m:e>
                                    <m:r>
                                      <a:rPr lang="en-US" sz="900" i="1">
                                        <a:solidFill>
                                          <a:schemeClr val="tx1"/>
                                        </a:solidFill>
                                        <a:effectLst/>
                                        <a:latin typeface="Cambria Math" panose="02040503050406030204" pitchFamily="18" charset="0"/>
                                        <a:ea typeface="+mn-ea"/>
                                        <a:cs typeface="+mn-cs"/>
                                      </a:rPr>
                                      <m:t>1−</m:t>
                                    </m:r>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𝑏</m:t>
                                        </m:r>
                                      </m:sub>
                                    </m:sSub>
                                  </m:e>
                                </m:d>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𝑀</m:t>
                                    </m:r>
                                  </m:e>
                                  <m:sub>
                                    <m:r>
                                      <a:rPr lang="en-US" sz="900" i="1">
                                        <a:solidFill>
                                          <a:schemeClr val="tx1"/>
                                        </a:solidFill>
                                        <a:effectLst/>
                                        <a:latin typeface="Cambria Math" panose="02040503050406030204" pitchFamily="18" charset="0"/>
                                        <a:ea typeface="+mn-ea"/>
                                        <a:cs typeface="+mn-cs"/>
                                      </a:rPr>
                                      <m:t>𝑦</m:t>
                                    </m:r>
                                  </m:sub>
                                </m:sSub>
                              </m:e>
                            </m:d>
                            <m:r>
                              <a:rPr lang="en-US" sz="900" i="1">
                                <a:solidFill>
                                  <a:schemeClr val="tx1"/>
                                </a:solidFill>
                                <a:effectLst/>
                                <a:latin typeface="Cambria Math" panose="02040503050406030204" pitchFamily="18" charset="0"/>
                                <a:ea typeface="+mn-ea"/>
                                <a:cs typeface="+mn-cs"/>
                              </a:rPr>
                              <m:t>+ </m:t>
                            </m:r>
                            <m:d>
                              <m:dPr>
                                <m:ctrlPr>
                                  <a:rPr lang="en-US" sz="900" i="1">
                                    <a:solidFill>
                                      <a:schemeClr val="tx1"/>
                                    </a:solidFill>
                                    <a:effectLst/>
                                    <a:latin typeface="Cambria Math" panose="02040503050406030204" pitchFamily="18" charset="0"/>
                                    <a:ea typeface="+mn-ea"/>
                                    <a:cs typeface="+mn-cs"/>
                                  </a:rPr>
                                </m:ctrlPr>
                              </m:dPr>
                              <m:e>
                                <m:sSup>
                                  <m:sSupPr>
                                    <m:ctrlPr>
                                      <a:rPr lang="en-US" sz="900" i="1">
                                        <a:solidFill>
                                          <a:schemeClr val="tx1"/>
                                        </a:solidFill>
                                        <a:effectLst/>
                                        <a:latin typeface="Cambria Math" panose="02040503050406030204" pitchFamily="18" charset="0"/>
                                        <a:ea typeface="+mn-ea"/>
                                        <a:cs typeface="+mn-cs"/>
                                      </a:rPr>
                                    </m:ctrlPr>
                                  </m:sSup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𝑏</m:t>
                                        </m:r>
                                      </m:sub>
                                    </m:sSub>
                                  </m:e>
                                  <m:sup>
                                    <m:r>
                                      <a:rPr lang="en-US" sz="900" i="1">
                                        <a:solidFill>
                                          <a:schemeClr val="tx1"/>
                                        </a:solidFill>
                                        <a:effectLst/>
                                        <a:latin typeface="Cambria Math" panose="02040503050406030204" pitchFamily="18" charset="0"/>
                                        <a:ea typeface="+mn-ea"/>
                                        <a:cs typeface="+mn-cs"/>
                                      </a:rPr>
                                      <m:t>2</m:t>
                                    </m:r>
                                  </m:sup>
                                </m:sSup>
                                <m:sSup>
                                  <m:sSupPr>
                                    <m:ctrlPr>
                                      <a:rPr lang="en-US" sz="900" i="1">
                                        <a:solidFill>
                                          <a:schemeClr val="tx1"/>
                                        </a:solidFill>
                                        <a:effectLst/>
                                        <a:latin typeface="Cambria Math" panose="02040503050406030204" pitchFamily="18" charset="0"/>
                                        <a:ea typeface="+mn-ea"/>
                                        <a:cs typeface="+mn-cs"/>
                                      </a:rPr>
                                    </m:ctrlPr>
                                  </m:sSupPr>
                                  <m:e>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𝑀</m:t>
                                        </m:r>
                                      </m:e>
                                      <m:sub>
                                        <m:r>
                                          <a:rPr lang="en-US" sz="900" i="1">
                                            <a:solidFill>
                                              <a:schemeClr val="tx1"/>
                                            </a:solidFill>
                                            <a:effectLst/>
                                            <a:latin typeface="Cambria Math" panose="02040503050406030204" pitchFamily="18" charset="0"/>
                                            <a:ea typeface="+mn-ea"/>
                                            <a:cs typeface="+mn-cs"/>
                                          </a:rPr>
                                          <m:t>𝑦</m:t>
                                        </m:r>
                                      </m:sub>
                                    </m:sSub>
                                  </m:e>
                                  <m:sup>
                                    <m:r>
                                      <a:rPr lang="en-US" sz="900" i="1">
                                        <a:solidFill>
                                          <a:schemeClr val="tx1"/>
                                        </a:solidFill>
                                        <a:effectLst/>
                                        <a:latin typeface="Cambria Math" panose="02040503050406030204" pitchFamily="18" charset="0"/>
                                        <a:ea typeface="+mn-ea"/>
                                        <a:cs typeface="+mn-cs"/>
                                      </a:rPr>
                                      <m:t>2</m:t>
                                    </m:r>
                                  </m:sup>
                                </m:sSup>
                              </m:e>
                            </m:d>
                          </m:num>
                          <m:den>
                            <m:sSub>
                              <m:sSubPr>
                                <m:ctrlPr>
                                  <a:rPr lang="en-US" sz="900" i="1">
                                    <a:solidFill>
                                      <a:schemeClr val="tx1"/>
                                    </a:solidFill>
                                    <a:effectLst/>
                                    <a:latin typeface="Cambria Math" panose="02040503050406030204" pitchFamily="18" charset="0"/>
                                    <a:ea typeface="+mn-ea"/>
                                    <a:cs typeface="+mn-cs"/>
                                  </a:rPr>
                                </m:ctrlPr>
                              </m:sSubPr>
                              <m:e>
                                <m:r>
                                  <a:rPr lang="en-US" sz="900" i="1">
                                    <a:solidFill>
                                      <a:schemeClr val="tx1"/>
                                    </a:solidFill>
                                    <a:effectLst/>
                                    <a:latin typeface="Cambria Math" panose="02040503050406030204" pitchFamily="18" charset="0"/>
                                    <a:ea typeface="+mn-ea"/>
                                    <a:cs typeface="+mn-cs"/>
                                  </a:rPr>
                                  <m:t>𝑃</m:t>
                                </m:r>
                              </m:e>
                              <m:sub>
                                <m:r>
                                  <a:rPr lang="en-US" sz="900" i="1">
                                    <a:solidFill>
                                      <a:schemeClr val="tx1"/>
                                    </a:solidFill>
                                    <a:effectLst/>
                                    <a:latin typeface="Cambria Math" panose="02040503050406030204" pitchFamily="18" charset="0"/>
                                    <a:ea typeface="+mn-ea"/>
                                    <a:cs typeface="+mn-cs"/>
                                  </a:rPr>
                                  <m:t>𝑑</m:t>
                                </m:r>
                              </m:sub>
                            </m:sSub>
                          </m:den>
                        </m:f>
                      </m:e>
                    </m:d>
                  </m:oMath>
                </m:oMathPara>
              </a14:m>
              <a:endParaRPr lang="en-US" sz="900">
                <a:solidFill>
                  <a:schemeClr val="tx1"/>
                </a:solidFill>
                <a:effectLst/>
                <a:latin typeface="+mn-lt"/>
                <a:ea typeface="+mn-ea"/>
                <a:cs typeface="+mn-cs"/>
              </a:endParaRPr>
            </a:p>
          </xdr:txBody>
        </xdr:sp>
      </mc:Choice>
      <mc:Fallback>
        <xdr:sp macro="" textlink="">
          <xdr:nvSpPr>
            <xdr:cNvPr id="37" name="TextBox 36">
              <a:extLst>
                <a:ext uri="{FF2B5EF4-FFF2-40B4-BE49-F238E27FC236}">
                  <a16:creationId xmlns:a16="http://schemas.microsoft.com/office/drawing/2014/main" id="{922C4BAC-12F4-15A0-B36E-F0EB461A0D1D}"/>
                </a:ext>
              </a:extLst>
            </xdr:cNvPr>
            <xdr:cNvSpPr txBox="1"/>
          </xdr:nvSpPr>
          <xdr:spPr>
            <a:xfrm>
              <a:off x="8020051" y="5491162"/>
              <a:ext cx="3667124" cy="440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900" i="0">
                  <a:solidFill>
                    <a:schemeClr val="tx1"/>
                  </a:solidFill>
                  <a:effectLst/>
                  <a:latin typeface="Cambria Math" panose="02040503050406030204" pitchFamily="18" charset="0"/>
                  <a:ea typeface="+mn-ea"/>
                  <a:cs typeface="+mn-cs"/>
                </a:rPr>
                <a:t>𝑃(𝑌_𝑖 )= [𝑃_𝑑− ∑1_(𝑗=0)^(𝑖−1)▒𝑃(𝑌_𝑗 ) ][((2𝑃_𝑏 (1−𝑃_𝑏 ) 𝑀_𝑦 )+ (〖𝑃_𝑏〗^2 〖𝑀_𝑦〗^2 ))/𝑃_𝑑 ]</a:t>
              </a:r>
              <a:endParaRPr lang="en-US" sz="900">
                <a:solidFill>
                  <a:schemeClr val="tx1"/>
                </a:solidFill>
                <a:effectLst/>
                <a:latin typeface="+mn-lt"/>
                <a:ea typeface="+mn-ea"/>
                <a:cs typeface="+mn-cs"/>
              </a:endParaRPr>
            </a:p>
          </xdr:txBody>
        </xdr:sp>
      </mc:Fallback>
    </mc:AlternateContent>
    <xdr:clientData/>
  </xdr:oneCellAnchor>
  <xdr:oneCellAnchor>
    <xdr:from>
      <xdr:col>16</xdr:col>
      <xdr:colOff>1050926</xdr:colOff>
      <xdr:row>26</xdr:row>
      <xdr:rowOff>61912</xdr:rowOff>
    </xdr:from>
    <xdr:ext cx="2141062" cy="375487"/>
    <mc:AlternateContent xmlns:mc="http://schemas.openxmlformats.org/markup-compatibility/2006">
      <mc:Choice xmlns:a14="http://schemas.microsoft.com/office/drawing/2010/main" Requires="a14">
        <xdr:sp macro="" textlink="">
          <xdr:nvSpPr>
            <xdr:cNvPr id="38" name="TextBox 37">
              <a:extLst>
                <a:ext uri="{FF2B5EF4-FFF2-40B4-BE49-F238E27FC236}">
                  <a16:creationId xmlns:a16="http://schemas.microsoft.com/office/drawing/2014/main" id="{3EE93D35-C3A5-AD62-AD4F-BC88326C08B0}"/>
                </a:ext>
              </a:extLst>
            </xdr:cNvPr>
            <xdr:cNvSpPr txBox="1"/>
          </xdr:nvSpPr>
          <xdr:spPr>
            <a:xfrm>
              <a:off x="8096251" y="5014912"/>
              <a:ext cx="2257424" cy="375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𝑃</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𝑌</m:t>
                            </m:r>
                          </m:e>
                          <m:sub>
                            <m:r>
                              <a:rPr lang="en-US" sz="1100" i="1">
                                <a:solidFill>
                                  <a:schemeClr val="tx1"/>
                                </a:solidFill>
                                <a:effectLst/>
                                <a:latin typeface="Cambria Math" panose="02040503050406030204" pitchFamily="18" charset="0"/>
                                <a:ea typeface="+mn-ea"/>
                                <a:cs typeface="+mn-cs"/>
                              </a:rPr>
                              <m:t>𝑖</m:t>
                            </m:r>
                          </m:sub>
                        </m:sSub>
                      </m:e>
                    </m:d>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m:t>
                        </m:r>
                      </m:e>
                      <m:sub>
                        <m:r>
                          <a:rPr lang="en-US" sz="1100" i="1">
                            <a:solidFill>
                              <a:schemeClr val="tx1"/>
                            </a:solidFill>
                            <a:effectLst/>
                            <a:latin typeface="Cambria Math" panose="02040503050406030204" pitchFamily="18" charset="0"/>
                            <a:ea typeface="+mn-ea"/>
                            <a:cs typeface="+mn-cs"/>
                          </a:rPr>
                          <m:t>𝑑</m:t>
                        </m:r>
                      </m:sub>
                    </m:s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𝑀</m:t>
                        </m:r>
                      </m:e>
                      <m:sub>
                        <m:r>
                          <a:rPr lang="en-US" sz="1100" i="1">
                            <a:solidFill>
                              <a:schemeClr val="tx1"/>
                            </a:solidFill>
                            <a:effectLst/>
                            <a:latin typeface="Cambria Math" panose="02040503050406030204" pitchFamily="18" charset="0"/>
                            <a:ea typeface="+mn-ea"/>
                            <a:cs typeface="+mn-cs"/>
                          </a:rPr>
                          <m:t>𝑦</m:t>
                        </m:r>
                      </m:sub>
                    </m:sSub>
                    <m:sSup>
                      <m:sSupPr>
                        <m:ctrlPr>
                          <a:rPr lang="en-US" sz="1100" i="1">
                            <a:solidFill>
                              <a:schemeClr val="tx1"/>
                            </a:solidFill>
                            <a:effectLst/>
                            <a:latin typeface="Cambria Math" panose="02040503050406030204" pitchFamily="18" charset="0"/>
                            <a:ea typeface="+mn-ea"/>
                            <a:cs typeface="+mn-cs"/>
                          </a:rPr>
                        </m:ctrlPr>
                      </m:sSupPr>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𝑀</m:t>
                                </m:r>
                              </m:e>
                              <m:sub>
                                <m:r>
                                  <a:rPr lang="en-US" sz="1100" i="1">
                                    <a:solidFill>
                                      <a:schemeClr val="tx1"/>
                                    </a:solidFill>
                                    <a:effectLst/>
                                    <a:latin typeface="Cambria Math" panose="02040503050406030204" pitchFamily="18" charset="0"/>
                                    <a:ea typeface="+mn-ea"/>
                                    <a:cs typeface="+mn-cs"/>
                                  </a:rPr>
                                  <m:t>𝑦</m:t>
                                </m:r>
                              </m:sub>
                            </m:sSub>
                          </m:e>
                        </m:d>
                      </m:e>
                      <m:sup>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sup>
                    </m:sSup>
                  </m:oMath>
                </m:oMathPara>
              </a14:m>
              <a:endParaRPr lang="en-US" sz="1100">
                <a:solidFill>
                  <a:schemeClr val="tx1"/>
                </a:solidFill>
                <a:effectLst/>
                <a:latin typeface="+mn-lt"/>
                <a:ea typeface="+mn-ea"/>
                <a:cs typeface="+mn-cs"/>
              </a:endParaRPr>
            </a:p>
            <a:p>
              <a:pPr>
                <a:lnSpc>
                  <a:spcPts val="900"/>
                </a:lnSpc>
              </a:pPr>
              <a:endParaRPr lang="en-US" sz="900">
                <a:solidFill>
                  <a:schemeClr val="tx1"/>
                </a:solidFill>
                <a:effectLst/>
                <a:latin typeface="+mn-lt"/>
                <a:ea typeface="+mn-ea"/>
                <a:cs typeface="+mn-cs"/>
              </a:endParaRPr>
            </a:p>
          </xdr:txBody>
        </xdr:sp>
      </mc:Choice>
      <mc:Fallback>
        <xdr:sp macro="" textlink="">
          <xdr:nvSpPr>
            <xdr:cNvPr id="38" name="TextBox 37">
              <a:extLst>
                <a:ext uri="{FF2B5EF4-FFF2-40B4-BE49-F238E27FC236}">
                  <a16:creationId xmlns:a16="http://schemas.microsoft.com/office/drawing/2014/main" id="{3EE93D35-C3A5-AD62-AD4F-BC88326C08B0}"/>
                </a:ext>
              </a:extLst>
            </xdr:cNvPr>
            <xdr:cNvSpPr txBox="1"/>
          </xdr:nvSpPr>
          <xdr:spPr>
            <a:xfrm>
              <a:off x="8096251" y="5014912"/>
              <a:ext cx="2257424" cy="375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𝑃(𝑌_𝑖 )= 𝑃_𝑑 𝑀_𝑦 (1− 𝑀_𝑦 )^(𝑖−1)</a:t>
              </a:r>
              <a:endParaRPr lang="en-US" sz="1100">
                <a:solidFill>
                  <a:schemeClr val="tx1"/>
                </a:solidFill>
                <a:effectLst/>
                <a:latin typeface="+mn-lt"/>
                <a:ea typeface="+mn-ea"/>
                <a:cs typeface="+mn-cs"/>
              </a:endParaRPr>
            </a:p>
            <a:p>
              <a:pPr>
                <a:lnSpc>
                  <a:spcPts val="900"/>
                </a:lnSpc>
              </a:pPr>
              <a:endParaRPr lang="en-US" sz="900">
                <a:solidFill>
                  <a:schemeClr val="tx1"/>
                </a:solidFill>
                <a:effectLst/>
                <a:latin typeface="+mn-lt"/>
                <a:ea typeface="+mn-ea"/>
                <a:cs typeface="+mn-cs"/>
              </a:endParaRPr>
            </a:p>
          </xdr:txBody>
        </xdr:sp>
      </mc:Fallback>
    </mc:AlternateContent>
    <xdr:clientData/>
  </xdr:oneCellAnchor>
  <xdr:oneCellAnchor>
    <xdr:from>
      <xdr:col>17</xdr:col>
      <xdr:colOff>107950</xdr:colOff>
      <xdr:row>19</xdr:row>
      <xdr:rowOff>42862</xdr:rowOff>
    </xdr:from>
    <xdr:ext cx="3145686" cy="497159"/>
    <mc:AlternateContent xmlns:mc="http://schemas.openxmlformats.org/markup-compatibility/2006">
      <mc:Choice xmlns:a14="http://schemas.microsoft.com/office/drawing/2010/main" Requires="a14">
        <xdr:sp macro="" textlink="">
          <xdr:nvSpPr>
            <xdr:cNvPr id="39" name="TextBox 38">
              <a:extLst>
                <a:ext uri="{FF2B5EF4-FFF2-40B4-BE49-F238E27FC236}">
                  <a16:creationId xmlns:a16="http://schemas.microsoft.com/office/drawing/2014/main" id="{91233C5F-9C86-E824-E6DE-9478FECD994A}"/>
                </a:ext>
              </a:extLst>
            </xdr:cNvPr>
            <xdr:cNvSpPr txBox="1"/>
          </xdr:nvSpPr>
          <xdr:spPr>
            <a:xfrm>
              <a:off x="8277225" y="3662362"/>
              <a:ext cx="3133725" cy="509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ts val="33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𝑑</m:t>
                        </m:r>
                      </m:e>
                      <m:sub>
                        <m:r>
                          <a:rPr lang="en-US" sz="1100" i="1">
                            <a:solidFill>
                              <a:schemeClr val="tx1"/>
                            </a:solidFill>
                            <a:effectLst/>
                            <a:latin typeface="Cambria Math" panose="02040503050406030204" pitchFamily="18" charset="0"/>
                            <a:ea typeface="+mn-ea"/>
                            <a:cs typeface="+mn-cs"/>
                          </a:rPr>
                          <m:t>𝑝</m:t>
                        </m:r>
                      </m:sub>
                    </m:sSub>
                    <m:r>
                      <a:rPr lang="en-US" sz="1100" i="1">
                        <a:solidFill>
                          <a:schemeClr val="tx1"/>
                        </a:solidFill>
                        <a:effectLst/>
                        <a:latin typeface="Cambria Math" panose="02040503050406030204" pitchFamily="18" charset="0"/>
                        <a:ea typeface="+mn-ea"/>
                        <a:cs typeface="+mn-cs"/>
                      </a:rPr>
                      <m:t>= </m:t>
                    </m:r>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𝑛</m:t>
                        </m:r>
                      </m:sup>
                      <m:e>
                        <m:r>
                          <a:rPr lang="en-US" sz="1100" i="1">
                            <a:solidFill>
                              <a:schemeClr val="tx1"/>
                            </a:solidFill>
                            <a:effectLst/>
                            <a:latin typeface="Cambria Math" panose="02040503050406030204" pitchFamily="18" charset="0"/>
                            <a:ea typeface="+mn-ea"/>
                            <a:cs typeface="+mn-cs"/>
                          </a:rPr>
                          <m:t>h</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−0.5</m:t>
                            </m:r>
                          </m:e>
                        </m:d>
                      </m:e>
                    </m:nary>
                    <m:r>
                      <a:rPr lang="en-US" sz="1100" i="1">
                        <a:solidFill>
                          <a:schemeClr val="tx1"/>
                        </a:solidFill>
                        <a:effectLst/>
                        <a:latin typeface="Cambria Math" panose="02040503050406030204" pitchFamily="18" charset="0"/>
                        <a:ea typeface="+mn-ea"/>
                        <a:cs typeface="+mn-cs"/>
                      </a:rPr>
                      <m:t>𝑃</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𝑌</m:t>
                            </m:r>
                          </m:e>
                          <m:sub>
                            <m:r>
                              <a:rPr lang="en-US" sz="1100" i="1">
                                <a:solidFill>
                                  <a:schemeClr val="tx1"/>
                                </a:solidFill>
                                <a:effectLst/>
                                <a:latin typeface="Cambria Math" panose="02040503050406030204" pitchFamily="18" charset="0"/>
                                <a:ea typeface="+mn-ea"/>
                                <a:cs typeface="+mn-cs"/>
                              </a:rPr>
                              <m:t>𝑖</m:t>
                            </m:r>
                          </m:sub>
                        </m:sSub>
                      </m:e>
                    </m:d>
                    <m:r>
                      <a:rPr lang="en-US" sz="1100" i="1">
                        <a:solidFill>
                          <a:schemeClr val="tx1"/>
                        </a:solidFill>
                        <a:effectLst/>
                        <a:latin typeface="Cambria Math" panose="02040503050406030204" pitchFamily="18" charset="0"/>
                        <a:ea typeface="+mn-ea"/>
                        <a:cs typeface="+mn-cs"/>
                      </a:rPr>
                      <m:t>+ </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m:t>
                            </m:r>
                          </m:e>
                          <m:sub>
                            <m:r>
                              <a:rPr lang="en-US" sz="1100" i="1">
                                <a:solidFill>
                                  <a:schemeClr val="tx1"/>
                                </a:solidFill>
                                <a:effectLst/>
                                <a:latin typeface="Cambria Math" panose="02040503050406030204" pitchFamily="18" charset="0"/>
                                <a:ea typeface="+mn-ea"/>
                                <a:cs typeface="+mn-cs"/>
                              </a:rPr>
                              <m:t>𝑑</m:t>
                            </m:r>
                          </m:sub>
                        </m:sSub>
                        <m:r>
                          <a:rPr lang="en-US" sz="1100" i="1">
                            <a:solidFill>
                              <a:schemeClr val="tx1"/>
                            </a:solidFill>
                            <a:effectLst/>
                            <a:latin typeface="Cambria Math" panose="02040503050406030204" pitchFamily="18" charset="0"/>
                            <a:ea typeface="+mn-ea"/>
                            <a:cs typeface="+mn-cs"/>
                          </a:rPr>
                          <m:t>− </m:t>
                        </m:r>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𝑛</m:t>
                            </m:r>
                          </m:sup>
                          <m:e>
                            <m:r>
                              <a:rPr lang="en-US" sz="1100" i="1">
                                <a:solidFill>
                                  <a:schemeClr val="tx1"/>
                                </a:solidFill>
                                <a:effectLst/>
                                <a:latin typeface="Cambria Math" panose="02040503050406030204" pitchFamily="18" charset="0"/>
                                <a:ea typeface="+mn-ea"/>
                                <a:cs typeface="+mn-cs"/>
                              </a:rPr>
                              <m:t>𝑃</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𝑌</m:t>
                                    </m:r>
                                  </m:e>
                                  <m:sub>
                                    <m:r>
                                      <a:rPr lang="en-US" sz="1100" i="1">
                                        <a:solidFill>
                                          <a:schemeClr val="tx1"/>
                                        </a:solidFill>
                                        <a:effectLst/>
                                        <a:latin typeface="Cambria Math" panose="02040503050406030204" pitchFamily="18" charset="0"/>
                                        <a:ea typeface="+mn-ea"/>
                                        <a:cs typeface="+mn-cs"/>
                                      </a:rPr>
                                      <m:t>𝑖</m:t>
                                    </m:r>
                                  </m:sub>
                                </m:sSub>
                              </m:e>
                            </m:d>
                          </m:e>
                        </m:nary>
                      </m:e>
                    </m:d>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𝑑</m:t>
                        </m:r>
                      </m:e>
                      <m:sub>
                        <m:r>
                          <a:rPr lang="en-US" sz="1100" i="1">
                            <a:solidFill>
                              <a:schemeClr val="tx1"/>
                            </a:solidFill>
                            <a:effectLst/>
                            <a:latin typeface="Cambria Math" panose="02040503050406030204" pitchFamily="18" charset="0"/>
                            <a:ea typeface="+mn-ea"/>
                            <a:cs typeface="+mn-cs"/>
                          </a:rPr>
                          <m:t>𝑔𝑑</m:t>
                        </m:r>
                      </m:sub>
                    </m:sSub>
                  </m:oMath>
                </m:oMathPara>
              </a14:m>
              <a:endParaRPr lang="en-US"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a:lnSpc>
                  <a:spcPts val="1000"/>
                </a:lnSpc>
              </a:pPr>
              <a:endParaRPr lang="en-US" sz="900">
                <a:solidFill>
                  <a:schemeClr val="tx1"/>
                </a:solidFill>
                <a:effectLst/>
                <a:latin typeface="+mn-lt"/>
                <a:ea typeface="+mn-ea"/>
                <a:cs typeface="+mn-cs"/>
              </a:endParaRPr>
            </a:p>
          </xdr:txBody>
        </xdr:sp>
      </mc:Choice>
      <mc:Fallback>
        <xdr:sp macro="" textlink="">
          <xdr:nvSpPr>
            <xdr:cNvPr id="39" name="TextBox 38">
              <a:extLst>
                <a:ext uri="{FF2B5EF4-FFF2-40B4-BE49-F238E27FC236}">
                  <a16:creationId xmlns:a16="http://schemas.microsoft.com/office/drawing/2014/main" id="{91233C5F-9C86-E824-E6DE-9478FECD994A}"/>
                </a:ext>
              </a:extLst>
            </xdr:cNvPr>
            <xdr:cNvSpPr txBox="1"/>
          </xdr:nvSpPr>
          <xdr:spPr>
            <a:xfrm>
              <a:off x="8277225" y="3662362"/>
              <a:ext cx="3133725" cy="509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ts val="33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𝑑_𝑝= ∑1_(𝑖=1)^𝑛▒ℎ(𝑖−0.5)  𝑃(𝑌_𝑖 )+ (𝑃_𝑑− ∑1_(𝑖=1)^𝑛▒𝑃(𝑌_𝑖 ) ) 𝑑_𝑔𝑑</a:t>
              </a:r>
              <a:endParaRPr lang="en-US"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a:lnSpc>
                  <a:spcPts val="1000"/>
                </a:lnSpc>
              </a:pPr>
              <a:endParaRPr lang="en-US" sz="900">
                <a:solidFill>
                  <a:schemeClr val="tx1"/>
                </a:solidFill>
                <a:effectLst/>
                <a:latin typeface="+mn-lt"/>
                <a:ea typeface="+mn-ea"/>
                <a:cs typeface="+mn-cs"/>
              </a:endParaRPr>
            </a:p>
          </xdr:txBody>
        </xdr:sp>
      </mc:Fallback>
    </mc:AlternateContent>
    <xdr:clientData/>
  </xdr:oneCellAnchor>
  <xdr:oneCellAnchor>
    <xdr:from>
      <xdr:col>18</xdr:col>
      <xdr:colOff>107951</xdr:colOff>
      <xdr:row>8</xdr:row>
      <xdr:rowOff>14287</xdr:rowOff>
    </xdr:from>
    <xdr:ext cx="1002680" cy="376238"/>
    <mc:AlternateContent xmlns:mc="http://schemas.openxmlformats.org/markup-compatibility/2006">
      <mc:Choice xmlns:a14="http://schemas.microsoft.com/office/drawing/2010/main" Requires="a14">
        <xdr:sp macro="" textlink="">
          <xdr:nvSpPr>
            <xdr:cNvPr id="40" name="TextBox 39">
              <a:extLst>
                <a:ext uri="{FF2B5EF4-FFF2-40B4-BE49-F238E27FC236}">
                  <a16:creationId xmlns:a16="http://schemas.microsoft.com/office/drawing/2014/main" id="{037B40C2-4A62-1CF4-84B2-2A10A2C7C560}"/>
                </a:ext>
              </a:extLst>
            </xdr:cNvPr>
            <xdr:cNvSpPr txBox="1"/>
          </xdr:nvSpPr>
          <xdr:spPr>
            <a:xfrm>
              <a:off x="8639176" y="1538287"/>
              <a:ext cx="990600" cy="376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ts val="23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𝑑</m:t>
                        </m:r>
                      </m:e>
                      <m:sub>
                        <m:r>
                          <a:rPr lang="en-US" sz="1100" i="1">
                            <a:solidFill>
                              <a:schemeClr val="tx1"/>
                            </a:solidFill>
                            <a:effectLst/>
                            <a:latin typeface="Cambria Math" panose="02040503050406030204" pitchFamily="18" charset="0"/>
                            <a:ea typeface="+mn-ea"/>
                            <a:cs typeface="+mn-cs"/>
                          </a:rPr>
                          <m:t>𝑔𝑑</m:t>
                        </m:r>
                      </m:sub>
                    </m:sSub>
                    <m:r>
                      <a:rPr lang="en-US"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𝑑</m:t>
                            </m:r>
                          </m:e>
                          <m:sub>
                            <m:r>
                              <a:rPr lang="en-US" sz="1100" i="1">
                                <a:solidFill>
                                  <a:schemeClr val="tx1"/>
                                </a:solidFill>
                                <a:effectLst/>
                                <a:latin typeface="Cambria Math" panose="02040503050406030204" pitchFamily="18" charset="0"/>
                                <a:ea typeface="+mn-ea"/>
                                <a:cs typeface="+mn-cs"/>
                              </a:rPr>
                              <m:t>𝑔</m:t>
                            </m:r>
                          </m:sub>
                        </m:sSub>
                      </m:num>
                      <m:den>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m:t>
                            </m:r>
                          </m:e>
                          <m:sub>
                            <m:r>
                              <a:rPr lang="en-US" sz="1100" i="1">
                                <a:solidFill>
                                  <a:schemeClr val="tx1"/>
                                </a:solidFill>
                                <a:effectLst/>
                                <a:latin typeface="Cambria Math" panose="02040503050406030204" pitchFamily="18" charset="0"/>
                                <a:ea typeface="+mn-ea"/>
                                <a:cs typeface="+mn-cs"/>
                              </a:rPr>
                              <m:t>𝑑</m:t>
                            </m:r>
                          </m:sub>
                        </m:sSub>
                      </m:den>
                    </m:f>
                  </m:oMath>
                </m:oMathPara>
              </a14:m>
              <a:endParaRPr lang="en-US" sz="1100">
                <a:solidFill>
                  <a:schemeClr val="tx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a:lnSpc>
                  <a:spcPts val="900"/>
                </a:lnSpc>
              </a:pPr>
              <a:endParaRPr lang="en-US" sz="900">
                <a:solidFill>
                  <a:schemeClr val="tx1"/>
                </a:solidFill>
                <a:effectLst/>
                <a:latin typeface="+mn-lt"/>
                <a:ea typeface="+mn-ea"/>
                <a:cs typeface="+mn-cs"/>
              </a:endParaRPr>
            </a:p>
          </xdr:txBody>
        </xdr:sp>
      </mc:Choice>
      <mc:Fallback>
        <xdr:sp macro="" textlink="">
          <xdr:nvSpPr>
            <xdr:cNvPr id="40" name="TextBox 39">
              <a:extLst>
                <a:ext uri="{FF2B5EF4-FFF2-40B4-BE49-F238E27FC236}">
                  <a16:creationId xmlns:a16="http://schemas.microsoft.com/office/drawing/2014/main" id="{037B40C2-4A62-1CF4-84B2-2A10A2C7C560}"/>
                </a:ext>
              </a:extLst>
            </xdr:cNvPr>
            <xdr:cNvSpPr txBox="1"/>
          </xdr:nvSpPr>
          <xdr:spPr>
            <a:xfrm>
              <a:off x="8639176" y="1538287"/>
              <a:ext cx="990600" cy="376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ts val="23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𝑑_𝑔𝑑=  𝑑_𝑔/𝑃_𝑑 </a:t>
              </a:r>
              <a:endParaRPr lang="en-US" sz="1100">
                <a:solidFill>
                  <a:schemeClr val="tx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a:lnSpc>
                  <a:spcPts val="900"/>
                </a:lnSpc>
              </a:pPr>
              <a:endParaRPr lang="en-US" sz="900">
                <a:solidFill>
                  <a:schemeClr val="tx1"/>
                </a:solidFill>
                <a:effectLst/>
                <a:latin typeface="+mn-lt"/>
                <a:ea typeface="+mn-ea"/>
                <a:cs typeface="+mn-cs"/>
              </a:endParaRPr>
            </a:p>
          </xdr:txBody>
        </xdr:sp>
      </mc:Fallback>
    </mc:AlternateContent>
    <xdr:clientData/>
  </xdr:oneCellAnchor>
  <xdr:oneCellAnchor>
    <xdr:from>
      <xdr:col>18</xdr:col>
      <xdr:colOff>98425</xdr:colOff>
      <xdr:row>1</xdr:row>
      <xdr:rowOff>23812</xdr:rowOff>
    </xdr:from>
    <xdr:ext cx="1967088" cy="328614"/>
    <mc:AlternateContent xmlns:mc="http://schemas.openxmlformats.org/markup-compatibility/2006">
      <mc:Choice xmlns:a14="http://schemas.microsoft.com/office/drawing/2010/main" Requires="a14">
        <xdr:sp macro="" textlink="">
          <xdr:nvSpPr>
            <xdr:cNvPr id="41" name="TextBox 40">
              <a:extLst>
                <a:ext uri="{FF2B5EF4-FFF2-40B4-BE49-F238E27FC236}">
                  <a16:creationId xmlns:a16="http://schemas.microsoft.com/office/drawing/2014/main" id="{6BC345DD-7690-7C13-82BB-171E420A48E6}"/>
                </a:ext>
              </a:extLst>
            </xdr:cNvPr>
            <xdr:cNvSpPr txBox="1"/>
          </xdr:nvSpPr>
          <xdr:spPr>
            <a:xfrm>
              <a:off x="8629650" y="214312"/>
              <a:ext cx="1943099" cy="3286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𝑑</m:t>
                        </m:r>
                      </m:e>
                      <m:sub>
                        <m:r>
                          <a:rPr lang="en-US" sz="1100" i="1">
                            <a:solidFill>
                              <a:schemeClr val="tx1"/>
                            </a:solidFill>
                            <a:effectLst/>
                            <a:latin typeface="Cambria Math" panose="02040503050406030204" pitchFamily="18" charset="0"/>
                            <a:ea typeface="+mn-ea"/>
                            <a:cs typeface="+mn-cs"/>
                          </a:rPr>
                          <m:t>𝑔</m:t>
                        </m:r>
                      </m:sub>
                    </m:sSub>
                    <m:r>
                      <a:rPr lang="en-US"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𝑣</m:t>
                        </m:r>
                      </m:den>
                    </m:f>
                    <m:d>
                      <m:dPr>
                        <m:ctrlPr>
                          <a:rPr lang="en-US" sz="1100" i="1">
                            <a:solidFill>
                              <a:schemeClr val="tx1"/>
                            </a:solidFill>
                            <a:effectLst/>
                            <a:latin typeface="Cambria Math" panose="02040503050406030204" pitchFamily="18" charset="0"/>
                            <a:ea typeface="+mn-ea"/>
                            <a:cs typeface="+mn-cs"/>
                          </a:rPr>
                        </m:ctrlPr>
                      </m:dPr>
                      <m:e>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𝑒</m:t>
                            </m:r>
                          </m:e>
                          <m:sup>
                            <m:r>
                              <a:rPr lang="en-US" sz="1100" i="1">
                                <a:solidFill>
                                  <a:schemeClr val="tx1"/>
                                </a:solidFill>
                                <a:effectLst/>
                                <a:latin typeface="Cambria Math" panose="02040503050406030204" pitchFamily="18" charset="0"/>
                                <a:ea typeface="+mn-ea"/>
                                <a:cs typeface="+mn-cs"/>
                              </a:rPr>
                              <m:t>𝑣</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𝑐</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𝐺</m:t>
                                </m:r>
                              </m:sub>
                            </m:sSub>
                          </m:sup>
                        </m:sSup>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𝑣𝑡</m:t>
                            </m:r>
                          </m:e>
                          <m:sub>
                            <m:r>
                              <a:rPr lang="en-US" sz="1100" i="1">
                                <a:solidFill>
                                  <a:schemeClr val="tx1"/>
                                </a:solidFill>
                                <a:effectLst/>
                                <a:latin typeface="Cambria Math" panose="02040503050406030204" pitchFamily="18" charset="0"/>
                                <a:ea typeface="+mn-ea"/>
                                <a:cs typeface="+mn-cs"/>
                              </a:rPr>
                              <m:t>𝑐</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𝐺</m:t>
                            </m:r>
                          </m:sub>
                        </m:sSub>
                        <m:r>
                          <a:rPr lang="en-US" sz="1100" i="1">
                            <a:solidFill>
                              <a:schemeClr val="tx1"/>
                            </a:solidFill>
                            <a:effectLst/>
                            <a:latin typeface="Cambria Math" panose="02040503050406030204" pitchFamily="18" charset="0"/>
                            <a:ea typeface="+mn-ea"/>
                            <a:cs typeface="+mn-cs"/>
                          </a:rPr>
                          <m:t>−1</m:t>
                        </m:r>
                      </m:e>
                    </m:d>
                  </m:oMath>
                </m:oMathPara>
              </a14:m>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Choice>
      <mc:Fallback>
        <xdr:sp macro="" textlink="">
          <xdr:nvSpPr>
            <xdr:cNvPr id="41" name="TextBox 40">
              <a:extLst>
                <a:ext uri="{FF2B5EF4-FFF2-40B4-BE49-F238E27FC236}">
                  <a16:creationId xmlns:a16="http://schemas.microsoft.com/office/drawing/2014/main" id="{6BC345DD-7690-7C13-82BB-171E420A48E6}"/>
                </a:ext>
              </a:extLst>
            </xdr:cNvPr>
            <xdr:cNvSpPr txBox="1"/>
          </xdr:nvSpPr>
          <xdr:spPr>
            <a:xfrm>
              <a:off x="8629650" y="214312"/>
              <a:ext cx="1943099" cy="3286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𝑑_𝑔=  1/𝑣 (𝑒^(𝑣𝑡_(𝑐,𝐺) )− 〖𝑣𝑡〗_(𝑐,𝐺)−1)</a:t>
              </a: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Fallback>
    </mc:AlternateContent>
    <xdr:clientData/>
  </xdr:oneCellAnchor>
  <xdr:oneCellAnchor>
    <xdr:from>
      <xdr:col>3</xdr:col>
      <xdr:colOff>0</xdr:colOff>
      <xdr:row>39</xdr:row>
      <xdr:rowOff>147637</xdr:rowOff>
    </xdr:from>
    <xdr:ext cx="1541359" cy="204788"/>
    <mc:AlternateContent xmlns:mc="http://schemas.openxmlformats.org/markup-compatibility/2006">
      <mc:Choice xmlns:a14="http://schemas.microsoft.com/office/drawing/2010/main" Requires="a14">
        <xdr:sp macro="" textlink="">
          <xdr:nvSpPr>
            <xdr:cNvPr id="42" name="TextBox 41">
              <a:extLst>
                <a:ext uri="{FF2B5EF4-FFF2-40B4-BE49-F238E27FC236}">
                  <a16:creationId xmlns:a16="http://schemas.microsoft.com/office/drawing/2014/main" id="{06E3F301-30A1-736E-358D-CAB920759972}"/>
                </a:ext>
              </a:extLst>
            </xdr:cNvPr>
            <xdr:cNvSpPr txBox="1"/>
          </xdr:nvSpPr>
          <xdr:spPr>
            <a:xfrm>
              <a:off x="1495425" y="7577137"/>
              <a:ext cx="1504949"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m:t>
                        </m:r>
                      </m:e>
                      <m:sub>
                        <m:r>
                          <a:rPr lang="en-US" sz="1100" i="1">
                            <a:solidFill>
                              <a:schemeClr val="tx1"/>
                            </a:solidFill>
                            <a:effectLst/>
                            <a:latin typeface="Cambria Math" panose="02040503050406030204" pitchFamily="18" charset="0"/>
                            <a:ea typeface="+mn-ea"/>
                            <a:cs typeface="+mn-cs"/>
                          </a:rPr>
                          <m:t>𝑑</m:t>
                        </m:r>
                      </m:sub>
                    </m:sSub>
                    <m:r>
                      <a:rPr lang="en-US" sz="1100" i="1">
                        <a:solidFill>
                          <a:schemeClr val="tx1"/>
                        </a:solidFill>
                        <a:effectLst/>
                        <a:latin typeface="Cambria Math" panose="02040503050406030204" pitchFamily="18" charset="0"/>
                        <a:ea typeface="+mn-ea"/>
                        <a:cs typeface="+mn-cs"/>
                      </a:rPr>
                      <m:t>=1− </m:t>
                    </m:r>
                    <m:sSup>
                      <m:sSupPr>
                        <m:ctrlPr>
                          <a:rPr lang="en-US" sz="1100" i="1">
                            <a:solidFill>
                              <a:schemeClr val="tx1"/>
                            </a:solidFill>
                            <a:effectLst/>
                            <a:latin typeface="Cambria Math" panose="02040503050406030204" pitchFamily="18" charset="0"/>
                            <a:ea typeface="+mn-ea"/>
                            <a:cs typeface="+mn-cs"/>
                          </a:rPr>
                        </m:ctrlPr>
                      </m:sSupPr>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m:t>
                                </m:r>
                              </m:e>
                              <m:sub>
                                <m:r>
                                  <a:rPr lang="en-US" sz="1100" i="1">
                                    <a:solidFill>
                                      <a:schemeClr val="tx1"/>
                                    </a:solidFill>
                                    <a:effectLst/>
                                    <a:latin typeface="Cambria Math" panose="02040503050406030204" pitchFamily="18" charset="0"/>
                                    <a:ea typeface="+mn-ea"/>
                                    <a:cs typeface="+mn-cs"/>
                                  </a:rPr>
                                  <m:t>𝑏</m:t>
                                </m:r>
                              </m:sub>
                            </m:sSub>
                          </m:e>
                        </m:d>
                      </m:e>
                      <m:sup>
                        <m:r>
                          <a:rPr lang="en-US" sz="1100" i="1">
                            <a:solidFill>
                              <a:schemeClr val="tx1"/>
                            </a:solidFill>
                            <a:effectLst/>
                            <a:latin typeface="Cambria Math" panose="02040503050406030204" pitchFamily="18" charset="0"/>
                            <a:ea typeface="+mn-ea"/>
                            <a:cs typeface="+mn-cs"/>
                          </a:rPr>
                          <m:t>𝐿</m:t>
                        </m:r>
                      </m:sup>
                    </m:sSup>
                  </m:oMath>
                </m:oMathPara>
              </a14:m>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Choice>
      <mc:Fallback>
        <xdr:sp macro="" textlink="">
          <xdr:nvSpPr>
            <xdr:cNvPr id="42" name="TextBox 41">
              <a:extLst>
                <a:ext uri="{FF2B5EF4-FFF2-40B4-BE49-F238E27FC236}">
                  <a16:creationId xmlns:a16="http://schemas.microsoft.com/office/drawing/2014/main" id="{06E3F301-30A1-736E-358D-CAB920759972}"/>
                </a:ext>
              </a:extLst>
            </xdr:cNvPr>
            <xdr:cNvSpPr txBox="1"/>
          </xdr:nvSpPr>
          <xdr:spPr>
            <a:xfrm>
              <a:off x="1495425" y="7577137"/>
              <a:ext cx="1504949"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𝑃_𝑑=1− (1− 𝑃_𝑏 )^𝐿</a:t>
              </a: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Fallback>
    </mc:AlternateContent>
    <xdr:clientData/>
  </xdr:oneCellAnchor>
  <xdr:oneCellAnchor>
    <xdr:from>
      <xdr:col>3</xdr:col>
      <xdr:colOff>88900</xdr:colOff>
      <xdr:row>38</xdr:row>
      <xdr:rowOff>14287</xdr:rowOff>
    </xdr:from>
    <xdr:ext cx="1167318" cy="271463"/>
    <mc:AlternateContent xmlns:mc="http://schemas.openxmlformats.org/markup-compatibility/2006">
      <mc:Choice xmlns:a14="http://schemas.microsoft.com/office/drawing/2010/main" Requires="a14">
        <xdr:sp macro="" textlink="">
          <xdr:nvSpPr>
            <xdr:cNvPr id="44" name="TextBox 43">
              <a:extLst>
                <a:ext uri="{FF2B5EF4-FFF2-40B4-BE49-F238E27FC236}">
                  <a16:creationId xmlns:a16="http://schemas.microsoft.com/office/drawing/2014/main" id="{1246FC89-744A-9386-CF88-843F3B0139F6}"/>
                </a:ext>
              </a:extLst>
            </xdr:cNvPr>
            <xdr:cNvSpPr txBox="1"/>
          </xdr:nvSpPr>
          <xdr:spPr>
            <a:xfrm>
              <a:off x="1571625" y="7253287"/>
              <a:ext cx="1142999" cy="2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m:t>
                        </m:r>
                      </m:e>
                      <m:sub>
                        <m:r>
                          <a:rPr lang="en-US" sz="1100" i="1">
                            <a:solidFill>
                              <a:schemeClr val="tx1"/>
                            </a:solidFill>
                            <a:effectLst/>
                            <a:latin typeface="Cambria Math" panose="02040503050406030204" pitchFamily="18" charset="0"/>
                            <a:ea typeface="+mn-ea"/>
                            <a:cs typeface="+mn-cs"/>
                          </a:rPr>
                          <m:t>𝑏</m:t>
                        </m:r>
                      </m:sub>
                    </m:sSub>
                    <m:r>
                      <a:rPr lang="en-US" sz="1100" i="1">
                        <a:solidFill>
                          <a:schemeClr val="tx1"/>
                        </a:solidFill>
                        <a:effectLst/>
                        <a:latin typeface="Cambria Math" panose="02040503050406030204" pitchFamily="18" charset="0"/>
                        <a:ea typeface="+mn-ea"/>
                        <a:cs typeface="+mn-cs"/>
                      </a:rPr>
                      <m:t>=1− </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𝑒</m:t>
                        </m:r>
                      </m:e>
                      <m:sup>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𝑐</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𝐺</m:t>
                                </m:r>
                              </m:sub>
                            </m:sSub>
                            <m:r>
                              <a:rPr lang="en-US" sz="1100" i="1">
                                <a:solidFill>
                                  <a:schemeClr val="tx1"/>
                                </a:solidFill>
                                <a:effectLst/>
                                <a:latin typeface="Cambria Math" panose="02040503050406030204" pitchFamily="18" charset="0"/>
                                <a:ea typeface="+mn-ea"/>
                                <a:cs typeface="+mn-cs"/>
                              </a:rPr>
                              <m:t>𝑣</m:t>
                            </m:r>
                          </m:num>
                          <m:den>
                            <m:r>
                              <a:rPr lang="en-US" sz="1100" i="1">
                                <a:solidFill>
                                  <a:schemeClr val="tx1"/>
                                </a:solidFill>
                                <a:effectLst/>
                                <a:latin typeface="Cambria Math" panose="02040503050406030204" pitchFamily="18" charset="0"/>
                                <a:ea typeface="+mn-ea"/>
                                <a:cs typeface="+mn-cs"/>
                              </a:rPr>
                              <m:t>𝐿</m:t>
                            </m:r>
                          </m:den>
                        </m:f>
                      </m:sup>
                    </m:sSup>
                  </m:oMath>
                </m:oMathPara>
              </a14:m>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Choice>
      <mc:Fallback>
        <xdr:sp macro="" textlink="">
          <xdr:nvSpPr>
            <xdr:cNvPr id="44" name="TextBox 43">
              <a:extLst>
                <a:ext uri="{FF2B5EF4-FFF2-40B4-BE49-F238E27FC236}">
                  <a16:creationId xmlns:a16="http://schemas.microsoft.com/office/drawing/2014/main" id="{1246FC89-744A-9386-CF88-843F3B0139F6}"/>
                </a:ext>
              </a:extLst>
            </xdr:cNvPr>
            <xdr:cNvSpPr txBox="1"/>
          </xdr:nvSpPr>
          <xdr:spPr>
            <a:xfrm>
              <a:off x="1571625" y="7253287"/>
              <a:ext cx="1142999" cy="2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𝑃_𝑏=1− 𝑒^((〖−𝑡〗_(𝑐,𝐺) 𝑣)/𝐿)</a:t>
              </a: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Fallback>
    </mc:AlternateContent>
    <xdr:clientData/>
  </xdr:oneCellAnchor>
  <xdr:oneCellAnchor>
    <xdr:from>
      <xdr:col>3</xdr:col>
      <xdr:colOff>127000</xdr:colOff>
      <xdr:row>31</xdr:row>
      <xdr:rowOff>90486</xdr:rowOff>
    </xdr:from>
    <xdr:ext cx="1697967" cy="252413"/>
    <mc:AlternateContent xmlns:mc="http://schemas.openxmlformats.org/markup-compatibility/2006">
      <mc:Choice xmlns:a14="http://schemas.microsoft.com/office/drawing/2010/main" Requires="a14">
        <xdr:sp macro="" textlink="">
          <xdr:nvSpPr>
            <xdr:cNvPr id="45" name="TextBox 44">
              <a:extLst>
                <a:ext uri="{FF2B5EF4-FFF2-40B4-BE49-F238E27FC236}">
                  <a16:creationId xmlns:a16="http://schemas.microsoft.com/office/drawing/2014/main" id="{B1FDE136-20C1-6EA8-6803-13B1C35427D2}"/>
                </a:ext>
              </a:extLst>
            </xdr:cNvPr>
            <xdr:cNvSpPr txBox="1"/>
          </xdr:nvSpPr>
          <xdr:spPr>
            <a:xfrm>
              <a:off x="1609725" y="5995986"/>
              <a:ext cx="1685925" cy="252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𝑐</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𝐺</m:t>
                        </m:r>
                      </m:sub>
                    </m:sSub>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𝑐</m:t>
                        </m:r>
                      </m:sub>
                    </m:sSub>
                    <m:r>
                      <a:rPr lang="en-US" sz="1100" i="1">
                        <a:solidFill>
                          <a:schemeClr val="tx1"/>
                        </a:solidFill>
                        <a:effectLst/>
                        <a:latin typeface="Cambria Math" panose="02040503050406030204" pitchFamily="18" charset="0"/>
                        <a:ea typeface="+mn-ea"/>
                        <a:cs typeface="+mn-cs"/>
                      </a:rPr>
                      <m:t>+2</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𝑁</m:t>
                            </m:r>
                          </m:e>
                          <m:sub>
                            <m:r>
                              <a:rPr lang="en-US" sz="1100" i="1">
                                <a:solidFill>
                                  <a:schemeClr val="tx1"/>
                                </a:solidFill>
                                <a:effectLst/>
                                <a:latin typeface="Cambria Math" panose="02040503050406030204" pitchFamily="18" charset="0"/>
                                <a:ea typeface="+mn-ea"/>
                                <a:cs typeface="+mn-cs"/>
                              </a:rPr>
                              <m:t>𝑝</m:t>
                            </m:r>
                          </m:sub>
                        </m:sSub>
                        <m:r>
                          <a:rPr lang="en-US" sz="1100" i="1">
                            <a:solidFill>
                              <a:schemeClr val="tx1"/>
                            </a:solidFill>
                            <a:effectLst/>
                            <a:latin typeface="Cambria Math" panose="02040503050406030204" pitchFamily="18" charset="0"/>
                            <a:ea typeface="+mn-ea"/>
                            <a:cs typeface="+mn-cs"/>
                          </a:rPr>
                          <m:t>−1</m:t>
                        </m:r>
                      </m:e>
                    </m:d>
                  </m:oMath>
                </m:oMathPara>
              </a14:m>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Choice>
      <mc:Fallback>
        <xdr:sp macro="" textlink="">
          <xdr:nvSpPr>
            <xdr:cNvPr id="45" name="TextBox 44">
              <a:extLst>
                <a:ext uri="{FF2B5EF4-FFF2-40B4-BE49-F238E27FC236}">
                  <a16:creationId xmlns:a16="http://schemas.microsoft.com/office/drawing/2014/main" id="{B1FDE136-20C1-6EA8-6803-13B1C35427D2}"/>
                </a:ext>
              </a:extLst>
            </xdr:cNvPr>
            <xdr:cNvSpPr txBox="1"/>
          </xdr:nvSpPr>
          <xdr:spPr>
            <a:xfrm>
              <a:off x="1609725" y="5995986"/>
              <a:ext cx="1685925" cy="252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𝑡_(𝑐,𝐺)= 𝑡_𝑐+2(𝑁_𝑝−1)</a:t>
              </a: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Fallback>
    </mc:AlternateContent>
    <xdr:clientData/>
  </xdr:oneCellAnchor>
  <xdr:oneCellAnchor>
    <xdr:from>
      <xdr:col>2</xdr:col>
      <xdr:colOff>177799</xdr:colOff>
      <xdr:row>17</xdr:row>
      <xdr:rowOff>42861</xdr:rowOff>
    </xdr:from>
    <xdr:ext cx="2402789" cy="481014"/>
    <mc:AlternateContent xmlns:mc="http://schemas.openxmlformats.org/markup-compatibility/2006">
      <mc:Choice xmlns:a14="http://schemas.microsoft.com/office/drawing/2010/main" Requires="a14">
        <xdr:sp macro="" textlink="">
          <xdr:nvSpPr>
            <xdr:cNvPr id="47" name="TextBox 46">
              <a:extLst>
                <a:ext uri="{FF2B5EF4-FFF2-40B4-BE49-F238E27FC236}">
                  <a16:creationId xmlns:a16="http://schemas.microsoft.com/office/drawing/2014/main" id="{1E6C2FD4-11C6-7FE4-F569-2F0EA2EE1041}"/>
                </a:ext>
              </a:extLst>
            </xdr:cNvPr>
            <xdr:cNvSpPr txBox="1"/>
          </xdr:nvSpPr>
          <xdr:spPr>
            <a:xfrm>
              <a:off x="1276349" y="3281361"/>
              <a:ext cx="2390775" cy="4810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𝑁</m:t>
                        </m:r>
                      </m:e>
                      <m:sub>
                        <m:r>
                          <a:rPr lang="en-US" sz="1100" i="1">
                            <a:solidFill>
                              <a:schemeClr val="tx1"/>
                            </a:solidFill>
                            <a:effectLst/>
                            <a:latin typeface="Cambria Math" panose="02040503050406030204" pitchFamily="18" charset="0"/>
                            <a:ea typeface="+mn-ea"/>
                            <a:cs typeface="+mn-cs"/>
                          </a:rPr>
                          <m:t>𝑐</m:t>
                        </m:r>
                      </m:sub>
                    </m:sSub>
                    <m:r>
                      <a:rPr lang="en-US"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𝑣</m:t>
                            </m:r>
                          </m:e>
                          <m:sub>
                            <m:r>
                              <a:rPr lang="en-US" sz="1100" i="1">
                                <a:solidFill>
                                  <a:schemeClr val="tx1"/>
                                </a:solidFill>
                                <a:effectLst/>
                                <a:latin typeface="Cambria Math" panose="02040503050406030204" pitchFamily="18" charset="0"/>
                                <a:ea typeface="+mn-ea"/>
                                <a:cs typeface="+mn-cs"/>
                              </a:rPr>
                              <m:t>𝑝</m:t>
                            </m:r>
                          </m:sub>
                        </m:sSub>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𝑒</m:t>
                            </m:r>
                          </m:e>
                          <m:sup>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𝑣</m:t>
                                </m:r>
                              </m:e>
                              <m:sub>
                                <m:r>
                                  <a:rPr lang="en-US" sz="1100" i="1">
                                    <a:solidFill>
                                      <a:schemeClr val="tx1"/>
                                    </a:solidFill>
                                    <a:effectLst/>
                                    <a:latin typeface="Cambria Math" panose="02040503050406030204" pitchFamily="18" charset="0"/>
                                    <a:ea typeface="+mn-ea"/>
                                    <a:cs typeface="+mn-cs"/>
                                  </a:rPr>
                                  <m:t>𝑝</m:t>
                                </m:r>
                              </m:sub>
                            </m:s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𝑐</m:t>
                                </m:r>
                              </m:sub>
                            </m:sSub>
                          </m:sup>
                        </m:sSup>
                        <m:r>
                          <a:rPr lang="en-US" sz="1100" i="1">
                            <a:solidFill>
                              <a:schemeClr val="tx1"/>
                            </a:solidFill>
                            <a:effectLst/>
                            <a:latin typeface="Cambria Math" panose="02040503050406030204" pitchFamily="18" charset="0"/>
                            <a:ea typeface="+mn-ea"/>
                            <a:cs typeface="+mn-cs"/>
                          </a:rPr>
                          <m:t>+ </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𝑣𝑒</m:t>
                            </m:r>
                          </m:e>
                          <m:sup>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𝑣𝑡</m:t>
                                </m:r>
                              </m:e>
                              <m:sub>
                                <m:r>
                                  <a:rPr lang="en-US" sz="1100" i="1">
                                    <a:solidFill>
                                      <a:schemeClr val="tx1"/>
                                    </a:solidFill>
                                    <a:effectLst/>
                                    <a:latin typeface="Cambria Math" panose="02040503050406030204" pitchFamily="18" charset="0"/>
                                    <a:ea typeface="+mn-ea"/>
                                    <a:cs typeface="+mn-cs"/>
                                  </a:rPr>
                                  <m:t>𝑐</m:t>
                                </m:r>
                              </m:sub>
                            </m:sSub>
                          </m:sup>
                        </m:sSup>
                      </m:num>
                      <m:den>
                        <m:sSup>
                          <m:sSupPr>
                            <m:ctrlPr>
                              <a:rPr lang="en-US" sz="1100" i="1">
                                <a:solidFill>
                                  <a:schemeClr val="tx1"/>
                                </a:solidFill>
                                <a:effectLst/>
                                <a:latin typeface="Cambria Math" panose="02040503050406030204" pitchFamily="18" charset="0"/>
                                <a:ea typeface="+mn-ea"/>
                                <a:cs typeface="+mn-cs"/>
                              </a:rPr>
                            </m:ctrlPr>
                          </m:sSupPr>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𝑣</m:t>
                                    </m:r>
                                  </m:e>
                                  <m:sub>
                                    <m:r>
                                      <a:rPr lang="en-US" sz="1100" i="1">
                                        <a:solidFill>
                                          <a:schemeClr val="tx1"/>
                                        </a:solidFill>
                                        <a:effectLst/>
                                        <a:latin typeface="Cambria Math" panose="02040503050406030204" pitchFamily="18" charset="0"/>
                                        <a:ea typeface="+mn-ea"/>
                                        <a:cs typeface="+mn-cs"/>
                                      </a:rPr>
                                      <m:t>𝑝</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𝑣</m:t>
                                </m:r>
                              </m:e>
                            </m:d>
                            <m:r>
                              <a:rPr lang="en-US" sz="1100" i="1">
                                <a:solidFill>
                                  <a:schemeClr val="tx1"/>
                                </a:solidFill>
                                <a:effectLst/>
                                <a:latin typeface="Cambria Math" panose="02040503050406030204" pitchFamily="18" charset="0"/>
                                <a:ea typeface="+mn-ea"/>
                                <a:cs typeface="+mn-cs"/>
                              </a:rPr>
                              <m:t>𝑒</m:t>
                            </m:r>
                          </m:e>
                          <m:sup>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𝑣</m:t>
                                    </m:r>
                                  </m:e>
                                  <m:sub>
                                    <m:r>
                                      <a:rPr lang="en-US" sz="1100" i="1">
                                        <a:solidFill>
                                          <a:schemeClr val="tx1"/>
                                        </a:solidFill>
                                        <a:effectLst/>
                                        <a:latin typeface="Cambria Math" panose="02040503050406030204" pitchFamily="18" charset="0"/>
                                        <a:ea typeface="+mn-ea"/>
                                        <a:cs typeface="+mn-cs"/>
                                      </a:rPr>
                                      <m:t>𝑝</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𝑣</m:t>
                                </m:r>
                              </m:e>
                            </m:d>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𝑐</m:t>
                                </m:r>
                              </m:sub>
                            </m:sSub>
                          </m:sup>
                        </m:sSup>
                      </m:den>
                    </m:f>
                  </m:oMath>
                </m:oMathPara>
              </a14:m>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Choice>
      <mc:Fallback>
        <xdr:sp macro="" textlink="">
          <xdr:nvSpPr>
            <xdr:cNvPr id="47" name="TextBox 46">
              <a:extLst>
                <a:ext uri="{FF2B5EF4-FFF2-40B4-BE49-F238E27FC236}">
                  <a16:creationId xmlns:a16="http://schemas.microsoft.com/office/drawing/2014/main" id="{1E6C2FD4-11C6-7FE4-F569-2F0EA2EE1041}"/>
                </a:ext>
              </a:extLst>
            </xdr:cNvPr>
            <xdr:cNvSpPr txBox="1"/>
          </xdr:nvSpPr>
          <xdr:spPr>
            <a:xfrm>
              <a:off x="1276349" y="3281361"/>
              <a:ext cx="2390775" cy="4810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𝑁_𝑐=  (𝑣_𝑝 𝑒^(𝑣_𝑝 𝑡_𝑐 )+ 〖𝑣𝑒〗^(〖−𝑣𝑡〗_𝑐 ))/(𝑣_𝑝+𝑣)𝑒^((𝑣_𝑝−𝑣) 𝑡_𝑐 ) </a:t>
              </a: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endParaRPr lang="en-US" sz="900">
                <a:solidFill>
                  <a:schemeClr val="tx1"/>
                </a:solidFill>
                <a:effectLst/>
                <a:latin typeface="+mn-lt"/>
                <a:ea typeface="+mn-ea"/>
                <a:cs typeface="+mn-cs"/>
              </a:endParaRPr>
            </a:p>
          </xdr:txBody>
        </xdr:sp>
      </mc:Fallback>
    </mc:AlternateContent>
    <xdr:clientData/>
  </xdr:oneCellAnchor>
  <xdr:oneCellAnchor>
    <xdr:from>
      <xdr:col>3</xdr:col>
      <xdr:colOff>88900</xdr:colOff>
      <xdr:row>24</xdr:row>
      <xdr:rowOff>95249</xdr:rowOff>
    </xdr:from>
    <xdr:ext cx="1786264" cy="376706"/>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6E55E627-7EFF-0181-C67B-EF72DCDF8C1F}"/>
                </a:ext>
              </a:extLst>
            </xdr:cNvPr>
            <xdr:cNvSpPr txBox="1"/>
          </xdr:nvSpPr>
          <xdr:spPr>
            <a:xfrm>
              <a:off x="1571625" y="4667249"/>
              <a:ext cx="1762125" cy="376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𝑁</m:t>
                        </m:r>
                      </m:e>
                      <m:sub>
                        <m:r>
                          <a:rPr lang="en-US" sz="1100" i="1">
                            <a:solidFill>
                              <a:schemeClr val="tx1"/>
                            </a:solidFill>
                            <a:effectLst/>
                            <a:latin typeface="Cambria Math" panose="02040503050406030204" pitchFamily="18" charset="0"/>
                            <a:ea typeface="+mn-ea"/>
                            <a:cs typeface="+mn-cs"/>
                          </a:rPr>
                          <m:t>𝑝</m:t>
                        </m:r>
                      </m:sub>
                    </m:s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𝐼𝑁𝑇</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8.0</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𝑁</m:t>
                                    </m:r>
                                  </m:e>
                                  <m:sub>
                                    <m:r>
                                      <a:rPr lang="en-US" sz="1100" i="1">
                                        <a:solidFill>
                                          <a:schemeClr val="tx1"/>
                                        </a:solidFill>
                                        <a:effectLst/>
                                        <a:latin typeface="Cambria Math" panose="02040503050406030204" pitchFamily="18" charset="0"/>
                                        <a:ea typeface="+mn-ea"/>
                                        <a:cs typeface="+mn-cs"/>
                                      </a:rPr>
                                      <m:t>𝑐</m:t>
                                    </m:r>
                                  </m:sub>
                                </m:sSub>
                                <m:r>
                                  <a:rPr lang="en-US" sz="1100" i="1">
                                    <a:solidFill>
                                      <a:schemeClr val="tx1"/>
                                    </a:solidFill>
                                    <a:effectLst/>
                                    <a:latin typeface="Cambria Math" panose="02040503050406030204" pitchFamily="18" charset="0"/>
                                    <a:ea typeface="+mn-ea"/>
                                    <a:cs typeface="+mn-cs"/>
                                  </a:rPr>
                                  <m:t>−1</m:t>
                                </m:r>
                              </m:e>
                            </m:d>
                          </m:num>
                          <m:den>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𝑐</m:t>
                                </m:r>
                              </m:sub>
                            </m:sSub>
                          </m:den>
                        </m:f>
                      </m:e>
                    </m:d>
                  </m:oMath>
                </m:oMathPara>
              </a14:m>
              <a:endParaRPr lang="en-US" sz="1100"/>
            </a:p>
          </xdr:txBody>
        </xdr:sp>
      </mc:Choice>
      <mc:Fallback xmlns="">
        <xdr:sp macro="" textlink="">
          <xdr:nvSpPr>
            <xdr:cNvPr id="4" name="TextBox 3"/>
            <xdr:cNvSpPr txBox="1"/>
          </xdr:nvSpPr>
          <xdr:spPr>
            <a:xfrm xmlns:a="http://schemas.openxmlformats.org/drawingml/2006/main">
              <a:off x="1571625" y="4667249"/>
              <a:ext cx="1762125" cy="376706"/>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lIns="0" tIns="0" rIns="0" bIns="0" rtlCol="0" anchor="t">
              <a:spAutoFit/>
            </a:bodyPr>
            <a:lstStyle xmlns:a="http://schemas.openxmlformats.org/drawingml/2006/main"/>
            <a:p xmlns:a="http://schemas.openxmlformats.org/drawingml/2006/main">
              <a:r>
                <a:rPr lang="en-US" sz="1100" i="0">
                  <a:solidFill>
                    <a:schemeClr val="tx1"/>
                  </a:solidFill>
                  <a:effectLst/>
                  <a:latin typeface="+mn-lt"/>
                  <a:ea typeface="+mn-ea"/>
                  <a:cs typeface="+mn-cs"/>
                </a:rPr>
                <a:t>𝑁_𝑝= 𝐼𝑁𝑇[8.0(𝑁_𝑐−1)/𝑊_𝑐 ]</a:t>
              </a:r>
              <a:endParaRPr lang="en-US" sz="1100"/>
            </a:p>
          </xdr:txBody>
        </xdr:sp>
      </mc:Fallback>
    </mc:AlternateContent>
    <xdr:clientData/>
  </xdr:oneCellAnchor>
  <xdr:oneCellAnchor>
    <xdr:from>
      <xdr:col>3</xdr:col>
      <xdr:colOff>136525</xdr:colOff>
      <xdr:row>9</xdr:row>
      <xdr:rowOff>57149</xdr:rowOff>
    </xdr:from>
    <xdr:ext cx="945573" cy="36619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649ED971-EB4D-49DE-0E7F-192719BD96AA}"/>
                </a:ext>
              </a:extLst>
            </xdr:cNvPr>
            <xdr:cNvSpPr txBox="1"/>
          </xdr:nvSpPr>
          <xdr:spPr>
            <a:xfrm>
              <a:off x="1619250" y="1771649"/>
              <a:ext cx="933450" cy="3661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𝑐</m:t>
                        </m:r>
                      </m:sub>
                    </m:sSub>
                    <m:r>
                      <a:rPr lang="en-US"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𝐿</m:t>
                        </m:r>
                      </m:num>
                      <m:den>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𝑝</m:t>
                            </m:r>
                          </m:sub>
                        </m:sSub>
                      </m:den>
                    </m:f>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𝑠</m:t>
                        </m:r>
                      </m:sub>
                    </m:sSub>
                  </m:oMath>
                </m:oMathPara>
              </a14:m>
              <a:endParaRPr lang="en-US" sz="1100"/>
            </a:p>
          </xdr:txBody>
        </xdr:sp>
      </mc:Choice>
      <mc:Fallback xmlns="">
        <xdr:sp macro="" textlink="">
          <xdr:nvSpPr>
            <xdr:cNvPr id="6" name="TextBox 5"/>
            <xdr:cNvSpPr txBox="1"/>
          </xdr:nvSpPr>
          <xdr:spPr>
            <a:xfrm xmlns:a="http://schemas.openxmlformats.org/drawingml/2006/main">
              <a:off x="1619250" y="1771649"/>
              <a:ext cx="933450" cy="366190"/>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lIns="0" tIns="0" rIns="0" bIns="0" rtlCol="0" anchor="t">
              <a:spAutoFit/>
            </a:bodyPr>
            <a:lstStyle xmlns:a="http://schemas.openxmlformats.org/drawingml/2006/main"/>
            <a:p xmlns:a="http://schemas.openxmlformats.org/drawingml/2006/main">
              <a:r>
                <a:rPr lang="en-US" sz="1100" i="0">
                  <a:solidFill>
                    <a:schemeClr val="tx1"/>
                  </a:solidFill>
                  <a:effectLst/>
                  <a:latin typeface="+mn-lt"/>
                  <a:ea typeface="+mn-ea"/>
                  <a:cs typeface="+mn-cs"/>
                </a:rPr>
                <a:t>𝑡_𝑐=  𝐿/𝑆_𝑝 +𝑡_𝑠</a:t>
              </a:r>
              <a:endParaRPr lang="en-US" sz="11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abSelected="1" view="pageLayout" zoomScaleNormal="100" workbookViewId="0">
      <selection activeCell="O33" sqref="O33"/>
    </sheetView>
  </sheetViews>
  <sheetFormatPr baseColWidth="10" defaultRowHeight="15"/>
  <cols>
    <col min="1" max="8" width="8.83203125" customWidth="1"/>
    <col min="9" max="9" width="17.33203125" customWidth="1"/>
    <col min="10" max="10" width="8.83203125" customWidth="1"/>
    <col min="11" max="11" width="3.5" customWidth="1"/>
    <col min="12" max="12" width="2.83203125" customWidth="1"/>
    <col min="13" max="13" width="29.33203125" customWidth="1"/>
    <col min="14" max="14" width="5" style="10" customWidth="1"/>
    <col min="15" max="15" width="4.83203125" customWidth="1"/>
    <col min="16" max="16" width="3.5" style="10" customWidth="1"/>
    <col min="17" max="17" width="4.83203125" customWidth="1"/>
    <col min="18" max="18" width="4.33203125" customWidth="1"/>
    <col min="19" max="19" width="8.83203125" customWidth="1"/>
    <col min="20" max="20" width="9.1640625" customWidth="1"/>
    <col min="21" max="21" width="3.6640625" customWidth="1"/>
    <col min="22" max="256" width="8.83203125" customWidth="1"/>
  </cols>
  <sheetData>
    <row r="1" spans="1:21" s="10" customFormat="1">
      <c r="A1" s="93" t="s">
        <v>109</v>
      </c>
      <c r="J1" s="170" t="s">
        <v>162</v>
      </c>
      <c r="K1" s="170"/>
      <c r="L1" s="170"/>
      <c r="M1" s="199"/>
      <c r="N1" s="199"/>
      <c r="O1" s="161" t="s">
        <v>30</v>
      </c>
      <c r="P1" s="161"/>
      <c r="Q1" s="199"/>
      <c r="R1" s="199"/>
      <c r="S1" s="199"/>
      <c r="T1" s="199"/>
      <c r="U1" s="199"/>
    </row>
    <row r="2" spans="1:21" s="10" customFormat="1" ht="15" customHeight="1">
      <c r="J2" s="160" t="s">
        <v>31</v>
      </c>
      <c r="K2" s="161"/>
      <c r="L2" s="171"/>
      <c r="M2" s="199"/>
      <c r="N2" s="199"/>
      <c r="O2" s="160" t="s">
        <v>89</v>
      </c>
      <c r="P2" s="160"/>
      <c r="Q2" s="182"/>
      <c r="R2" s="182"/>
      <c r="S2" s="182"/>
      <c r="T2" s="182"/>
      <c r="U2" s="182"/>
    </row>
    <row r="3" spans="1:21" s="10" customFormat="1" ht="15" customHeight="1">
      <c r="A3" s="196" t="s">
        <v>184</v>
      </c>
      <c r="B3" s="196"/>
      <c r="C3" s="196"/>
      <c r="D3" s="196"/>
      <c r="E3" s="196"/>
      <c r="F3" s="196"/>
      <c r="G3" s="196"/>
      <c r="H3" s="196"/>
      <c r="I3" s="196"/>
      <c r="J3" s="160" t="s">
        <v>32</v>
      </c>
      <c r="K3" s="161"/>
      <c r="L3" s="171"/>
      <c r="M3" s="199"/>
      <c r="N3" s="199"/>
      <c r="O3" s="161" t="s">
        <v>33</v>
      </c>
      <c r="P3" s="161"/>
      <c r="Q3" s="182"/>
      <c r="R3" s="182"/>
      <c r="S3" s="182"/>
      <c r="T3" s="182"/>
      <c r="U3" s="182"/>
    </row>
    <row r="4" spans="1:21" s="10" customFormat="1">
      <c r="A4" s="196"/>
      <c r="B4" s="196"/>
      <c r="C4" s="196"/>
      <c r="D4" s="196"/>
      <c r="E4" s="196"/>
      <c r="F4" s="196"/>
      <c r="G4" s="196"/>
      <c r="H4" s="196"/>
      <c r="I4" s="196"/>
      <c r="J4" s="160" t="s">
        <v>163</v>
      </c>
      <c r="K4" s="161"/>
      <c r="L4" s="161"/>
      <c r="M4" s="182"/>
      <c r="N4" s="182"/>
      <c r="O4" s="172" t="s">
        <v>164</v>
      </c>
      <c r="P4" s="161"/>
      <c r="Q4" s="182"/>
      <c r="R4" s="182"/>
      <c r="S4" s="182"/>
      <c r="T4" s="182"/>
      <c r="U4" s="182"/>
    </row>
    <row r="5" spans="1:21" s="10" customFormat="1">
      <c r="A5" s="196"/>
      <c r="B5" s="196"/>
      <c r="C5" s="196"/>
      <c r="D5" s="196"/>
      <c r="E5" s="196"/>
      <c r="F5" s="196"/>
      <c r="G5" s="196"/>
      <c r="H5" s="196"/>
      <c r="I5" s="196"/>
      <c r="K5" s="12"/>
      <c r="L5" s="12"/>
      <c r="M5" s="4"/>
      <c r="N5" s="4"/>
      <c r="O5" s="134"/>
      <c r="P5" s="12"/>
      <c r="Q5" s="4"/>
      <c r="R5" s="4"/>
      <c r="S5" s="4"/>
      <c r="T5" s="4"/>
      <c r="U5" s="4"/>
    </row>
    <row r="6" spans="1:21" s="10" customFormat="1">
      <c r="A6" s="196"/>
      <c r="B6" s="196"/>
      <c r="C6" s="196"/>
      <c r="D6" s="196"/>
      <c r="E6" s="196"/>
      <c r="F6" s="196"/>
      <c r="G6" s="196"/>
      <c r="H6" s="196"/>
      <c r="I6" s="196"/>
      <c r="J6" s="10" t="s">
        <v>144</v>
      </c>
    </row>
    <row r="7" spans="1:21" s="10" customFormat="1">
      <c r="A7" s="196"/>
      <c r="B7" s="196"/>
      <c r="C7" s="196"/>
      <c r="D7" s="196"/>
      <c r="E7" s="196"/>
      <c r="F7" s="196"/>
      <c r="G7" s="196"/>
      <c r="H7" s="196"/>
      <c r="I7" s="196"/>
      <c r="J7" s="10" t="s">
        <v>173</v>
      </c>
    </row>
    <row r="8" spans="1:21" ht="15" customHeight="1">
      <c r="A8" s="10"/>
      <c r="B8" s="10"/>
      <c r="C8" s="10"/>
      <c r="D8" s="10"/>
      <c r="E8" s="10"/>
      <c r="F8" s="10"/>
      <c r="G8" s="10"/>
      <c r="H8" s="10"/>
      <c r="I8" s="10"/>
      <c r="J8" s="10" t="s">
        <v>172</v>
      </c>
      <c r="K8" s="10"/>
      <c r="L8" s="10"/>
      <c r="M8" s="10"/>
      <c r="O8" s="10"/>
    </row>
    <row r="9" spans="1:21" ht="15" customHeight="1">
      <c r="A9" s="196" t="s">
        <v>143</v>
      </c>
      <c r="B9" s="196"/>
      <c r="C9" s="196"/>
      <c r="D9" s="196"/>
      <c r="E9" s="196"/>
      <c r="F9" s="196"/>
      <c r="G9" s="196"/>
      <c r="H9" s="196"/>
      <c r="I9" s="196"/>
      <c r="J9" s="10"/>
      <c r="K9" s="10"/>
      <c r="L9" s="10"/>
      <c r="M9" s="10"/>
      <c r="O9" s="10"/>
    </row>
    <row r="10" spans="1:21" ht="19.5" customHeight="1" thickBot="1">
      <c r="A10" s="196"/>
      <c r="B10" s="196"/>
      <c r="C10" s="196"/>
      <c r="D10" s="196"/>
      <c r="E10" s="196"/>
      <c r="F10" s="196"/>
      <c r="G10" s="196"/>
      <c r="H10" s="196"/>
      <c r="I10" s="196"/>
      <c r="J10" s="109" t="s">
        <v>129</v>
      </c>
      <c r="K10" s="10"/>
      <c r="L10" s="199"/>
      <c r="M10" s="199"/>
      <c r="N10" s="12"/>
      <c r="O10" s="10"/>
    </row>
    <row r="11" spans="1:21" ht="15" customHeight="1">
      <c r="A11" s="196"/>
      <c r="B11" s="196"/>
      <c r="C11" s="196"/>
      <c r="D11" s="196"/>
      <c r="E11" s="196"/>
      <c r="F11" s="196"/>
      <c r="G11" s="196"/>
      <c r="H11" s="196"/>
      <c r="I11" s="196"/>
      <c r="J11" s="93" t="s">
        <v>110</v>
      </c>
      <c r="O11" s="180" t="s">
        <v>115</v>
      </c>
      <c r="P11" s="200"/>
      <c r="Q11" s="181"/>
      <c r="R11" s="10"/>
      <c r="S11" s="180" t="s">
        <v>111</v>
      </c>
      <c r="T11" s="181"/>
    </row>
    <row r="12" spans="1:21" ht="15" customHeight="1">
      <c r="A12" s="196"/>
      <c r="B12" s="196"/>
      <c r="C12" s="196"/>
      <c r="D12" s="196"/>
      <c r="E12" s="196"/>
      <c r="F12" s="196"/>
      <c r="G12" s="196"/>
      <c r="H12" s="196"/>
      <c r="I12" s="196"/>
      <c r="J12" s="96" t="s">
        <v>40</v>
      </c>
      <c r="K12" s="74"/>
      <c r="L12" s="74"/>
      <c r="M12" s="74"/>
      <c r="N12" s="74"/>
      <c r="O12" s="97"/>
      <c r="P12" s="197"/>
      <c r="Q12" s="198"/>
      <c r="R12" s="74"/>
      <c r="S12" s="97" t="s">
        <v>112</v>
      </c>
      <c r="T12" s="163"/>
    </row>
    <row r="13" spans="1:21" ht="15" customHeight="1">
      <c r="A13" s="10"/>
      <c r="B13" s="10"/>
      <c r="C13" s="10"/>
      <c r="D13" s="10"/>
      <c r="E13" s="10"/>
      <c r="F13" s="10"/>
      <c r="G13" s="10"/>
      <c r="H13" s="10"/>
      <c r="I13" s="10"/>
      <c r="J13" s="96" t="s">
        <v>117</v>
      </c>
      <c r="K13" s="74"/>
      <c r="L13" s="74"/>
      <c r="M13" s="74"/>
      <c r="N13" s="74"/>
      <c r="O13" s="97" t="s">
        <v>118</v>
      </c>
      <c r="P13" s="194">
        <v>3.5</v>
      </c>
      <c r="Q13" s="195"/>
      <c r="R13" s="74"/>
      <c r="S13" s="97" t="s">
        <v>118</v>
      </c>
      <c r="T13" s="164"/>
    </row>
    <row r="14" spans="1:21" ht="15" customHeight="1">
      <c r="A14" s="196" t="s">
        <v>138</v>
      </c>
      <c r="B14" s="196"/>
      <c r="C14" s="196"/>
      <c r="D14" s="196"/>
      <c r="E14" s="196"/>
      <c r="F14" s="196"/>
      <c r="G14" s="196"/>
      <c r="H14" s="196"/>
      <c r="I14" s="196"/>
      <c r="J14" s="96" t="s">
        <v>119</v>
      </c>
      <c r="K14" s="74"/>
      <c r="L14" s="74"/>
      <c r="M14" s="74"/>
      <c r="N14" s="74"/>
      <c r="O14" s="97" t="s">
        <v>120</v>
      </c>
      <c r="P14" s="188">
        <v>3</v>
      </c>
      <c r="Q14" s="189"/>
      <c r="R14" s="74"/>
      <c r="S14" s="97" t="s">
        <v>120</v>
      </c>
      <c r="T14" s="165"/>
    </row>
    <row r="15" spans="1:21" ht="15" customHeight="1">
      <c r="A15" s="196"/>
      <c r="B15" s="196"/>
      <c r="C15" s="196"/>
      <c r="D15" s="196"/>
      <c r="E15" s="196"/>
      <c r="F15" s="196"/>
      <c r="G15" s="196"/>
      <c r="H15" s="196"/>
      <c r="I15" s="196"/>
      <c r="J15" s="98" t="s">
        <v>108</v>
      </c>
      <c r="K15" s="99"/>
      <c r="L15" s="99"/>
      <c r="M15" s="100"/>
      <c r="N15" s="100"/>
      <c r="O15" s="101"/>
      <c r="P15" s="186"/>
      <c r="Q15" s="187"/>
      <c r="R15" s="100"/>
      <c r="S15" s="101" t="s">
        <v>113</v>
      </c>
      <c r="T15" s="165"/>
    </row>
    <row r="16" spans="1:21" ht="15" customHeight="1">
      <c r="A16" s="10"/>
      <c r="B16" s="10"/>
      <c r="C16" s="10"/>
      <c r="D16" s="10"/>
      <c r="E16" s="10"/>
      <c r="F16" s="10"/>
      <c r="G16" s="10"/>
      <c r="H16" s="10"/>
      <c r="I16" s="10"/>
      <c r="J16" s="98" t="s">
        <v>121</v>
      </c>
      <c r="K16" s="102"/>
      <c r="L16" s="103"/>
      <c r="M16" s="103"/>
      <c r="N16" s="103"/>
      <c r="O16" s="113" t="s">
        <v>122</v>
      </c>
      <c r="P16" s="190" t="s">
        <v>137</v>
      </c>
      <c r="Q16" s="191"/>
      <c r="R16" s="103"/>
      <c r="S16" s="101" t="s">
        <v>122</v>
      </c>
      <c r="T16" s="166"/>
    </row>
    <row r="17" spans="1:20" ht="15" customHeight="1">
      <c r="A17" s="196" t="s">
        <v>139</v>
      </c>
      <c r="B17" s="196"/>
      <c r="C17" s="196"/>
      <c r="D17" s="196"/>
      <c r="E17" s="196"/>
      <c r="F17" s="196"/>
      <c r="G17" s="196"/>
      <c r="H17" s="196"/>
      <c r="I17" s="196"/>
      <c r="J17" s="98" t="s">
        <v>123</v>
      </c>
      <c r="K17" s="74"/>
      <c r="L17" s="103"/>
      <c r="M17" s="103"/>
      <c r="N17" s="103"/>
      <c r="O17" s="101" t="s">
        <v>124</v>
      </c>
      <c r="P17" s="194" t="s">
        <v>116</v>
      </c>
      <c r="Q17" s="195"/>
      <c r="R17" s="103"/>
      <c r="S17" s="101" t="s">
        <v>124</v>
      </c>
      <c r="T17" s="167"/>
    </row>
    <row r="18" spans="1:20" ht="17">
      <c r="A18" s="196"/>
      <c r="B18" s="196"/>
      <c r="C18" s="196"/>
      <c r="D18" s="196"/>
      <c r="E18" s="196"/>
      <c r="F18" s="196"/>
      <c r="G18" s="196"/>
      <c r="H18" s="196"/>
      <c r="I18" s="196"/>
      <c r="J18" s="96" t="s">
        <v>125</v>
      </c>
      <c r="K18" s="74"/>
      <c r="L18" s="103"/>
      <c r="M18" s="103"/>
      <c r="N18" s="103"/>
      <c r="O18" s="97" t="s">
        <v>126</v>
      </c>
      <c r="P18" s="188">
        <v>8</v>
      </c>
      <c r="Q18" s="189"/>
      <c r="R18" s="103"/>
      <c r="S18" s="97" t="s">
        <v>126</v>
      </c>
      <c r="T18" s="164"/>
    </row>
    <row r="19" spans="1:20" ht="16" thickBot="1">
      <c r="A19" s="196"/>
      <c r="B19" s="196"/>
      <c r="C19" s="196"/>
      <c r="D19" s="196"/>
      <c r="E19" s="196"/>
      <c r="F19" s="196"/>
      <c r="G19" s="196"/>
      <c r="H19" s="196"/>
      <c r="I19" s="196"/>
      <c r="J19" s="104" t="s">
        <v>186</v>
      </c>
      <c r="K19" s="105"/>
      <c r="L19" s="105"/>
      <c r="M19" s="106"/>
      <c r="N19" s="106"/>
      <c r="O19" s="110" t="s">
        <v>114</v>
      </c>
      <c r="P19" s="184" t="s">
        <v>135</v>
      </c>
      <c r="Q19" s="185"/>
      <c r="R19" s="106"/>
      <c r="S19" s="110" t="s">
        <v>114</v>
      </c>
      <c r="T19" s="168"/>
    </row>
    <row r="20" spans="1:20">
      <c r="A20" s="10"/>
      <c r="B20" s="10"/>
      <c r="C20" s="10"/>
      <c r="D20" s="10"/>
      <c r="E20" s="10"/>
      <c r="F20" s="10"/>
      <c r="G20" s="10"/>
      <c r="H20" s="10"/>
      <c r="I20" s="10"/>
      <c r="Q20" s="112" t="s">
        <v>134</v>
      </c>
    </row>
    <row r="21" spans="1:20" ht="20" thickBot="1">
      <c r="A21" s="196" t="s">
        <v>142</v>
      </c>
      <c r="B21" s="196"/>
      <c r="C21" s="196"/>
      <c r="D21" s="196"/>
      <c r="E21" s="196"/>
      <c r="F21" s="196"/>
      <c r="G21" s="196"/>
      <c r="H21" s="196"/>
      <c r="I21" s="196"/>
      <c r="J21" s="109" t="s">
        <v>130</v>
      </c>
      <c r="K21" s="10"/>
      <c r="L21" s="199"/>
      <c r="M21" s="199"/>
      <c r="N21" s="10" t="s">
        <v>159</v>
      </c>
      <c r="O21" s="10"/>
      <c r="Q21" s="10"/>
      <c r="R21" s="10"/>
      <c r="S21" s="10"/>
      <c r="T21" s="10"/>
    </row>
    <row r="22" spans="1:20">
      <c r="A22" s="196"/>
      <c r="B22" s="196"/>
      <c r="C22" s="196"/>
      <c r="D22" s="196"/>
      <c r="E22" s="196"/>
      <c r="F22" s="196"/>
      <c r="G22" s="196"/>
      <c r="H22" s="196"/>
      <c r="I22" s="196"/>
      <c r="J22" s="93" t="s">
        <v>110</v>
      </c>
      <c r="K22" s="10"/>
      <c r="L22" s="10"/>
      <c r="M22" s="10"/>
      <c r="O22" s="180" t="s">
        <v>115</v>
      </c>
      <c r="P22" s="200"/>
      <c r="Q22" s="181"/>
      <c r="R22" s="10"/>
      <c r="S22" s="180" t="s">
        <v>111</v>
      </c>
      <c r="T22" s="181"/>
    </row>
    <row r="23" spans="1:20">
      <c r="A23" s="196"/>
      <c r="B23" s="196"/>
      <c r="C23" s="196"/>
      <c r="D23" s="196"/>
      <c r="E23" s="196"/>
      <c r="F23" s="196"/>
      <c r="G23" s="196"/>
      <c r="H23" s="196"/>
      <c r="I23" s="196"/>
      <c r="J23" s="96" t="s">
        <v>40</v>
      </c>
      <c r="K23" s="74"/>
      <c r="L23" s="74"/>
      <c r="M23" s="74"/>
      <c r="N23" s="74"/>
      <c r="O23" s="97"/>
      <c r="P23" s="197"/>
      <c r="Q23" s="198"/>
      <c r="R23" s="74"/>
      <c r="S23" s="97" t="s">
        <v>112</v>
      </c>
      <c r="T23" s="163"/>
    </row>
    <row r="24" spans="1:20" ht="17">
      <c r="A24" s="10"/>
      <c r="B24" s="10"/>
      <c r="C24" s="10"/>
      <c r="D24" s="10"/>
      <c r="E24" s="10"/>
      <c r="F24" s="10"/>
      <c r="G24" s="10"/>
      <c r="H24" s="10"/>
      <c r="I24" s="10"/>
      <c r="J24" s="96" t="s">
        <v>117</v>
      </c>
      <c r="K24" s="74"/>
      <c r="L24" s="74"/>
      <c r="M24" s="74"/>
      <c r="N24" s="74"/>
      <c r="O24" s="97" t="s">
        <v>118</v>
      </c>
      <c r="P24" s="194">
        <v>3.5</v>
      </c>
      <c r="Q24" s="195"/>
      <c r="R24" s="74"/>
      <c r="S24" s="97" t="s">
        <v>118</v>
      </c>
      <c r="T24" s="165"/>
    </row>
    <row r="25" spans="1:20" ht="17">
      <c r="A25" s="202" t="s">
        <v>202</v>
      </c>
      <c r="B25" s="202"/>
      <c r="C25" s="202"/>
      <c r="D25" s="202"/>
      <c r="E25" s="202"/>
      <c r="F25" s="202"/>
      <c r="G25" s="202"/>
      <c r="H25" s="202"/>
      <c r="I25" s="202"/>
      <c r="J25" s="96" t="s">
        <v>119</v>
      </c>
      <c r="K25" s="74"/>
      <c r="L25" s="74"/>
      <c r="M25" s="74"/>
      <c r="N25" s="74"/>
      <c r="O25" s="97" t="s">
        <v>120</v>
      </c>
      <c r="P25" s="188">
        <v>3</v>
      </c>
      <c r="Q25" s="189"/>
      <c r="R25" s="74"/>
      <c r="S25" s="97" t="s">
        <v>120</v>
      </c>
      <c r="T25" s="165"/>
    </row>
    <row r="26" spans="1:20">
      <c r="A26" s="173"/>
      <c r="B26" s="173" t="s">
        <v>203</v>
      </c>
      <c r="C26" s="173"/>
      <c r="D26" s="173"/>
      <c r="E26" s="173"/>
      <c r="F26" s="173"/>
      <c r="G26" s="173"/>
      <c r="H26" s="173"/>
      <c r="I26" s="173"/>
      <c r="J26" s="98" t="s">
        <v>108</v>
      </c>
      <c r="K26" s="99"/>
      <c r="L26" s="99"/>
      <c r="M26" s="100"/>
      <c r="N26" s="100"/>
      <c r="O26" s="101"/>
      <c r="P26" s="186"/>
      <c r="Q26" s="187"/>
      <c r="R26" s="100"/>
      <c r="S26" s="101" t="s">
        <v>113</v>
      </c>
      <c r="T26" s="165"/>
    </row>
    <row r="27" spans="1:20" ht="17">
      <c r="A27" s="160"/>
      <c r="B27" s="160"/>
      <c r="C27" s="160"/>
      <c r="D27" s="160"/>
      <c r="E27" s="160"/>
      <c r="F27" s="160"/>
      <c r="G27" s="160"/>
      <c r="H27" s="160"/>
      <c r="I27" s="160"/>
      <c r="J27" s="96" t="s">
        <v>121</v>
      </c>
      <c r="K27" s="102"/>
      <c r="L27" s="103"/>
      <c r="M27" s="103"/>
      <c r="N27" s="103"/>
      <c r="O27" s="113" t="s">
        <v>122</v>
      </c>
      <c r="P27" s="190" t="s">
        <v>137</v>
      </c>
      <c r="Q27" s="191"/>
      <c r="R27" s="103"/>
      <c r="S27" s="101" t="s">
        <v>122</v>
      </c>
      <c r="T27" s="166"/>
    </row>
    <row r="28" spans="1:20">
      <c r="A28" s="160"/>
      <c r="B28" s="160"/>
      <c r="C28" s="160"/>
      <c r="D28" s="160"/>
      <c r="E28" s="160"/>
      <c r="F28" s="160"/>
      <c r="G28" s="160"/>
      <c r="H28" s="160"/>
      <c r="I28" s="160"/>
      <c r="J28" s="98" t="s">
        <v>123</v>
      </c>
      <c r="K28" s="74"/>
      <c r="L28" s="103"/>
      <c r="M28" s="103"/>
      <c r="N28" s="103"/>
      <c r="O28" s="101" t="s">
        <v>124</v>
      </c>
      <c r="P28" s="194" t="s">
        <v>116</v>
      </c>
      <c r="Q28" s="195"/>
      <c r="R28" s="103"/>
      <c r="S28" s="101" t="s">
        <v>124</v>
      </c>
      <c r="T28" s="166"/>
    </row>
    <row r="29" spans="1:20" ht="17">
      <c r="A29" s="160"/>
      <c r="B29" s="160"/>
      <c r="C29" s="160"/>
      <c r="D29" s="160"/>
      <c r="E29" s="160"/>
      <c r="F29" s="160"/>
      <c r="G29" s="160"/>
      <c r="H29" s="160"/>
      <c r="I29" s="160"/>
      <c r="J29" s="96" t="s">
        <v>125</v>
      </c>
      <c r="K29" s="74"/>
      <c r="L29" s="103"/>
      <c r="M29" s="103"/>
      <c r="N29" s="103"/>
      <c r="O29" s="97" t="s">
        <v>126</v>
      </c>
      <c r="P29" s="188">
        <v>8</v>
      </c>
      <c r="Q29" s="189"/>
      <c r="R29" s="103"/>
      <c r="S29" s="97" t="s">
        <v>126</v>
      </c>
      <c r="T29" s="164"/>
    </row>
    <row r="30" spans="1:20" ht="16" thickBot="1">
      <c r="A30" s="160"/>
      <c r="B30" s="160"/>
      <c r="C30" s="160"/>
      <c r="D30" s="160"/>
      <c r="E30" s="160"/>
      <c r="F30" s="160"/>
      <c r="G30" s="160"/>
      <c r="H30" s="160"/>
      <c r="I30" s="160"/>
      <c r="J30" s="104" t="s">
        <v>186</v>
      </c>
      <c r="K30" s="105"/>
      <c r="L30" s="105"/>
      <c r="M30" s="106"/>
      <c r="N30" s="106"/>
      <c r="O30" s="110" t="s">
        <v>114</v>
      </c>
      <c r="P30" s="184" t="s">
        <v>135</v>
      </c>
      <c r="Q30" s="185"/>
      <c r="R30" s="106"/>
      <c r="S30" s="110" t="s">
        <v>114</v>
      </c>
      <c r="T30" s="168"/>
    </row>
    <row r="31" spans="1:20" ht="16" thickBot="1">
      <c r="A31" s="160"/>
      <c r="B31" s="160"/>
      <c r="C31" s="160"/>
      <c r="D31" s="160"/>
      <c r="E31" s="160"/>
      <c r="F31" s="160"/>
      <c r="G31" s="160"/>
      <c r="H31" s="160"/>
      <c r="I31" s="160"/>
      <c r="Q31" s="112" t="s">
        <v>134</v>
      </c>
    </row>
    <row r="32" spans="1:20" s="10" customFormat="1" ht="19">
      <c r="A32" s="160"/>
      <c r="B32" s="160"/>
      <c r="C32" s="160"/>
      <c r="D32" s="160"/>
      <c r="E32" s="160"/>
      <c r="F32" s="160"/>
      <c r="G32" s="160"/>
      <c r="H32" s="160"/>
      <c r="I32" s="160"/>
      <c r="J32" s="111" t="s">
        <v>131</v>
      </c>
      <c r="O32" s="121"/>
      <c r="P32" s="121"/>
      <c r="Q32" s="121"/>
      <c r="S32" s="180" t="s">
        <v>111</v>
      </c>
      <c r="T32" s="181"/>
    </row>
    <row r="33" spans="1:21" ht="19.5" customHeight="1" thickBot="1">
      <c r="A33" s="160"/>
      <c r="B33" s="160"/>
      <c r="C33" s="160"/>
      <c r="D33" s="160"/>
      <c r="E33" s="160"/>
      <c r="F33" s="160"/>
      <c r="G33" s="160"/>
      <c r="H33" s="160"/>
      <c r="I33" s="160"/>
      <c r="J33" s="107" t="s">
        <v>127</v>
      </c>
      <c r="K33" s="74"/>
      <c r="L33" s="74"/>
      <c r="M33" s="74"/>
      <c r="N33" s="74"/>
      <c r="O33" s="121"/>
      <c r="P33" s="121"/>
      <c r="Q33" s="121"/>
      <c r="R33" s="74"/>
      <c r="S33" s="108" t="s">
        <v>128</v>
      </c>
      <c r="T33" s="169"/>
    </row>
    <row r="34" spans="1:21">
      <c r="A34" s="160"/>
      <c r="B34" s="160"/>
      <c r="C34" s="160"/>
      <c r="D34" s="160"/>
      <c r="E34" s="160"/>
      <c r="F34" s="160"/>
      <c r="G34" s="160"/>
      <c r="H34" s="160"/>
      <c r="I34" s="160"/>
      <c r="O34" s="118"/>
      <c r="P34" s="118"/>
      <c r="Q34" s="118"/>
    </row>
    <row r="35" spans="1:21">
      <c r="A35" s="160"/>
      <c r="B35" s="160"/>
      <c r="C35" s="160"/>
      <c r="D35" s="160"/>
      <c r="E35" s="160"/>
      <c r="F35" s="160"/>
      <c r="G35" s="160"/>
      <c r="H35" s="160"/>
      <c r="I35" s="160"/>
      <c r="J35" t="s">
        <v>132</v>
      </c>
    </row>
    <row r="36" spans="1:21">
      <c r="A36" s="160"/>
      <c r="B36" s="160"/>
      <c r="C36" s="160"/>
      <c r="D36" s="160"/>
      <c r="E36" s="160"/>
      <c r="F36" s="160"/>
      <c r="G36" s="160"/>
      <c r="H36" s="160"/>
      <c r="I36" s="160"/>
    </row>
    <row r="37" spans="1:21" ht="20" thickBot="1">
      <c r="A37" s="160"/>
      <c r="B37" s="160"/>
      <c r="C37" s="160"/>
      <c r="D37" s="160"/>
      <c r="E37" s="160"/>
      <c r="F37" s="160"/>
      <c r="G37" s="160"/>
      <c r="H37" s="160"/>
      <c r="I37" s="160"/>
      <c r="J37" s="109" t="s">
        <v>140</v>
      </c>
    </row>
    <row r="38" spans="1:21">
      <c r="A38" s="160"/>
      <c r="B38" s="160"/>
      <c r="C38" s="160"/>
      <c r="D38" s="160"/>
      <c r="E38" s="160"/>
      <c r="F38" s="160"/>
      <c r="G38" s="160"/>
      <c r="H38" s="160"/>
      <c r="I38" s="160"/>
      <c r="M38" s="115" t="s">
        <v>141</v>
      </c>
      <c r="N38" s="183" t="str">
        <f>IF('Intro and Inputs'!T12&gt;0,Worksheets!AE34," ")</f>
        <v xml:space="preserve"> </v>
      </c>
      <c r="O38" s="183"/>
      <c r="P38" s="175" t="s">
        <v>201</v>
      </c>
      <c r="Q38" s="176"/>
    </row>
    <row r="39" spans="1:21" ht="16" thickBot="1">
      <c r="A39" s="160"/>
      <c r="B39" s="160"/>
      <c r="C39" s="160"/>
      <c r="D39" s="160"/>
      <c r="E39" s="160"/>
      <c r="F39" s="160"/>
      <c r="G39" s="160"/>
      <c r="H39" s="160"/>
      <c r="I39" s="160"/>
      <c r="M39" s="116" t="s">
        <v>9</v>
      </c>
      <c r="N39" s="193" t="str">
        <f>IF('Intro and Inputs'!T19&gt;0,IF(N38&gt;45,"F",IF(N38&gt;30,"E",IF(N38&gt;20,"D",IF(N38&gt;10,"C",IF(N38&gt;5,"B","A")))))," ")</f>
        <v xml:space="preserve"> </v>
      </c>
      <c r="O39" s="193"/>
      <c r="P39" s="177"/>
      <c r="Q39" s="178"/>
    </row>
    <row r="40" spans="1:21">
      <c r="A40" s="206" t="s">
        <v>197</v>
      </c>
      <c r="B40" s="207"/>
      <c r="C40" s="207"/>
      <c r="D40" s="173"/>
      <c r="E40" s="173"/>
      <c r="F40" s="173"/>
      <c r="G40" s="173"/>
      <c r="H40" s="173"/>
      <c r="I40" s="173"/>
      <c r="J40" s="203" t="s">
        <v>196</v>
      </c>
      <c r="K40" s="204"/>
      <c r="L40" s="204"/>
      <c r="M40" s="204"/>
      <c r="O40" s="10"/>
      <c r="Q40" s="10"/>
      <c r="R40" s="10"/>
      <c r="S40" s="10"/>
      <c r="T40" s="10"/>
      <c r="U40" s="10"/>
    </row>
    <row r="41" spans="1:21">
      <c r="A41" s="207"/>
      <c r="B41" s="207"/>
      <c r="C41" s="207"/>
      <c r="D41" s="201" t="s">
        <v>160</v>
      </c>
      <c r="E41" s="201"/>
      <c r="F41" s="201"/>
      <c r="G41" s="201"/>
      <c r="H41" s="173"/>
      <c r="I41" s="174" t="s">
        <v>154</v>
      </c>
      <c r="J41" s="204"/>
      <c r="K41" s="204"/>
      <c r="L41" s="204"/>
      <c r="M41" s="204"/>
      <c r="N41" s="205" t="s">
        <v>161</v>
      </c>
      <c r="O41" s="205"/>
      <c r="P41" s="205"/>
      <c r="Q41" s="205"/>
      <c r="R41" s="205"/>
      <c r="S41" s="205"/>
      <c r="T41" s="192" t="s">
        <v>155</v>
      </c>
      <c r="U41" s="192"/>
    </row>
  </sheetData>
  <sheetProtection password="EA18" sheet="1" objects="1" scenarios="1"/>
  <mergeCells count="44">
    <mergeCell ref="A3:I7"/>
    <mergeCell ref="A9:I12"/>
    <mergeCell ref="L21:M21"/>
    <mergeCell ref="L10:M10"/>
    <mergeCell ref="A14:I15"/>
    <mergeCell ref="A17:I19"/>
    <mergeCell ref="O22:Q22"/>
    <mergeCell ref="P19:Q19"/>
    <mergeCell ref="D41:G41"/>
    <mergeCell ref="P29:Q29"/>
    <mergeCell ref="A25:I25"/>
    <mergeCell ref="J40:M41"/>
    <mergeCell ref="N41:S41"/>
    <mergeCell ref="A40:C41"/>
    <mergeCell ref="M1:N1"/>
    <mergeCell ref="M2:N2"/>
    <mergeCell ref="P17:Q17"/>
    <mergeCell ref="P18:Q18"/>
    <mergeCell ref="Q1:U1"/>
    <mergeCell ref="O11:Q11"/>
    <mergeCell ref="Q4:U4"/>
    <mergeCell ref="M3:N3"/>
    <mergeCell ref="P12:Q12"/>
    <mergeCell ref="P13:Q13"/>
    <mergeCell ref="T41:U41"/>
    <mergeCell ref="N39:O39"/>
    <mergeCell ref="S32:T32"/>
    <mergeCell ref="P28:Q28"/>
    <mergeCell ref="A21:I23"/>
    <mergeCell ref="P14:Q14"/>
    <mergeCell ref="P23:Q23"/>
    <mergeCell ref="P27:Q27"/>
    <mergeCell ref="P24:Q24"/>
    <mergeCell ref="S22:T22"/>
    <mergeCell ref="S11:T11"/>
    <mergeCell ref="Q2:U2"/>
    <mergeCell ref="Q3:U3"/>
    <mergeCell ref="M4:N4"/>
    <mergeCell ref="N38:O38"/>
    <mergeCell ref="P30:Q30"/>
    <mergeCell ref="P15:Q15"/>
    <mergeCell ref="P25:Q25"/>
    <mergeCell ref="P26:Q26"/>
    <mergeCell ref="P16:Q16"/>
  </mergeCells>
  <conditionalFormatting sqref="N39">
    <cfRule type="cellIs" dxfId="5" priority="1" stopIfTrue="1" operator="greaterThan">
      <formula>45</formula>
    </cfRule>
    <cfRule type="cellIs" dxfId="4" priority="2" stopIfTrue="1" operator="greaterThan">
      <formula>30</formula>
    </cfRule>
    <cfRule type="cellIs" dxfId="3" priority="3" stopIfTrue="1" operator="greaterThan">
      <formula>20</formula>
    </cfRule>
    <cfRule type="cellIs" dxfId="2" priority="4" stopIfTrue="1" operator="greaterThan">
      <formula>10</formula>
    </cfRule>
    <cfRule type="cellIs" dxfId="1" priority="5" stopIfTrue="1" operator="greaterThan">
      <formula>5</formula>
    </cfRule>
    <cfRule type="cellIs" dxfId="0" priority="6" stopIfTrue="1" operator="greaterThanOrEqual">
      <formula>0</formula>
    </cfRule>
  </conditionalFormatting>
  <pageMargins left="0.7" right="0.7" top="1.28125" bottom="0.75" header="0.3" footer="0.3"/>
  <pageSetup orientation="portrait"/>
  <headerFooter>
    <oddHeader>&amp;C&amp;"-,Bold"&amp;20&amp;U&amp;K0070C0 2010 Highway Capacity Manual (HCM)&amp;16&amp;U
Pedestrian Level of Service (LOS) at Uncontrolled Crossing Locations 
Intersection and Mid-Block Crossings</oddHeader>
    <oddFooter xml:space="preserve">&amp;C&amp;K0070C0HCM Evaluation Worksheet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9"/>
  <sheetViews>
    <sheetView view="pageLayout" zoomScaleNormal="100" workbookViewId="0">
      <selection activeCell="O15" sqref="O15"/>
    </sheetView>
  </sheetViews>
  <sheetFormatPr baseColWidth="10" defaultColWidth="9.1640625" defaultRowHeight="15"/>
  <cols>
    <col min="1" max="1" width="14.1640625" customWidth="1"/>
    <col min="2" max="2" width="1.5" style="10" customWidth="1"/>
    <col min="3" max="3" width="5.1640625" style="16" customWidth="1"/>
    <col min="4" max="4" width="5.33203125" style="16" customWidth="1"/>
    <col min="5" max="5" width="3" style="16" customWidth="1"/>
    <col min="6" max="6" width="3.5" style="16" customWidth="1"/>
    <col min="7" max="7" width="5.33203125" style="16" customWidth="1"/>
    <col min="8" max="8" width="5.1640625" style="16" customWidth="1"/>
    <col min="9" max="9" width="5.33203125" style="16" customWidth="1"/>
    <col min="10" max="10" width="3.33203125" style="16" customWidth="1"/>
    <col min="11" max="11" width="3.5" style="16" customWidth="1"/>
    <col min="12" max="12" width="5.33203125" style="16" customWidth="1"/>
    <col min="13" max="13" width="3.5" style="16" customWidth="1"/>
    <col min="14" max="14" width="18.33203125" customWidth="1"/>
    <col min="15" max="15" width="9.1640625" customWidth="1"/>
    <col min="16" max="16" width="8.33203125" customWidth="1"/>
    <col min="17" max="17" width="14.1640625" customWidth="1"/>
    <col min="18" max="18" width="5" customWidth="1"/>
    <col min="19" max="19" width="6.33203125" customWidth="1"/>
    <col min="20" max="20" width="3.33203125" customWidth="1"/>
    <col min="21" max="21" width="3.5" customWidth="1"/>
    <col min="22" max="22" width="7.33203125" customWidth="1"/>
    <col min="23" max="23" width="4.83203125" customWidth="1"/>
    <col min="24" max="24" width="6.33203125" style="10" customWidth="1"/>
    <col min="25" max="25" width="2.5" style="10" customWidth="1"/>
    <col min="26" max="26" width="3.5" customWidth="1"/>
    <col min="27" max="27" width="7.5" customWidth="1"/>
    <col min="28" max="28" width="7.1640625" customWidth="1"/>
    <col min="29" max="29" width="7.33203125" customWidth="1"/>
    <col min="30" max="30" width="11.5" customWidth="1"/>
    <col min="31" max="31" width="10.33203125" customWidth="1"/>
    <col min="32" max="32" width="8.33203125" customWidth="1"/>
    <col min="35" max="35" width="9.83203125" customWidth="1"/>
    <col min="42" max="42" width="8.1640625" customWidth="1"/>
  </cols>
  <sheetData>
    <row r="1" spans="1:53" s="10" customFormat="1" ht="15" customHeight="1">
      <c r="A1" s="160" t="s">
        <v>29</v>
      </c>
      <c r="B1" s="160"/>
      <c r="C1" s="199"/>
      <c r="D1" s="199"/>
      <c r="E1" s="199"/>
      <c r="F1" s="199"/>
      <c r="G1" s="199"/>
      <c r="H1" s="199"/>
      <c r="I1" s="199"/>
      <c r="J1" s="199"/>
      <c r="K1" s="199"/>
      <c r="L1" s="161" t="s">
        <v>30</v>
      </c>
      <c r="M1" s="161"/>
      <c r="N1" s="199"/>
      <c r="O1" s="199"/>
      <c r="P1" s="278"/>
      <c r="Q1" s="242" t="s">
        <v>5</v>
      </c>
      <c r="R1" s="293" t="s">
        <v>68</v>
      </c>
      <c r="S1" s="263"/>
      <c r="T1" s="263"/>
      <c r="U1" s="263"/>
      <c r="V1" s="263"/>
      <c r="W1" s="263"/>
      <c r="X1" s="263"/>
      <c r="Y1" s="263"/>
      <c r="Z1" s="263"/>
      <c r="AA1" s="263"/>
      <c r="AB1" s="263"/>
      <c r="AC1" s="263"/>
      <c r="AD1" s="263"/>
      <c r="AE1" s="264"/>
      <c r="AF1" s="141"/>
      <c r="AG1" s="283" t="s">
        <v>147</v>
      </c>
      <c r="AH1" s="283"/>
      <c r="AI1" s="283"/>
      <c r="AJ1" s="283"/>
      <c r="AK1" s="283"/>
      <c r="AL1" s="283"/>
      <c r="AM1" s="283"/>
      <c r="AN1" s="283"/>
      <c r="AO1" s="283"/>
      <c r="AP1" s="142"/>
    </row>
    <row r="2" spans="1:53" s="10" customFormat="1" ht="15" customHeight="1">
      <c r="A2" s="160" t="s">
        <v>31</v>
      </c>
      <c r="B2" s="160"/>
      <c r="C2" s="182"/>
      <c r="D2" s="182"/>
      <c r="E2" s="182"/>
      <c r="F2" s="182"/>
      <c r="G2" s="182"/>
      <c r="H2" s="182"/>
      <c r="I2" s="182"/>
      <c r="J2" s="182"/>
      <c r="K2" s="182"/>
      <c r="L2" s="160" t="s">
        <v>89</v>
      </c>
      <c r="M2" s="161"/>
      <c r="N2" s="182"/>
      <c r="O2" s="182"/>
      <c r="P2" s="279"/>
      <c r="Q2" s="243"/>
      <c r="R2" s="22"/>
      <c r="S2" s="294"/>
      <c r="T2" s="294"/>
      <c r="U2" s="294"/>
      <c r="V2" s="294"/>
      <c r="W2" s="294"/>
      <c r="X2" s="294"/>
      <c r="Y2"/>
      <c r="Z2" s="41"/>
      <c r="AA2" s="19" t="s">
        <v>34</v>
      </c>
      <c r="AB2" s="35" t="s">
        <v>70</v>
      </c>
      <c r="AC2" s="12"/>
      <c r="AD2" s="25"/>
      <c r="AE2" s="11"/>
      <c r="AF2" s="143"/>
      <c r="AG2" s="284"/>
      <c r="AH2" s="284"/>
      <c r="AI2" s="284"/>
      <c r="AJ2" s="284"/>
      <c r="AK2" s="284"/>
      <c r="AL2" s="284"/>
      <c r="AM2" s="284"/>
      <c r="AN2" s="284"/>
      <c r="AO2" s="284"/>
      <c r="AP2" s="33"/>
    </row>
    <row r="3" spans="1:53" s="10" customFormat="1" ht="15" customHeight="1">
      <c r="A3" s="160" t="s">
        <v>32</v>
      </c>
      <c r="B3" s="160"/>
      <c r="C3" s="182"/>
      <c r="D3" s="182"/>
      <c r="E3" s="182"/>
      <c r="F3" s="182"/>
      <c r="G3" s="182"/>
      <c r="H3" s="182"/>
      <c r="I3" s="182"/>
      <c r="J3" s="182"/>
      <c r="K3" s="182"/>
      <c r="L3" s="162" t="s">
        <v>33</v>
      </c>
      <c r="M3" s="162"/>
      <c r="N3" s="182"/>
      <c r="O3" s="182"/>
      <c r="P3" s="279"/>
      <c r="Q3" s="243"/>
      <c r="R3" s="42"/>
      <c r="S3" s="266"/>
      <c r="T3" s="266"/>
      <c r="U3" s="266"/>
      <c r="V3" s="266"/>
      <c r="W3" s="266"/>
      <c r="X3" s="266"/>
      <c r="Y3" s="159"/>
      <c r="Z3" s="159"/>
      <c r="AA3" s="12"/>
      <c r="AB3" s="35" t="s">
        <v>45</v>
      </c>
      <c r="AC3" s="12"/>
      <c r="AD3" s="24"/>
      <c r="AE3" s="11"/>
      <c r="AF3" s="122"/>
      <c r="AG3" s="272" t="s">
        <v>3</v>
      </c>
      <c r="AH3" s="272"/>
      <c r="AI3" s="272"/>
      <c r="AJ3" s="272" t="s">
        <v>145</v>
      </c>
      <c r="AK3" s="272"/>
      <c r="AL3" s="272"/>
      <c r="AM3" s="274" t="s">
        <v>146</v>
      </c>
      <c r="AN3" s="275"/>
      <c r="AO3" s="276"/>
      <c r="AP3" s="11"/>
      <c r="AQ3" s="117"/>
      <c r="AR3" s="120"/>
      <c r="AS3" s="120"/>
      <c r="AT3" s="120"/>
      <c r="AU3" s="120"/>
      <c r="AV3" s="120"/>
      <c r="AW3" s="120"/>
      <c r="AX3" s="120"/>
      <c r="AY3" s="120"/>
      <c r="AZ3" s="120"/>
      <c r="BA3" s="120"/>
    </row>
    <row r="4" spans="1:53" ht="15" customHeight="1">
      <c r="A4" s="260" t="s">
        <v>6</v>
      </c>
      <c r="B4" s="124"/>
      <c r="C4" s="125" t="s">
        <v>90</v>
      </c>
      <c r="D4" s="62"/>
      <c r="E4" s="62"/>
      <c r="F4" s="62"/>
      <c r="G4" s="62"/>
      <c r="H4" s="62"/>
      <c r="I4" s="62"/>
      <c r="J4" s="62"/>
      <c r="K4" s="62"/>
      <c r="L4" s="62"/>
      <c r="M4" s="62"/>
      <c r="N4" s="62"/>
      <c r="O4" s="63" t="s">
        <v>0</v>
      </c>
      <c r="P4" s="64" t="s">
        <v>1</v>
      </c>
      <c r="Q4" s="243"/>
      <c r="R4" s="229" t="s">
        <v>87</v>
      </c>
      <c r="S4" s="230"/>
      <c r="T4" s="230"/>
      <c r="U4" s="230"/>
      <c r="V4" s="231"/>
      <c r="W4" s="229" t="s">
        <v>88</v>
      </c>
      <c r="X4" s="230"/>
      <c r="Y4" s="230"/>
      <c r="Z4" s="230"/>
      <c r="AA4" s="231"/>
      <c r="AB4" s="95" t="s">
        <v>169</v>
      </c>
      <c r="AC4" s="12"/>
      <c r="AD4" s="24"/>
      <c r="AE4" s="11"/>
      <c r="AF4" s="292" t="s">
        <v>195</v>
      </c>
      <c r="AG4" s="216" t="s">
        <v>204</v>
      </c>
      <c r="AH4" s="216"/>
      <c r="AI4" s="216"/>
      <c r="AJ4" s="217">
        <v>7.0000000000000007E-2</v>
      </c>
      <c r="AK4" s="217"/>
      <c r="AL4" s="217"/>
      <c r="AM4" s="217">
        <v>7.0000000000000007E-2</v>
      </c>
      <c r="AN4" s="217"/>
      <c r="AO4" s="217"/>
      <c r="AP4" s="11"/>
      <c r="BA4" s="120"/>
    </row>
    <row r="5" spans="1:53" ht="15" customHeight="1">
      <c r="A5" s="261"/>
      <c r="B5" s="126"/>
      <c r="C5" s="19"/>
      <c r="D5" s="19" t="s">
        <v>91</v>
      </c>
      <c r="E5" s="12"/>
      <c r="F5" s="12"/>
      <c r="G5" s="12"/>
      <c r="H5" s="12"/>
      <c r="I5" s="12"/>
      <c r="J5" s="12"/>
      <c r="K5" s="12"/>
      <c r="L5" s="12"/>
      <c r="M5" s="12"/>
      <c r="N5" s="12"/>
      <c r="O5" s="20" t="s">
        <v>0</v>
      </c>
      <c r="P5" s="21" t="s">
        <v>1</v>
      </c>
      <c r="Q5" s="243"/>
      <c r="R5" s="43" t="s">
        <v>47</v>
      </c>
      <c r="S5" s="55" t="str">
        <f>D43</f>
        <v xml:space="preserve"> </v>
      </c>
      <c r="T5" s="12"/>
      <c r="U5" s="12"/>
      <c r="V5" s="11"/>
      <c r="W5" s="43" t="s">
        <v>47</v>
      </c>
      <c r="X5" s="55" t="str">
        <f>I43</f>
        <v xml:space="preserve"> </v>
      </c>
      <c r="Y5" s="12"/>
      <c r="Z5" s="12"/>
      <c r="AA5" s="11"/>
      <c r="AB5" s="3"/>
      <c r="AC5" s="12"/>
      <c r="AD5" s="12"/>
      <c r="AE5" s="11"/>
      <c r="AF5" s="292"/>
      <c r="AG5" s="216"/>
      <c r="AH5" s="216"/>
      <c r="AI5" s="216"/>
      <c r="AJ5" s="217"/>
      <c r="AK5" s="217"/>
      <c r="AL5" s="217"/>
      <c r="AM5" s="217"/>
      <c r="AN5" s="217"/>
      <c r="AO5" s="217"/>
      <c r="AP5" s="11"/>
      <c r="BA5" s="120"/>
    </row>
    <row r="6" spans="1:53" ht="15" customHeight="1">
      <c r="A6" s="262"/>
      <c r="B6" s="127"/>
      <c r="C6" s="65"/>
      <c r="D6" s="65" t="s">
        <v>188</v>
      </c>
      <c r="E6" s="13"/>
      <c r="F6" s="13"/>
      <c r="G6" s="13"/>
      <c r="H6" s="13"/>
      <c r="I6" s="13"/>
      <c r="J6" s="13"/>
      <c r="K6" s="13"/>
      <c r="L6" s="13"/>
      <c r="M6" s="13"/>
      <c r="N6" s="13"/>
      <c r="O6" s="66" t="s">
        <v>0</v>
      </c>
      <c r="P6" s="67" t="s">
        <v>1</v>
      </c>
      <c r="Q6" s="243"/>
      <c r="R6" s="45" t="s">
        <v>48</v>
      </c>
      <c r="S6" s="57" t="str">
        <f>D44</f>
        <v xml:space="preserve"> </v>
      </c>
      <c r="T6" s="285" t="s">
        <v>69</v>
      </c>
      <c r="U6" s="286"/>
      <c r="V6" s="146" t="str">
        <f>IF('Intro and Inputs'!T17&gt;0,1/S6*(EXP(S6*S5)-S6*S5-1)," ")</f>
        <v xml:space="preserve"> </v>
      </c>
      <c r="W6" s="45" t="s">
        <v>48</v>
      </c>
      <c r="X6" s="57" t="str">
        <f>I44</f>
        <v xml:space="preserve"> </v>
      </c>
      <c r="Y6" s="285" t="s">
        <v>69</v>
      </c>
      <c r="Z6" s="286"/>
      <c r="AA6" s="146" t="str">
        <f>IF('Intro and Inputs'!T28&gt;0,1/X6*(EXP(X6*X5)-X6*X5-1)," ")</f>
        <v xml:space="preserve"> </v>
      </c>
      <c r="AB6" s="17"/>
      <c r="AC6" s="12"/>
      <c r="AD6" s="12"/>
      <c r="AE6" s="11"/>
      <c r="AF6" s="292"/>
      <c r="AG6" s="218" t="s">
        <v>150</v>
      </c>
      <c r="AH6" s="218"/>
      <c r="AI6" s="218"/>
      <c r="AJ6" s="217">
        <v>0.34</v>
      </c>
      <c r="AK6" s="217"/>
      <c r="AL6" s="217"/>
      <c r="AM6" s="217">
        <v>0.28999999999999998</v>
      </c>
      <c r="AN6" s="217"/>
      <c r="AO6" s="217"/>
      <c r="AP6" s="11"/>
      <c r="BA6" s="120"/>
    </row>
    <row r="7" spans="1:53" ht="15" customHeight="1">
      <c r="A7" s="260" t="s">
        <v>7</v>
      </c>
      <c r="B7" s="128"/>
      <c r="C7" s="263" t="s">
        <v>66</v>
      </c>
      <c r="D7" s="263"/>
      <c r="E7" s="263"/>
      <c r="F7" s="263"/>
      <c r="G7" s="263"/>
      <c r="H7" s="263"/>
      <c r="I7" s="263"/>
      <c r="J7" s="263"/>
      <c r="K7" s="263"/>
      <c r="L7" s="263"/>
      <c r="M7" s="263"/>
      <c r="N7" s="263"/>
      <c r="O7" s="263"/>
      <c r="P7" s="264"/>
      <c r="Q7" s="243"/>
      <c r="R7" s="252" t="s">
        <v>71</v>
      </c>
      <c r="S7" s="245"/>
      <c r="T7" s="245"/>
      <c r="U7" s="245"/>
      <c r="V7" s="245"/>
      <c r="W7" s="245"/>
      <c r="X7" s="245"/>
      <c r="Y7" s="245"/>
      <c r="Z7" s="245"/>
      <c r="AA7" s="245"/>
      <c r="AB7" s="245"/>
      <c r="AC7" s="245"/>
      <c r="AD7" s="245"/>
      <c r="AE7" s="246"/>
      <c r="AF7" s="292"/>
      <c r="AG7" s="218"/>
      <c r="AH7" s="218"/>
      <c r="AI7" s="218"/>
      <c r="AJ7" s="217"/>
      <c r="AK7" s="217"/>
      <c r="AL7" s="217"/>
      <c r="AM7" s="217"/>
      <c r="AN7" s="217"/>
      <c r="AO7" s="217"/>
      <c r="AP7" s="11"/>
      <c r="BA7" s="120"/>
    </row>
    <row r="8" spans="1:53" ht="15" customHeight="1">
      <c r="A8" s="261"/>
      <c r="B8" s="129"/>
      <c r="C8" s="245"/>
      <c r="D8" s="245"/>
      <c r="E8" s="245"/>
      <c r="F8" s="245"/>
      <c r="G8" s="245"/>
      <c r="H8" s="245"/>
      <c r="I8" s="245"/>
      <c r="J8" s="245"/>
      <c r="K8" s="245"/>
      <c r="L8" s="245"/>
      <c r="M8" s="245"/>
      <c r="N8" s="245"/>
      <c r="O8" s="245"/>
      <c r="P8" s="246"/>
      <c r="Q8" s="243"/>
      <c r="R8" s="252"/>
      <c r="S8" s="245"/>
      <c r="T8" s="245"/>
      <c r="U8" s="245"/>
      <c r="V8" s="245"/>
      <c r="W8" s="245"/>
      <c r="X8" s="245"/>
      <c r="Y8" s="245"/>
      <c r="Z8" s="245"/>
      <c r="AA8" s="245"/>
      <c r="AB8" s="245"/>
      <c r="AC8" s="245"/>
      <c r="AD8" s="245"/>
      <c r="AE8" s="246"/>
      <c r="AF8" s="292"/>
      <c r="AG8" s="216" t="s">
        <v>192</v>
      </c>
      <c r="AH8" s="216"/>
      <c r="AI8" s="216"/>
      <c r="AJ8" s="217" t="s">
        <v>153</v>
      </c>
      <c r="AK8" s="218"/>
      <c r="AL8" s="218"/>
      <c r="AM8" s="217">
        <v>0.56999999999999995</v>
      </c>
      <c r="AN8" s="218"/>
      <c r="AO8" s="218"/>
      <c r="AP8" s="11"/>
      <c r="BA8" s="120"/>
    </row>
    <row r="9" spans="1:53" ht="15" customHeight="1">
      <c r="A9" s="261"/>
      <c r="B9" s="130"/>
      <c r="C9" s="36" t="s">
        <v>2</v>
      </c>
      <c r="D9" s="10"/>
      <c r="E9" s="10"/>
      <c r="F9" s="10"/>
      <c r="G9" s="10"/>
      <c r="H9" s="10"/>
      <c r="I9" s="10"/>
      <c r="J9" s="10"/>
      <c r="K9" s="10"/>
      <c r="L9" s="36" t="s">
        <v>34</v>
      </c>
      <c r="M9" s="39" t="s">
        <v>51</v>
      </c>
      <c r="N9" s="10"/>
      <c r="O9" s="25"/>
      <c r="P9" s="8"/>
      <c r="Q9" s="243"/>
      <c r="R9" s="22"/>
      <c r="S9" s="294"/>
      <c r="T9" s="294"/>
      <c r="U9" s="294"/>
      <c r="V9" s="294"/>
      <c r="W9" s="294"/>
      <c r="X9" s="294"/>
      <c r="Y9"/>
      <c r="Z9" s="41"/>
      <c r="AA9" s="19" t="s">
        <v>34</v>
      </c>
      <c r="AB9" s="250" t="s">
        <v>73</v>
      </c>
      <c r="AC9" s="250"/>
      <c r="AD9" s="250"/>
      <c r="AE9" s="251"/>
      <c r="AF9" s="292"/>
      <c r="AG9" s="216"/>
      <c r="AH9" s="216"/>
      <c r="AI9" s="216"/>
      <c r="AJ9" s="218"/>
      <c r="AK9" s="218"/>
      <c r="AL9" s="218"/>
      <c r="AM9" s="218"/>
      <c r="AN9" s="218"/>
      <c r="AO9" s="218"/>
      <c r="AP9" s="11"/>
      <c r="BA9" s="10"/>
    </row>
    <row r="10" spans="1:53" ht="15" customHeight="1">
      <c r="A10" s="261"/>
      <c r="B10" s="130"/>
      <c r="C10" s="10"/>
      <c r="D10" s="265"/>
      <c r="E10" s="265"/>
      <c r="F10" s="265"/>
      <c r="G10" s="265"/>
      <c r="H10" s="10"/>
      <c r="I10" s="10"/>
      <c r="J10" s="10"/>
      <c r="K10" s="10"/>
      <c r="L10" s="10"/>
      <c r="M10" s="39" t="s">
        <v>40</v>
      </c>
      <c r="N10" s="10"/>
      <c r="O10" s="24"/>
      <c r="P10" s="11"/>
      <c r="Q10" s="243"/>
      <c r="R10" s="42"/>
      <c r="S10" s="266"/>
      <c r="T10" s="266"/>
      <c r="U10" s="266"/>
      <c r="V10" s="266"/>
      <c r="W10" s="266"/>
      <c r="X10" s="266"/>
      <c r="Y10" s="41"/>
      <c r="Z10" s="41"/>
      <c r="AA10" s="12"/>
      <c r="AB10" s="250"/>
      <c r="AC10" s="250"/>
      <c r="AD10" s="250"/>
      <c r="AE10" s="251"/>
      <c r="AF10" s="292"/>
      <c r="AG10" s="216" t="s">
        <v>176</v>
      </c>
      <c r="AH10" s="216"/>
      <c r="AI10" s="216"/>
      <c r="AJ10" s="217">
        <v>0.47</v>
      </c>
      <c r="AK10" s="218"/>
      <c r="AL10" s="218"/>
      <c r="AM10" s="217">
        <v>0.49</v>
      </c>
      <c r="AN10" s="218"/>
      <c r="AO10" s="218"/>
      <c r="AP10" s="11"/>
      <c r="BA10" s="10"/>
    </row>
    <row r="11" spans="1:53" ht="15" customHeight="1">
      <c r="A11" s="261"/>
      <c r="B11" s="130"/>
      <c r="C11" s="10"/>
      <c r="D11" s="265"/>
      <c r="E11" s="265"/>
      <c r="F11" s="265"/>
      <c r="G11" s="265"/>
      <c r="H11" s="10"/>
      <c r="I11" s="10"/>
      <c r="J11" s="10"/>
      <c r="K11" s="10"/>
      <c r="L11" s="10"/>
      <c r="M11" s="39" t="s">
        <v>52</v>
      </c>
      <c r="N11" s="10"/>
      <c r="O11" s="24"/>
      <c r="P11" s="11"/>
      <c r="Q11" s="243"/>
      <c r="R11" s="229" t="s">
        <v>87</v>
      </c>
      <c r="S11" s="230"/>
      <c r="T11" s="230"/>
      <c r="U11" s="230"/>
      <c r="V11" s="231"/>
      <c r="W11" s="229" t="s">
        <v>88</v>
      </c>
      <c r="X11" s="230"/>
      <c r="Y11" s="230"/>
      <c r="Z11" s="230"/>
      <c r="AA11" s="231"/>
      <c r="AB11" s="35" t="s">
        <v>70</v>
      </c>
      <c r="AC11" s="12"/>
      <c r="AD11" s="12"/>
      <c r="AE11" s="11"/>
      <c r="AF11" s="292"/>
      <c r="AG11" s="216"/>
      <c r="AH11" s="216"/>
      <c r="AI11" s="216"/>
      <c r="AJ11" s="218"/>
      <c r="AK11" s="218"/>
      <c r="AL11" s="218"/>
      <c r="AM11" s="218"/>
      <c r="AN11" s="218"/>
      <c r="AO11" s="218"/>
      <c r="AP11" s="11"/>
      <c r="BA11" s="10"/>
    </row>
    <row r="12" spans="1:53" ht="15" customHeight="1">
      <c r="A12" s="261"/>
      <c r="B12" s="129"/>
      <c r="C12" s="151"/>
      <c r="D12" s="266"/>
      <c r="E12" s="266"/>
      <c r="F12" s="266"/>
      <c r="G12" s="266"/>
      <c r="H12" s="151"/>
      <c r="I12" s="151"/>
      <c r="J12" s="151"/>
      <c r="K12" s="151"/>
      <c r="L12" s="151"/>
      <c r="M12" s="39" t="s">
        <v>41</v>
      </c>
      <c r="N12" s="10"/>
      <c r="O12" s="26"/>
      <c r="P12" s="5"/>
      <c r="Q12" s="243"/>
      <c r="R12" s="43" t="s">
        <v>69</v>
      </c>
      <c r="S12" s="145" t="str">
        <f>V6</f>
        <v xml:space="preserve"> </v>
      </c>
      <c r="T12" s="12"/>
      <c r="U12" s="12"/>
      <c r="V12" s="11"/>
      <c r="W12" s="43" t="s">
        <v>69</v>
      </c>
      <c r="X12" s="55" t="str">
        <f>AA6</f>
        <v xml:space="preserve"> </v>
      </c>
      <c r="Y12" s="12"/>
      <c r="Z12" s="12"/>
      <c r="AA12" s="11"/>
      <c r="AB12" s="35" t="s">
        <v>74</v>
      </c>
      <c r="AC12" s="12"/>
      <c r="AD12" s="12"/>
      <c r="AE12" s="11"/>
      <c r="AF12" s="292"/>
      <c r="AG12" s="216" t="s">
        <v>177</v>
      </c>
      <c r="AH12" s="216"/>
      <c r="AI12" s="216"/>
      <c r="AJ12" s="217">
        <v>0.31</v>
      </c>
      <c r="AK12" s="218"/>
      <c r="AL12" s="218"/>
      <c r="AM12" s="217">
        <v>0.67</v>
      </c>
      <c r="AN12" s="218"/>
      <c r="AO12" s="218"/>
      <c r="AP12" s="11"/>
      <c r="BA12" s="10"/>
    </row>
    <row r="13" spans="1:53" ht="15" customHeight="1">
      <c r="A13" s="261"/>
      <c r="B13" s="129"/>
      <c r="C13" s="229" t="s">
        <v>87</v>
      </c>
      <c r="D13" s="230"/>
      <c r="E13" s="230"/>
      <c r="F13" s="230"/>
      <c r="G13" s="231"/>
      <c r="H13" s="229" t="s">
        <v>88</v>
      </c>
      <c r="I13" s="230"/>
      <c r="J13" s="230"/>
      <c r="K13" s="230"/>
      <c r="L13" s="231"/>
      <c r="M13" s="10"/>
      <c r="N13" s="38" t="s">
        <v>42</v>
      </c>
      <c r="O13" s="27"/>
      <c r="P13" s="28"/>
      <c r="Q13" s="244"/>
      <c r="R13" s="47" t="s">
        <v>46</v>
      </c>
      <c r="S13" s="57" t="str">
        <f>G45</f>
        <v xml:space="preserve"> </v>
      </c>
      <c r="T13" s="285" t="s">
        <v>72</v>
      </c>
      <c r="U13" s="286"/>
      <c r="V13" s="146" t="str">
        <f>IF('Intro and Inputs'!T17&gt;0,S12/S13," ")</f>
        <v xml:space="preserve"> </v>
      </c>
      <c r="W13" s="47" t="s">
        <v>46</v>
      </c>
      <c r="X13" s="57" t="str">
        <f>L45</f>
        <v xml:space="preserve"> </v>
      </c>
      <c r="Y13" s="285" t="s">
        <v>72</v>
      </c>
      <c r="Z13" s="286"/>
      <c r="AA13" s="146" t="str">
        <f>IF('Intro and Inputs'!T28&gt;0,X12/X13," ")</f>
        <v xml:space="preserve"> </v>
      </c>
      <c r="AB13" s="136"/>
      <c r="AC13" s="13"/>
      <c r="AD13" s="13"/>
      <c r="AE13" s="37"/>
      <c r="AF13" s="292"/>
      <c r="AG13" s="216"/>
      <c r="AH13" s="216"/>
      <c r="AI13" s="216"/>
      <c r="AJ13" s="218"/>
      <c r="AK13" s="218"/>
      <c r="AL13" s="218"/>
      <c r="AM13" s="218"/>
      <c r="AN13" s="218"/>
      <c r="AO13" s="218"/>
      <c r="AP13" s="11"/>
    </row>
    <row r="14" spans="1:53" ht="15" customHeight="1">
      <c r="A14" s="261"/>
      <c r="B14" s="129"/>
      <c r="C14" s="43" t="s">
        <v>35</v>
      </c>
      <c r="D14" s="55" t="str">
        <f>IF('Intro and Inputs'!T12&gt;0,'Intro and Inputs'!T12," ")</f>
        <v xml:space="preserve"> </v>
      </c>
      <c r="E14" s="12"/>
      <c r="F14" s="44" t="s">
        <v>54</v>
      </c>
      <c r="G14" s="56" t="str">
        <f>IF('Intro and Inputs'!T14&gt;0,'Intro and Inputs'!T14," ")</f>
        <v xml:space="preserve"> </v>
      </c>
      <c r="H14" s="43" t="s">
        <v>35</v>
      </c>
      <c r="I14" s="55" t="str">
        <f>IF('Intro and Inputs'!T23&gt;0,'Intro and Inputs'!T23," ")</f>
        <v xml:space="preserve"> </v>
      </c>
      <c r="J14" s="12"/>
      <c r="K14" s="44" t="s">
        <v>54</v>
      </c>
      <c r="L14" s="56" t="str">
        <f>IF('Intro and Inputs'!T25&gt;0,'Intro and Inputs'!T25," ")</f>
        <v xml:space="preserve"> </v>
      </c>
      <c r="M14" s="10"/>
      <c r="N14" s="38" t="s">
        <v>50</v>
      </c>
      <c r="O14" s="29"/>
      <c r="P14" s="30"/>
      <c r="Q14" s="242" t="s">
        <v>149</v>
      </c>
      <c r="R14" s="236" t="s">
        <v>194</v>
      </c>
      <c r="S14" s="237"/>
      <c r="T14" s="237"/>
      <c r="U14" s="237"/>
      <c r="V14" s="237"/>
      <c r="W14" s="237"/>
      <c r="X14" s="237"/>
      <c r="Y14" s="237"/>
      <c r="Z14" s="237"/>
      <c r="AA14" s="237"/>
      <c r="AB14" s="237"/>
      <c r="AC14" s="237"/>
      <c r="AD14" s="237"/>
      <c r="AE14" s="238"/>
      <c r="AF14" s="292"/>
      <c r="AG14" s="218" t="s">
        <v>151</v>
      </c>
      <c r="AH14" s="218"/>
      <c r="AI14" s="218"/>
      <c r="AJ14" s="217">
        <v>0.65</v>
      </c>
      <c r="AK14" s="217"/>
      <c r="AL14" s="217"/>
      <c r="AM14" s="217">
        <v>0.74</v>
      </c>
      <c r="AN14" s="217"/>
      <c r="AO14" s="217"/>
      <c r="AP14" s="11"/>
    </row>
    <row r="15" spans="1:53" ht="15" customHeight="1">
      <c r="A15" s="261"/>
      <c r="B15" s="130"/>
      <c r="C15" s="45" t="s">
        <v>53</v>
      </c>
      <c r="D15" s="57" t="str">
        <f>IF('Intro and Inputs'!T13&gt;0,'Intro and Inputs'!T13," ")</f>
        <v xml:space="preserve"> </v>
      </c>
      <c r="E15" s="13"/>
      <c r="F15" s="46" t="s">
        <v>55</v>
      </c>
      <c r="G15" s="58" t="str">
        <f>IF('Intro and Inputs'!T12&gt;0,D14/D15+G14," ")</f>
        <v xml:space="preserve"> </v>
      </c>
      <c r="H15" s="45" t="s">
        <v>53</v>
      </c>
      <c r="I15" s="57" t="str">
        <f>IF('Intro and Inputs'!T24&gt;0,'Intro and Inputs'!T24," ")</f>
        <v xml:space="preserve"> </v>
      </c>
      <c r="J15" s="13"/>
      <c r="K15" s="46" t="s">
        <v>55</v>
      </c>
      <c r="L15" s="58" t="str">
        <f>IF('Intro and Inputs'!T23&gt;0,I14/I15+L14," ")</f>
        <v xml:space="preserve"> </v>
      </c>
      <c r="M15" s="10"/>
      <c r="N15" s="10"/>
      <c r="O15" s="10"/>
      <c r="P15" s="11"/>
      <c r="Q15" s="243"/>
      <c r="R15" s="239"/>
      <c r="S15" s="240"/>
      <c r="T15" s="240"/>
      <c r="U15" s="240"/>
      <c r="V15" s="240"/>
      <c r="W15" s="240"/>
      <c r="X15" s="240"/>
      <c r="Y15" s="240"/>
      <c r="Z15" s="240"/>
      <c r="AA15" s="240"/>
      <c r="AB15" s="240"/>
      <c r="AC15" s="240"/>
      <c r="AD15" s="240"/>
      <c r="AE15" s="241"/>
      <c r="AF15" s="292"/>
      <c r="AG15" s="218"/>
      <c r="AH15" s="218"/>
      <c r="AI15" s="218"/>
      <c r="AJ15" s="217"/>
      <c r="AK15" s="217"/>
      <c r="AL15" s="217"/>
      <c r="AM15" s="217"/>
      <c r="AN15" s="217"/>
      <c r="AO15" s="217"/>
      <c r="AP15" s="11"/>
    </row>
    <row r="16" spans="1:53" ht="15" customHeight="1">
      <c r="A16" s="261"/>
      <c r="B16" s="130"/>
      <c r="C16" s="36" t="s">
        <v>36</v>
      </c>
      <c r="D16" s="10"/>
      <c r="E16" s="10"/>
      <c r="F16" s="10"/>
      <c r="G16" s="10"/>
      <c r="H16" s="10"/>
      <c r="I16" s="10"/>
      <c r="J16" s="10"/>
      <c r="K16" s="10"/>
      <c r="L16" s="10"/>
      <c r="M16" s="10"/>
      <c r="N16" s="10"/>
      <c r="O16" s="10"/>
      <c r="P16" s="11"/>
      <c r="Q16" s="243"/>
      <c r="R16" s="239"/>
      <c r="S16" s="240"/>
      <c r="T16" s="240"/>
      <c r="U16" s="240"/>
      <c r="V16" s="240"/>
      <c r="W16" s="240"/>
      <c r="X16" s="240"/>
      <c r="Y16" s="240"/>
      <c r="Z16" s="240"/>
      <c r="AA16" s="240"/>
      <c r="AB16" s="240"/>
      <c r="AC16" s="240"/>
      <c r="AD16" s="240"/>
      <c r="AE16" s="241"/>
      <c r="AF16" s="292"/>
      <c r="AG16" s="218" t="s">
        <v>165</v>
      </c>
      <c r="AH16" s="218"/>
      <c r="AI16" s="218"/>
      <c r="AJ16" s="217" t="s">
        <v>153</v>
      </c>
      <c r="AK16" s="217"/>
      <c r="AL16" s="217"/>
      <c r="AM16" s="217">
        <v>0.86</v>
      </c>
      <c r="AN16" s="217"/>
      <c r="AO16" s="217"/>
      <c r="AP16" s="11"/>
    </row>
    <row r="17" spans="1:42" s="10" customFormat="1" ht="15" customHeight="1">
      <c r="A17" s="261"/>
      <c r="B17" s="130"/>
      <c r="C17" s="36" t="s">
        <v>38</v>
      </c>
      <c r="O17" s="12"/>
      <c r="P17" s="11"/>
      <c r="Q17" s="243"/>
      <c r="R17" s="239"/>
      <c r="S17" s="240"/>
      <c r="T17" s="240"/>
      <c r="U17" s="240"/>
      <c r="V17" s="240"/>
      <c r="W17" s="240"/>
      <c r="X17" s="240"/>
      <c r="Y17" s="240"/>
      <c r="Z17" s="240"/>
      <c r="AA17" s="240"/>
      <c r="AB17" s="240"/>
      <c r="AC17" s="240"/>
      <c r="AD17" s="240"/>
      <c r="AE17" s="241"/>
      <c r="AF17" s="292"/>
      <c r="AG17" s="218"/>
      <c r="AH17" s="218"/>
      <c r="AI17" s="218"/>
      <c r="AJ17" s="217"/>
      <c r="AK17" s="217"/>
      <c r="AL17" s="217"/>
      <c r="AM17" s="217"/>
      <c r="AN17" s="217"/>
      <c r="AO17" s="217"/>
      <c r="AP17" s="11"/>
    </row>
    <row r="18" spans="1:42" s="10" customFormat="1" ht="15" customHeight="1">
      <c r="A18" s="261"/>
      <c r="B18" s="130"/>
      <c r="D18" s="265"/>
      <c r="E18" s="265"/>
      <c r="F18" s="265"/>
      <c r="G18" s="265"/>
      <c r="H18" s="265"/>
      <c r="I18" s="265"/>
      <c r="L18" s="40" t="s">
        <v>34</v>
      </c>
      <c r="M18" s="259" t="s">
        <v>56</v>
      </c>
      <c r="N18" s="259"/>
      <c r="O18" s="259"/>
      <c r="P18" s="251"/>
      <c r="Q18" s="243"/>
      <c r="R18" s="50" t="s">
        <v>75</v>
      </c>
      <c r="S18" s="152"/>
      <c r="T18" s="152"/>
      <c r="U18" s="152"/>
      <c r="V18" s="152"/>
      <c r="W18" s="152"/>
      <c r="X18" s="152"/>
      <c r="Y18" s="152"/>
      <c r="Z18" s="152"/>
      <c r="AA18" s="152"/>
      <c r="AB18" s="152"/>
      <c r="AC18" s="152"/>
      <c r="AD18" s="152"/>
      <c r="AE18" s="153"/>
      <c r="AF18" s="292"/>
      <c r="AG18" s="216" t="s">
        <v>174</v>
      </c>
      <c r="AH18" s="216"/>
      <c r="AI18" s="216"/>
      <c r="AJ18" s="217">
        <v>0.87</v>
      </c>
      <c r="AK18" s="218"/>
      <c r="AL18" s="218"/>
      <c r="AM18" s="217">
        <v>0.9</v>
      </c>
      <c r="AN18" s="218"/>
      <c r="AO18" s="218"/>
      <c r="AP18" s="11"/>
    </row>
    <row r="19" spans="1:42" ht="15" customHeight="1">
      <c r="A19" s="261"/>
      <c r="B19" s="130"/>
      <c r="C19" s="10"/>
      <c r="D19" s="265"/>
      <c r="E19" s="265"/>
      <c r="F19" s="265"/>
      <c r="G19" s="265"/>
      <c r="H19" s="265"/>
      <c r="I19" s="265"/>
      <c r="J19" s="10"/>
      <c r="K19" s="10"/>
      <c r="L19" s="36"/>
      <c r="M19" s="259"/>
      <c r="N19" s="259"/>
      <c r="O19" s="259"/>
      <c r="P19" s="251"/>
      <c r="Q19" s="243"/>
      <c r="R19" s="50" t="s">
        <v>76</v>
      </c>
      <c r="S19" s="49"/>
      <c r="T19" s="49"/>
      <c r="U19" s="49"/>
      <c r="V19" s="49"/>
      <c r="W19" s="49"/>
      <c r="X19" s="49"/>
      <c r="Y19" s="49"/>
      <c r="Z19" s="49"/>
      <c r="AA19" s="20" t="s">
        <v>34</v>
      </c>
      <c r="AB19" s="35" t="s">
        <v>83</v>
      </c>
      <c r="AC19" s="12"/>
      <c r="AD19" s="12"/>
      <c r="AE19" s="11"/>
      <c r="AF19" s="292"/>
      <c r="AG19" s="216"/>
      <c r="AH19" s="216"/>
      <c r="AI19" s="216"/>
      <c r="AJ19" s="218"/>
      <c r="AK19" s="218"/>
      <c r="AL19" s="218"/>
      <c r="AM19" s="218"/>
      <c r="AN19" s="218"/>
      <c r="AO19" s="218"/>
      <c r="AP19" s="11"/>
    </row>
    <row r="20" spans="1:42" ht="15" customHeight="1">
      <c r="A20" s="261"/>
      <c r="B20" s="151"/>
      <c r="C20" s="151"/>
      <c r="D20" s="266"/>
      <c r="E20" s="266"/>
      <c r="F20" s="266"/>
      <c r="G20" s="266"/>
      <c r="H20" s="266"/>
      <c r="I20" s="266"/>
      <c r="J20" s="151"/>
      <c r="K20" s="151"/>
      <c r="L20" s="151"/>
      <c r="M20" s="39" t="s">
        <v>57</v>
      </c>
      <c r="N20" s="31"/>
      <c r="O20" s="12"/>
      <c r="P20" s="11"/>
      <c r="Q20" s="243"/>
      <c r="R20" s="295"/>
      <c r="S20" s="296"/>
      <c r="T20" s="296"/>
      <c r="U20" s="296"/>
      <c r="V20" s="296"/>
      <c r="W20" s="296"/>
      <c r="X20" s="296"/>
      <c r="Y20" s="296"/>
      <c r="Z20" s="296"/>
      <c r="AA20" s="296"/>
      <c r="AB20" s="35" t="s">
        <v>84</v>
      </c>
      <c r="AC20" s="12"/>
      <c r="AD20" s="12"/>
      <c r="AE20" s="11"/>
      <c r="AF20" s="292"/>
      <c r="AG20" s="216" t="s">
        <v>191</v>
      </c>
      <c r="AH20" s="216"/>
      <c r="AI20" s="216"/>
      <c r="AJ20" s="217" t="s">
        <v>153</v>
      </c>
      <c r="AK20" s="218"/>
      <c r="AL20" s="218"/>
      <c r="AM20" s="217">
        <v>0.28000000000000003</v>
      </c>
      <c r="AN20" s="218"/>
      <c r="AO20" s="218"/>
      <c r="AP20" s="11"/>
    </row>
    <row r="21" spans="1:42" ht="15" customHeight="1">
      <c r="A21" s="261"/>
      <c r="B21" s="129"/>
      <c r="C21" s="229" t="s">
        <v>87</v>
      </c>
      <c r="D21" s="230"/>
      <c r="E21" s="230"/>
      <c r="F21" s="230"/>
      <c r="G21" s="231"/>
      <c r="H21" s="229" t="s">
        <v>88</v>
      </c>
      <c r="I21" s="230"/>
      <c r="J21" s="230"/>
      <c r="K21" s="230"/>
      <c r="L21" s="231"/>
      <c r="M21" s="92" t="s">
        <v>167</v>
      </c>
      <c r="N21" s="10"/>
      <c r="O21" s="12"/>
      <c r="P21" s="11"/>
      <c r="Q21" s="243"/>
      <c r="R21" s="295"/>
      <c r="S21" s="296"/>
      <c r="T21" s="296"/>
      <c r="U21" s="296"/>
      <c r="V21" s="296"/>
      <c r="W21" s="296"/>
      <c r="X21" s="296"/>
      <c r="Y21" s="296"/>
      <c r="Z21" s="296"/>
      <c r="AA21" s="296"/>
      <c r="AB21" s="270" t="s">
        <v>136</v>
      </c>
      <c r="AC21" s="270"/>
      <c r="AD21" s="270"/>
      <c r="AE21" s="271"/>
      <c r="AF21" s="292"/>
      <c r="AG21" s="216"/>
      <c r="AH21" s="216"/>
      <c r="AI21" s="216"/>
      <c r="AJ21" s="218"/>
      <c r="AK21" s="218"/>
      <c r="AL21" s="218"/>
      <c r="AM21" s="218"/>
      <c r="AN21" s="218"/>
      <c r="AO21" s="218"/>
      <c r="AP21" s="11"/>
    </row>
    <row r="22" spans="1:42" ht="15" customHeight="1">
      <c r="A22" s="261"/>
      <c r="B22" s="129"/>
      <c r="C22" s="43" t="s">
        <v>62</v>
      </c>
      <c r="D22" s="55" t="str">
        <f>IF('Intro and Inputs'!T16&gt;0,'Intro and Inputs'!T16," ")</f>
        <v xml:space="preserve"> </v>
      </c>
      <c r="E22" s="12"/>
      <c r="F22" s="44" t="s">
        <v>55</v>
      </c>
      <c r="G22" s="56" t="str">
        <f>G15</f>
        <v xml:space="preserve"> </v>
      </c>
      <c r="H22" s="43" t="s">
        <v>62</v>
      </c>
      <c r="I22" s="55" t="str">
        <f>IF('Intro and Inputs'!T27&gt;0,'Intro and Inputs'!T27," ")</f>
        <v xml:space="preserve"> </v>
      </c>
      <c r="J22" s="12"/>
      <c r="K22" s="44" t="s">
        <v>55</v>
      </c>
      <c r="L22" s="56" t="str">
        <f>L15</f>
        <v xml:space="preserve"> </v>
      </c>
      <c r="M22" s="39" t="s">
        <v>58</v>
      </c>
      <c r="N22" s="10"/>
      <c r="O22" s="12"/>
      <c r="P22" s="11"/>
      <c r="Q22" s="243"/>
      <c r="R22" s="297"/>
      <c r="S22" s="298"/>
      <c r="T22" s="298"/>
      <c r="U22" s="298"/>
      <c r="V22" s="298"/>
      <c r="W22" s="298"/>
      <c r="X22" s="298"/>
      <c r="Y22" s="298"/>
      <c r="Z22" s="298"/>
      <c r="AA22" s="298"/>
      <c r="AB22" s="250" t="s">
        <v>85</v>
      </c>
      <c r="AC22" s="250"/>
      <c r="AD22" s="250"/>
      <c r="AE22" s="251"/>
      <c r="AF22" s="292"/>
      <c r="AG22" s="218" t="s">
        <v>152</v>
      </c>
      <c r="AH22" s="218"/>
      <c r="AI22" s="218"/>
      <c r="AJ22" s="217" t="s">
        <v>153</v>
      </c>
      <c r="AK22" s="218"/>
      <c r="AL22" s="218"/>
      <c r="AM22" s="217">
        <v>0.66</v>
      </c>
      <c r="AN22" s="217"/>
      <c r="AO22" s="217"/>
      <c r="AP22" s="11"/>
    </row>
    <row r="23" spans="1:42" ht="15" customHeight="1">
      <c r="A23" s="261"/>
      <c r="B23" s="129"/>
      <c r="C23" s="114" t="s">
        <v>48</v>
      </c>
      <c r="D23" s="57" t="str">
        <f>IF('Intro and Inputs'!T17&gt;0,'Intro and Inputs'!T17," ")</f>
        <v xml:space="preserve"> </v>
      </c>
      <c r="E23" s="13"/>
      <c r="F23" s="46" t="s">
        <v>63</v>
      </c>
      <c r="G23" s="58" t="str">
        <f>IF('Intro and Inputs'!T16&gt;0,(D22*EXP(D22*G22)+D23*EXP(-D23*G22))/((D22+D23)*EXP((D22-D23)*G22))," ")</f>
        <v xml:space="preserve"> </v>
      </c>
      <c r="H23" s="45" t="s">
        <v>48</v>
      </c>
      <c r="I23" s="57" t="str">
        <f>IF('Intro and Inputs'!T28&gt;0,'Intro and Inputs'!T28," ")</f>
        <v xml:space="preserve"> </v>
      </c>
      <c r="J23" s="13"/>
      <c r="K23" s="46" t="s">
        <v>63</v>
      </c>
      <c r="L23" s="58" t="str">
        <f>IF('Intro and Inputs'!T27&gt;0,(I22*EXP(I22*L22)+I23*EXP(-I23*L22))/((I22+I23)*EXP((I22-I23)*L22))," ")</f>
        <v xml:space="preserve"> </v>
      </c>
      <c r="M23" s="151"/>
      <c r="N23" s="151"/>
      <c r="O23" s="10"/>
      <c r="P23" s="11"/>
      <c r="Q23" s="243"/>
      <c r="R23" s="229" t="s">
        <v>87</v>
      </c>
      <c r="S23" s="230"/>
      <c r="T23" s="230"/>
      <c r="U23" s="230"/>
      <c r="V23" s="231"/>
      <c r="W23" s="229" t="s">
        <v>88</v>
      </c>
      <c r="X23" s="230"/>
      <c r="Y23" s="230"/>
      <c r="Z23" s="230"/>
      <c r="AA23" s="231"/>
      <c r="AB23" s="253"/>
      <c r="AC23" s="250"/>
      <c r="AD23" s="250"/>
      <c r="AE23" s="251"/>
      <c r="AF23" s="292"/>
      <c r="AG23" s="218"/>
      <c r="AH23" s="218"/>
      <c r="AI23" s="218"/>
      <c r="AJ23" s="218"/>
      <c r="AK23" s="218"/>
      <c r="AL23" s="218"/>
      <c r="AM23" s="217"/>
      <c r="AN23" s="217"/>
      <c r="AO23" s="217"/>
      <c r="AP23" s="11"/>
    </row>
    <row r="24" spans="1:42" ht="15" customHeight="1">
      <c r="A24" s="261"/>
      <c r="B24" s="130"/>
      <c r="C24" s="36" t="s">
        <v>37</v>
      </c>
      <c r="D24" s="10"/>
      <c r="E24" s="10"/>
      <c r="F24" s="10"/>
      <c r="G24" s="10"/>
      <c r="H24" s="10"/>
      <c r="I24" s="10"/>
      <c r="J24" s="10"/>
      <c r="K24" s="10"/>
      <c r="L24" s="10"/>
      <c r="M24" s="10"/>
      <c r="N24" s="10"/>
      <c r="O24" s="12"/>
      <c r="P24" s="11"/>
      <c r="Q24" s="243"/>
      <c r="R24" s="43" t="s">
        <v>82</v>
      </c>
      <c r="S24" s="82" t="str">
        <f>IF('Intro and Inputs'!T33&gt;0,D45/D44," ")</f>
        <v xml:space="preserve"> </v>
      </c>
      <c r="T24" s="12"/>
      <c r="U24" s="135" t="s">
        <v>86</v>
      </c>
      <c r="V24" s="70" t="str">
        <f>IF('Intro and Inputs'!T33&gt;0,IF(INT(V13/S24)=0,1,INT(V13/S24))," ")</f>
        <v xml:space="preserve"> </v>
      </c>
      <c r="W24" s="43" t="s">
        <v>82</v>
      </c>
      <c r="X24" s="71" t="str">
        <f>IF('Intro and Inputs'!T33&gt;0,I45/I44," ")</f>
        <v xml:space="preserve"> </v>
      </c>
      <c r="Y24" s="12"/>
      <c r="Z24" s="135" t="s">
        <v>86</v>
      </c>
      <c r="AA24" s="70" t="str">
        <f>IF('Intro and Inputs'!T33&gt;0,IF(INT(AA13/X24)=0,1,INT(AA13/X24))," ")</f>
        <v xml:space="preserve"> </v>
      </c>
      <c r="AB24" s="267" t="s">
        <v>185</v>
      </c>
      <c r="AC24" s="268"/>
      <c r="AD24" s="268"/>
      <c r="AE24" s="269"/>
      <c r="AF24" s="292"/>
      <c r="AG24" s="216" t="s">
        <v>178</v>
      </c>
      <c r="AH24" s="216"/>
      <c r="AI24" s="216"/>
      <c r="AJ24" s="217">
        <v>0.17</v>
      </c>
      <c r="AK24" s="218"/>
      <c r="AL24" s="218"/>
      <c r="AM24" s="217">
        <v>0.2</v>
      </c>
      <c r="AN24" s="218"/>
      <c r="AO24" s="218"/>
      <c r="AP24" s="11"/>
    </row>
    <row r="25" spans="1:42" ht="15" customHeight="1">
      <c r="A25" s="261"/>
      <c r="B25" s="130"/>
      <c r="C25" s="10"/>
      <c r="D25" s="294"/>
      <c r="E25" s="294"/>
      <c r="F25" s="294"/>
      <c r="G25" s="294"/>
      <c r="H25" s="294"/>
      <c r="I25" s="294"/>
      <c r="J25" s="54"/>
      <c r="K25" s="10"/>
      <c r="L25" s="40" t="s">
        <v>34</v>
      </c>
      <c r="M25" s="39" t="s">
        <v>59</v>
      </c>
      <c r="N25" s="10"/>
      <c r="O25" s="1"/>
      <c r="P25" s="2"/>
      <c r="Q25" s="243"/>
      <c r="R25" s="137"/>
      <c r="S25" s="94"/>
      <c r="T25" s="13"/>
      <c r="U25" s="46" t="s">
        <v>81</v>
      </c>
      <c r="V25" s="80" t="str">
        <f>IF('Intro and Inputs'!T33&gt;0,IF('Yield Calculations'!I7&gt;0,'Yield Calculations'!I7," ")," ")</f>
        <v xml:space="preserve"> </v>
      </c>
      <c r="W25" s="137"/>
      <c r="X25" s="94"/>
      <c r="Y25" s="13"/>
      <c r="Z25" s="46" t="s">
        <v>81</v>
      </c>
      <c r="AA25" s="80" t="str">
        <f>IF('Intro and Inputs'!T33&gt;0,IF('Yield Calculations'!S7&gt;0,'Yield Calculations'!S7," ")," ")</f>
        <v xml:space="preserve"> </v>
      </c>
      <c r="AB25" s="267"/>
      <c r="AC25" s="268"/>
      <c r="AD25" s="268"/>
      <c r="AE25" s="269"/>
      <c r="AF25" s="292"/>
      <c r="AG25" s="216"/>
      <c r="AH25" s="216"/>
      <c r="AI25" s="216"/>
      <c r="AJ25" s="218"/>
      <c r="AK25" s="218"/>
      <c r="AL25" s="218"/>
      <c r="AM25" s="218"/>
      <c r="AN25" s="218"/>
      <c r="AO25" s="218"/>
      <c r="AP25" s="11"/>
    </row>
    <row r="26" spans="1:42" ht="15" customHeight="1">
      <c r="A26" s="261"/>
      <c r="B26" s="130"/>
      <c r="C26" s="10"/>
      <c r="D26" s="294"/>
      <c r="E26" s="294"/>
      <c r="F26" s="294"/>
      <c r="G26" s="294"/>
      <c r="H26" s="294"/>
      <c r="I26" s="294"/>
      <c r="J26" s="54"/>
      <c r="K26" s="10"/>
      <c r="L26" s="10"/>
      <c r="M26" s="259" t="s">
        <v>56</v>
      </c>
      <c r="N26" s="259"/>
      <c r="O26" s="259"/>
      <c r="P26" s="251"/>
      <c r="Q26" s="243"/>
      <c r="R26" s="52" t="s">
        <v>77</v>
      </c>
      <c r="S26" s="12"/>
      <c r="T26" s="12"/>
      <c r="U26" s="12"/>
      <c r="V26" s="12"/>
      <c r="W26" s="12"/>
      <c r="X26" s="12"/>
      <c r="Y26" s="12"/>
      <c r="Z26" s="12"/>
      <c r="AA26" s="12"/>
      <c r="AB26" s="95" t="s">
        <v>170</v>
      </c>
      <c r="AD26" s="12"/>
      <c r="AE26" s="11"/>
      <c r="AF26" s="292"/>
      <c r="AG26" s="216" t="s">
        <v>179</v>
      </c>
      <c r="AH26" s="216"/>
      <c r="AI26" s="216"/>
      <c r="AJ26" s="217">
        <v>0.61</v>
      </c>
      <c r="AK26" s="218"/>
      <c r="AL26" s="218"/>
      <c r="AM26" s="217">
        <v>0.91</v>
      </c>
      <c r="AN26" s="218"/>
      <c r="AO26" s="218"/>
      <c r="AP26" s="11"/>
    </row>
    <row r="27" spans="1:42" ht="15" customHeight="1">
      <c r="A27" s="261"/>
      <c r="B27" s="130"/>
      <c r="C27" s="10"/>
      <c r="D27" s="266"/>
      <c r="E27" s="266"/>
      <c r="F27" s="266"/>
      <c r="G27" s="266"/>
      <c r="H27" s="266"/>
      <c r="I27" s="266"/>
      <c r="J27" s="10"/>
      <c r="K27" s="10"/>
      <c r="L27" s="10"/>
      <c r="M27" s="259"/>
      <c r="N27" s="259"/>
      <c r="O27" s="259"/>
      <c r="P27" s="251"/>
      <c r="Q27" s="243"/>
      <c r="R27" s="287"/>
      <c r="S27" s="288"/>
      <c r="T27" s="288"/>
      <c r="U27" s="288"/>
      <c r="V27" s="288"/>
      <c r="W27" s="288"/>
      <c r="X27" s="288"/>
      <c r="Y27" s="288"/>
      <c r="Z27" s="288"/>
      <c r="AA27" s="51"/>
      <c r="AB27" s="268" t="s">
        <v>171</v>
      </c>
      <c r="AC27" s="250"/>
      <c r="AD27" s="250"/>
      <c r="AE27" s="251"/>
      <c r="AF27" s="292"/>
      <c r="AG27" s="216"/>
      <c r="AH27" s="216"/>
      <c r="AI27" s="216"/>
      <c r="AJ27" s="218"/>
      <c r="AK27" s="218"/>
      <c r="AL27" s="218"/>
      <c r="AM27" s="218"/>
      <c r="AN27" s="218"/>
      <c r="AO27" s="218"/>
      <c r="AP27" s="11"/>
    </row>
    <row r="28" spans="1:42" ht="15" customHeight="1">
      <c r="A28" s="261"/>
      <c r="B28" s="129"/>
      <c r="C28" s="229" t="s">
        <v>87</v>
      </c>
      <c r="D28" s="230"/>
      <c r="E28" s="230"/>
      <c r="F28" s="230"/>
      <c r="G28" s="231"/>
      <c r="H28" s="229" t="s">
        <v>88</v>
      </c>
      <c r="I28" s="230"/>
      <c r="J28" s="230"/>
      <c r="K28" s="230"/>
      <c r="L28" s="231"/>
      <c r="M28" s="39" t="s">
        <v>60</v>
      </c>
      <c r="N28" s="59"/>
      <c r="O28" s="59"/>
      <c r="P28" s="60"/>
      <c r="Q28" s="243"/>
      <c r="R28" s="287"/>
      <c r="S28" s="288"/>
      <c r="T28" s="288"/>
      <c r="U28" s="288"/>
      <c r="V28" s="288"/>
      <c r="W28" s="288"/>
      <c r="X28" s="288"/>
      <c r="Y28" s="288"/>
      <c r="Z28" s="288"/>
      <c r="AA28" s="51"/>
      <c r="AB28" s="250"/>
      <c r="AC28" s="250"/>
      <c r="AD28" s="250"/>
      <c r="AE28" s="251"/>
      <c r="AF28" s="292"/>
      <c r="AG28" s="216" t="s">
        <v>180</v>
      </c>
      <c r="AH28" s="216"/>
      <c r="AI28" s="216"/>
      <c r="AJ28" s="217">
        <v>0.84</v>
      </c>
      <c r="AK28" s="218"/>
      <c r="AL28" s="218"/>
      <c r="AM28" s="217">
        <v>0.81</v>
      </c>
      <c r="AN28" s="218"/>
      <c r="AO28" s="218"/>
      <c r="AP28" s="11"/>
    </row>
    <row r="29" spans="1:42" ht="15" customHeight="1">
      <c r="A29" s="261"/>
      <c r="B29" s="129"/>
      <c r="C29" s="43" t="s">
        <v>63</v>
      </c>
      <c r="D29" s="179" t="str">
        <f>G23</f>
        <v xml:space="preserve"> </v>
      </c>
      <c r="E29" s="12"/>
      <c r="F29" s="12"/>
      <c r="G29" s="11"/>
      <c r="H29" s="43" t="s">
        <v>63</v>
      </c>
      <c r="I29" s="179" t="str">
        <f>L23</f>
        <v xml:space="preserve"> </v>
      </c>
      <c r="J29" s="12"/>
      <c r="K29" s="12"/>
      <c r="L29" s="11"/>
      <c r="M29" s="280" t="s">
        <v>166</v>
      </c>
      <c r="N29" s="281"/>
      <c r="O29" s="281"/>
      <c r="P29" s="282"/>
      <c r="Q29" s="243"/>
      <c r="R29" s="52" t="s">
        <v>78</v>
      </c>
      <c r="S29" s="48"/>
      <c r="T29" s="9"/>
      <c r="U29" s="9"/>
      <c r="V29" s="12"/>
      <c r="W29" s="12"/>
      <c r="X29" s="73" t="s">
        <v>94</v>
      </c>
      <c r="Y29" s="12"/>
      <c r="Z29" s="12"/>
      <c r="AA29" s="12"/>
      <c r="AC29" s="81" t="s">
        <v>96</v>
      </c>
      <c r="AD29" s="138" t="str">
        <f>IF('Intro and Inputs'!T33&gt;0,'Intro and Inputs'!T33," ")</f>
        <v xml:space="preserve"> </v>
      </c>
      <c r="AE29" s="11"/>
      <c r="AF29" s="292"/>
      <c r="AG29" s="216"/>
      <c r="AH29" s="216"/>
      <c r="AI29" s="216"/>
      <c r="AJ29" s="218"/>
      <c r="AK29" s="218"/>
      <c r="AL29" s="218"/>
      <c r="AM29" s="218"/>
      <c r="AN29" s="218"/>
      <c r="AO29" s="218"/>
      <c r="AP29" s="11"/>
    </row>
    <row r="30" spans="1:42" ht="15" customHeight="1">
      <c r="A30" s="261"/>
      <c r="B30" s="129"/>
      <c r="C30" s="45" t="s">
        <v>64</v>
      </c>
      <c r="D30" s="57" t="str">
        <f>IF('Intro and Inputs'!T18&gt;0,'Intro and Inputs'!T18," ")</f>
        <v xml:space="preserve"> </v>
      </c>
      <c r="E30" s="13"/>
      <c r="F30" s="46" t="s">
        <v>61</v>
      </c>
      <c r="G30" s="58" t="str">
        <f>IF('Intro and Inputs'!T16&gt;0,INT(IF(O31&gt;0,O31,8)*(D29-1)/D30)+1," ")</f>
        <v xml:space="preserve"> </v>
      </c>
      <c r="H30" s="45" t="s">
        <v>64</v>
      </c>
      <c r="I30" s="57" t="str">
        <f>IF('Intro and Inputs'!T29&gt;0,'Intro and Inputs'!T29," ")</f>
        <v xml:space="preserve"> </v>
      </c>
      <c r="J30" s="13"/>
      <c r="K30" s="46" t="s">
        <v>61</v>
      </c>
      <c r="L30" s="58" t="str">
        <f>IF('Intro and Inputs'!T27&gt;0,INT(IF(O31&gt;0,O31,8)*(I29-1)/I30)+1," ")</f>
        <v xml:space="preserve"> </v>
      </c>
      <c r="M30" s="280"/>
      <c r="N30" s="281"/>
      <c r="O30" s="281"/>
      <c r="P30" s="282"/>
      <c r="Q30" s="243"/>
      <c r="R30" s="287"/>
      <c r="S30" s="288"/>
      <c r="T30" s="288"/>
      <c r="U30" s="288"/>
      <c r="V30" s="288"/>
      <c r="W30" s="288"/>
      <c r="X30" s="288"/>
      <c r="Y30" s="288"/>
      <c r="Z30" s="288"/>
      <c r="AA30" s="288"/>
      <c r="AB30" s="288"/>
      <c r="AC30" s="288"/>
      <c r="AD30" s="288"/>
      <c r="AE30" s="234"/>
      <c r="AF30" s="292"/>
      <c r="AG30" s="216" t="s">
        <v>175</v>
      </c>
      <c r="AH30" s="216"/>
      <c r="AI30" s="216"/>
      <c r="AJ30" s="217" t="s">
        <v>153</v>
      </c>
      <c r="AK30" s="217"/>
      <c r="AL30" s="217"/>
      <c r="AM30" s="217">
        <v>0.91</v>
      </c>
      <c r="AN30" s="217"/>
      <c r="AO30" s="217"/>
      <c r="AP30" s="11"/>
    </row>
    <row r="31" spans="1:42" ht="15" customHeight="1">
      <c r="A31" s="261"/>
      <c r="B31" s="130"/>
      <c r="C31" s="36" t="s">
        <v>39</v>
      </c>
      <c r="D31" s="10"/>
      <c r="E31" s="10"/>
      <c r="F31" s="10"/>
      <c r="G31" s="10"/>
      <c r="H31" s="10"/>
      <c r="I31" s="10"/>
      <c r="J31" s="10"/>
      <c r="K31" s="10"/>
      <c r="L31" s="10"/>
      <c r="M31" s="227" t="s">
        <v>183</v>
      </c>
      <c r="N31" s="228"/>
      <c r="O31" s="148"/>
      <c r="P31" s="147" t="s">
        <v>182</v>
      </c>
      <c r="Q31" s="243"/>
      <c r="R31" s="287"/>
      <c r="S31" s="288"/>
      <c r="T31" s="288"/>
      <c r="U31" s="288"/>
      <c r="V31" s="288"/>
      <c r="W31" s="288"/>
      <c r="X31" s="288"/>
      <c r="Y31" s="288"/>
      <c r="Z31" s="288"/>
      <c r="AA31" s="288"/>
      <c r="AB31" s="288"/>
      <c r="AC31" s="288"/>
      <c r="AD31" s="288"/>
      <c r="AE31" s="235"/>
      <c r="AF31" s="292"/>
      <c r="AG31" s="216"/>
      <c r="AH31" s="216"/>
      <c r="AI31" s="216"/>
      <c r="AJ31" s="217"/>
      <c r="AK31" s="217"/>
      <c r="AL31" s="217"/>
      <c r="AM31" s="217"/>
      <c r="AN31" s="217"/>
      <c r="AO31" s="217"/>
      <c r="AP31" s="11"/>
    </row>
    <row r="32" spans="1:42" ht="15" customHeight="1">
      <c r="A32" s="261"/>
      <c r="B32" s="130"/>
      <c r="C32" s="10"/>
      <c r="D32" s="265"/>
      <c r="E32" s="265"/>
      <c r="F32" s="265"/>
      <c r="G32" s="265"/>
      <c r="H32" s="265"/>
      <c r="I32" s="265"/>
      <c r="J32" s="10"/>
      <c r="K32" s="10"/>
      <c r="L32" s="40" t="s">
        <v>34</v>
      </c>
      <c r="M32" s="38" t="s">
        <v>65</v>
      </c>
      <c r="N32" s="10"/>
      <c r="O32" s="12"/>
      <c r="P32" s="11"/>
      <c r="Q32" s="243"/>
      <c r="R32" s="53" t="s">
        <v>79</v>
      </c>
      <c r="S32" s="72"/>
      <c r="T32" s="72"/>
      <c r="U32" s="72"/>
      <c r="V32" s="12"/>
      <c r="W32" s="12"/>
      <c r="X32"/>
      <c r="Y32" s="12"/>
      <c r="Z32" s="12"/>
      <c r="AA32" s="12"/>
      <c r="AB32" s="12"/>
      <c r="AD32" s="232"/>
      <c r="AE32" s="233"/>
      <c r="AF32" s="292"/>
      <c r="AG32" s="216" t="s">
        <v>181</v>
      </c>
      <c r="AH32" s="216"/>
      <c r="AI32" s="216"/>
      <c r="AJ32" s="217">
        <v>0.97</v>
      </c>
      <c r="AK32" s="218"/>
      <c r="AL32" s="218"/>
      <c r="AM32" s="217">
        <v>0.99</v>
      </c>
      <c r="AN32" s="218"/>
      <c r="AO32" s="218"/>
      <c r="AP32" s="11"/>
    </row>
    <row r="33" spans="1:52" ht="15" customHeight="1">
      <c r="A33" s="261"/>
      <c r="B33" s="130"/>
      <c r="C33" s="10"/>
      <c r="D33" s="266"/>
      <c r="E33" s="266"/>
      <c r="F33" s="266"/>
      <c r="G33" s="266"/>
      <c r="H33" s="266"/>
      <c r="I33" s="266"/>
      <c r="J33" s="10"/>
      <c r="K33" s="10"/>
      <c r="L33" s="36"/>
      <c r="M33" s="38" t="s">
        <v>58</v>
      </c>
      <c r="N33" s="10"/>
      <c r="O33" s="32"/>
      <c r="P33" s="33"/>
      <c r="Q33" s="243"/>
      <c r="R33" s="287"/>
      <c r="S33" s="288"/>
      <c r="T33" s="288"/>
      <c r="U33" s="288"/>
      <c r="V33" s="288"/>
      <c r="W33" s="288"/>
      <c r="X33" s="288"/>
      <c r="Y33" s="288"/>
      <c r="Z33" s="288"/>
      <c r="AA33" s="288"/>
      <c r="AB33" s="288"/>
      <c r="AC33" s="289"/>
      <c r="AD33" s="273" t="s">
        <v>133</v>
      </c>
      <c r="AE33" s="273"/>
      <c r="AF33" s="292"/>
      <c r="AG33" s="216"/>
      <c r="AH33" s="216"/>
      <c r="AI33" s="216"/>
      <c r="AJ33" s="218"/>
      <c r="AK33" s="218"/>
      <c r="AL33" s="218"/>
      <c r="AM33" s="218"/>
      <c r="AN33" s="218"/>
      <c r="AO33" s="218"/>
      <c r="AP33" s="11"/>
      <c r="AR33" s="35"/>
      <c r="AS33" s="35"/>
      <c r="AT33" s="35"/>
      <c r="AU33" s="35"/>
      <c r="AV33" s="35"/>
      <c r="AW33" s="35"/>
      <c r="AX33" s="35"/>
      <c r="AY33" s="35"/>
      <c r="AZ33" s="35"/>
    </row>
    <row r="34" spans="1:52" ht="15" customHeight="1">
      <c r="A34" s="261"/>
      <c r="B34" s="129"/>
      <c r="C34" s="229" t="s">
        <v>87</v>
      </c>
      <c r="D34" s="230"/>
      <c r="E34" s="230"/>
      <c r="F34" s="230"/>
      <c r="G34" s="231"/>
      <c r="H34" s="229" t="s">
        <v>88</v>
      </c>
      <c r="I34" s="230"/>
      <c r="J34" s="230"/>
      <c r="K34" s="230"/>
      <c r="L34" s="231"/>
      <c r="M34" s="38" t="s">
        <v>59</v>
      </c>
      <c r="N34" s="10"/>
      <c r="O34" s="14"/>
      <c r="P34" s="15"/>
      <c r="Q34" s="243"/>
      <c r="R34" s="287"/>
      <c r="S34" s="288"/>
      <c r="T34" s="288"/>
      <c r="U34" s="288"/>
      <c r="V34" s="288"/>
      <c r="W34" s="288"/>
      <c r="X34" s="288"/>
      <c r="Y34" s="288"/>
      <c r="Z34" s="288"/>
      <c r="AA34" s="288"/>
      <c r="AB34" s="288"/>
      <c r="AC34" s="289"/>
      <c r="AD34" s="139" t="s">
        <v>141</v>
      </c>
      <c r="AE34" s="154" t="str">
        <f>IF('Intro and Inputs'!T12&gt;0,IF('Intro and Inputs'!T33=0,IF('Intro and Inputs'!T23&gt;0,Worksheets!V13+Worksheets!AA13,Worksheets!V13),IF('Intro and Inputs'!T12&gt;0,IF('Intro and Inputs'!T23&gt;0,V25+AA25,V25)," "))," ")</f>
        <v xml:space="preserve"> </v>
      </c>
      <c r="AF34" s="42"/>
      <c r="AG34" s="140"/>
      <c r="AJ34" s="211" t="s">
        <v>190</v>
      </c>
      <c r="AK34" s="212"/>
      <c r="AL34" s="212"/>
      <c r="AM34" s="212"/>
      <c r="AN34" s="212"/>
      <c r="AO34" s="213"/>
      <c r="AP34" s="11"/>
      <c r="AR34" s="35"/>
      <c r="AS34" s="35"/>
      <c r="AT34" s="35"/>
      <c r="AU34" s="35"/>
      <c r="AV34" s="35"/>
      <c r="AW34" s="35"/>
      <c r="AX34" s="35"/>
      <c r="AY34" s="35"/>
      <c r="AZ34" s="35"/>
    </row>
    <row r="35" spans="1:52" ht="15" customHeight="1">
      <c r="A35" s="261"/>
      <c r="B35" s="129"/>
      <c r="C35" s="43" t="s">
        <v>61</v>
      </c>
      <c r="D35" s="61" t="str">
        <f>G30</f>
        <v xml:space="preserve"> </v>
      </c>
      <c r="E35" s="12"/>
      <c r="F35" s="12"/>
      <c r="G35" s="11"/>
      <c r="H35" s="43" t="s">
        <v>61</v>
      </c>
      <c r="I35" s="61" t="str">
        <f>L30</f>
        <v xml:space="preserve"> </v>
      </c>
      <c r="J35" s="12"/>
      <c r="K35" s="12"/>
      <c r="L35" s="11"/>
      <c r="M35" s="10"/>
      <c r="N35" s="3"/>
      <c r="O35" s="3"/>
      <c r="P35" s="5"/>
      <c r="Q35" s="243"/>
      <c r="R35" s="23" t="s">
        <v>80</v>
      </c>
      <c r="S35" s="3"/>
      <c r="T35" s="3"/>
      <c r="U35" s="3"/>
      <c r="V35" s="3"/>
      <c r="W35" s="3"/>
      <c r="X35" s="3"/>
      <c r="Y35" s="3"/>
      <c r="Z35" s="3"/>
      <c r="AA35" s="3"/>
      <c r="AB35" s="3"/>
      <c r="AC35" s="119"/>
      <c r="AD35" s="139" t="s">
        <v>9</v>
      </c>
      <c r="AE35" s="155" t="str">
        <f>IF('Intro and Inputs'!T19&gt;0,IF(AE34&gt;45,"F",IF(AE34&gt;30,"E",IF(AE34&gt;20,"D",IF(AE34&gt;10,"C",IF(AE34&gt;5,"B","A")))))," ")</f>
        <v xml:space="preserve"> </v>
      </c>
      <c r="AF35" s="123" t="s">
        <v>148</v>
      </c>
      <c r="AG35" s="214" t="s">
        <v>193</v>
      </c>
      <c r="AH35" s="214"/>
      <c r="AI35" s="214"/>
      <c r="AJ35" s="214"/>
      <c r="AK35" s="214"/>
      <c r="AL35" s="214"/>
      <c r="AM35" s="214"/>
      <c r="AN35" s="214"/>
      <c r="AO35" s="214"/>
      <c r="AP35" s="11"/>
      <c r="AR35" s="35"/>
      <c r="AS35" s="35"/>
      <c r="AT35" s="35"/>
      <c r="AU35" s="35"/>
      <c r="AV35" s="35"/>
      <c r="AW35" s="35"/>
      <c r="AX35" s="35"/>
      <c r="AY35" s="35"/>
      <c r="AZ35" s="35"/>
    </row>
    <row r="36" spans="1:52" ht="15" customHeight="1">
      <c r="A36" s="262"/>
      <c r="B36" s="156"/>
      <c r="C36" s="45" t="s">
        <v>55</v>
      </c>
      <c r="D36" s="57" t="str">
        <f>G22</f>
        <v xml:space="preserve"> </v>
      </c>
      <c r="E36" s="285" t="s">
        <v>47</v>
      </c>
      <c r="F36" s="286"/>
      <c r="G36" s="58" t="str">
        <f>IF('Intro and Inputs'!T16&gt;0,D36+2*(D35-1)," ")</f>
        <v xml:space="preserve"> </v>
      </c>
      <c r="H36" s="45" t="s">
        <v>55</v>
      </c>
      <c r="I36" s="57" t="str">
        <f>L22</f>
        <v xml:space="preserve"> </v>
      </c>
      <c r="J36" s="285" t="s">
        <v>47</v>
      </c>
      <c r="K36" s="286"/>
      <c r="L36" s="58" t="str">
        <f>IF('Intro and Inputs'!T27&gt;0,I36+2*(I35-1)," ")</f>
        <v xml:space="preserve"> </v>
      </c>
      <c r="M36" s="13"/>
      <c r="N36" s="157"/>
      <c r="O36" s="157"/>
      <c r="P36" s="158"/>
      <c r="Q36" s="243"/>
      <c r="R36" s="287"/>
      <c r="S36" s="288"/>
      <c r="T36" s="288"/>
      <c r="U36" s="288"/>
      <c r="V36" s="288"/>
      <c r="W36" s="288"/>
      <c r="X36" s="288"/>
      <c r="Y36" s="288"/>
      <c r="Z36" s="288"/>
      <c r="AA36" s="288"/>
      <c r="AB36" s="288"/>
      <c r="AC36" s="288"/>
      <c r="AD36" s="288"/>
      <c r="AE36" s="11"/>
      <c r="AF36" s="42"/>
      <c r="AG36" s="214"/>
      <c r="AH36" s="214"/>
      <c r="AI36" s="214"/>
      <c r="AJ36" s="214"/>
      <c r="AK36" s="214"/>
      <c r="AL36" s="214"/>
      <c r="AM36" s="214"/>
      <c r="AN36" s="214"/>
      <c r="AO36" s="214"/>
      <c r="AP36" s="11"/>
      <c r="AR36" s="150"/>
      <c r="AS36" s="150"/>
      <c r="AT36" s="150"/>
      <c r="AU36" s="150"/>
      <c r="AV36" s="150"/>
      <c r="AW36" s="150"/>
      <c r="AX36" s="150"/>
      <c r="AY36" s="150"/>
      <c r="AZ36" s="150"/>
    </row>
    <row r="37" spans="1:52" s="10" customFormat="1" ht="15" customHeight="1">
      <c r="A37" s="242" t="s">
        <v>8</v>
      </c>
      <c r="B37" s="131"/>
      <c r="C37" s="245" t="s">
        <v>67</v>
      </c>
      <c r="D37" s="245"/>
      <c r="E37" s="245"/>
      <c r="F37" s="245"/>
      <c r="G37" s="245"/>
      <c r="H37" s="245"/>
      <c r="I37" s="245"/>
      <c r="J37" s="245"/>
      <c r="K37" s="245"/>
      <c r="L37" s="245"/>
      <c r="M37" s="245"/>
      <c r="N37" s="245"/>
      <c r="O37" s="245"/>
      <c r="P37" s="246"/>
      <c r="Q37" s="244"/>
      <c r="R37" s="290"/>
      <c r="S37" s="291"/>
      <c r="T37" s="291"/>
      <c r="U37" s="291"/>
      <c r="V37" s="291"/>
      <c r="W37" s="291"/>
      <c r="X37" s="291"/>
      <c r="Y37" s="291"/>
      <c r="Z37" s="291"/>
      <c r="AA37" s="291"/>
      <c r="AB37" s="291"/>
      <c r="AC37" s="291"/>
      <c r="AD37" s="291"/>
      <c r="AE37" s="37"/>
      <c r="AF37" s="42"/>
      <c r="AG37" s="214"/>
      <c r="AH37" s="214"/>
      <c r="AI37" s="214"/>
      <c r="AJ37" s="214"/>
      <c r="AK37" s="214"/>
      <c r="AL37" s="214"/>
      <c r="AM37" s="214"/>
      <c r="AN37" s="214"/>
      <c r="AO37" s="214"/>
      <c r="AP37" s="11"/>
      <c r="AR37" s="150"/>
      <c r="AS37" s="150"/>
      <c r="AT37" s="150"/>
      <c r="AU37" s="150"/>
      <c r="AV37" s="150"/>
      <c r="AW37" s="150"/>
      <c r="AX37" s="150"/>
      <c r="AY37" s="150"/>
      <c r="AZ37" s="150"/>
    </row>
    <row r="38" spans="1:52" ht="15" customHeight="1">
      <c r="A38" s="243"/>
      <c r="B38" s="132"/>
      <c r="C38" s="245"/>
      <c r="D38" s="245"/>
      <c r="E38" s="245"/>
      <c r="F38" s="245"/>
      <c r="G38" s="245"/>
      <c r="H38" s="245"/>
      <c r="I38" s="245"/>
      <c r="J38" s="245"/>
      <c r="K38" s="245"/>
      <c r="L38" s="245"/>
      <c r="M38" s="245"/>
      <c r="N38" s="245"/>
      <c r="O38" s="245"/>
      <c r="P38" s="246"/>
      <c r="Q38" s="256" t="s">
        <v>4</v>
      </c>
      <c r="R38" s="254" t="s">
        <v>9</v>
      </c>
      <c r="S38" s="220" t="s">
        <v>10</v>
      </c>
      <c r="T38" s="221"/>
      <c r="U38" s="221"/>
      <c r="V38" s="222"/>
      <c r="W38" s="226" t="s">
        <v>11</v>
      </c>
      <c r="X38" s="226"/>
      <c r="Y38" s="226"/>
      <c r="Z38" s="226"/>
      <c r="AA38" s="226"/>
      <c r="AB38" s="226"/>
      <c r="AC38" s="226"/>
      <c r="AD38" s="226"/>
      <c r="AE38" s="226"/>
      <c r="AF38" s="123"/>
      <c r="AG38" s="214"/>
      <c r="AH38" s="214"/>
      <c r="AI38" s="214"/>
      <c r="AJ38" s="214"/>
      <c r="AK38" s="214"/>
      <c r="AL38" s="214"/>
      <c r="AM38" s="214"/>
      <c r="AN38" s="214"/>
      <c r="AO38" s="214"/>
      <c r="AP38" s="11"/>
      <c r="AR38" s="150"/>
      <c r="AS38" s="150"/>
      <c r="AT38" s="150"/>
      <c r="AU38" s="150"/>
      <c r="AV38" s="150"/>
      <c r="AW38" s="150"/>
      <c r="AX38" s="150"/>
      <c r="AY38" s="150"/>
      <c r="AZ38" s="150"/>
    </row>
    <row r="39" spans="1:52" ht="15" customHeight="1">
      <c r="A39" s="243"/>
      <c r="B39" s="132"/>
      <c r="C39" s="10"/>
      <c r="D39" s="294"/>
      <c r="E39" s="294"/>
      <c r="F39" s="294"/>
      <c r="G39" s="294"/>
      <c r="H39" s="294"/>
      <c r="I39" s="294"/>
      <c r="J39" s="294"/>
      <c r="K39" s="12"/>
      <c r="L39" s="20" t="s">
        <v>34</v>
      </c>
      <c r="M39" s="35" t="s">
        <v>43</v>
      </c>
      <c r="N39" s="18"/>
      <c r="O39" s="18"/>
      <c r="P39" s="34"/>
      <c r="Q39" s="257"/>
      <c r="R39" s="255"/>
      <c r="S39" s="223"/>
      <c r="T39" s="224"/>
      <c r="U39" s="224"/>
      <c r="V39" s="225"/>
      <c r="W39" s="226"/>
      <c r="X39" s="226"/>
      <c r="Y39" s="226"/>
      <c r="Z39" s="226"/>
      <c r="AA39" s="226"/>
      <c r="AB39" s="226"/>
      <c r="AC39" s="226"/>
      <c r="AD39" s="226"/>
      <c r="AE39" s="226"/>
      <c r="AF39" s="42"/>
      <c r="AG39" s="214"/>
      <c r="AH39" s="214"/>
      <c r="AI39" s="214"/>
      <c r="AJ39" s="214"/>
      <c r="AK39" s="214"/>
      <c r="AL39" s="214"/>
      <c r="AM39" s="214"/>
      <c r="AN39" s="214"/>
      <c r="AO39" s="214"/>
      <c r="AP39" s="11"/>
      <c r="AR39" s="35"/>
      <c r="AS39" s="35"/>
      <c r="AT39" s="35"/>
      <c r="AU39" s="35"/>
      <c r="AV39" s="35"/>
      <c r="AW39" s="35"/>
      <c r="AX39" s="35"/>
      <c r="AY39" s="35"/>
      <c r="AZ39" s="35"/>
    </row>
    <row r="40" spans="1:52" ht="15" customHeight="1">
      <c r="A40" s="243"/>
      <c r="B40" s="132"/>
      <c r="C40" s="12"/>
      <c r="D40" s="294"/>
      <c r="E40" s="294"/>
      <c r="F40" s="294"/>
      <c r="G40" s="294"/>
      <c r="H40" s="294"/>
      <c r="I40" s="294"/>
      <c r="J40" s="294"/>
      <c r="K40" s="12"/>
      <c r="L40" s="12"/>
      <c r="M40" s="35" t="s">
        <v>44</v>
      </c>
      <c r="N40" s="18"/>
      <c r="O40" s="18"/>
      <c r="P40" s="34"/>
      <c r="Q40" s="257"/>
      <c r="R40" s="6" t="s">
        <v>12</v>
      </c>
      <c r="S40" s="208" t="s">
        <v>18</v>
      </c>
      <c r="T40" s="209"/>
      <c r="U40" s="209"/>
      <c r="V40" s="210"/>
      <c r="W40" s="219" t="s">
        <v>23</v>
      </c>
      <c r="X40" s="219"/>
      <c r="Y40" s="219"/>
      <c r="Z40" s="219"/>
      <c r="AA40" s="219"/>
      <c r="AB40" s="219"/>
      <c r="AC40" s="219"/>
      <c r="AD40" s="219"/>
      <c r="AE40" s="219"/>
      <c r="AF40" s="123"/>
      <c r="AG40" s="214"/>
      <c r="AH40" s="214"/>
      <c r="AI40" s="214"/>
      <c r="AJ40" s="214"/>
      <c r="AK40" s="214"/>
      <c r="AL40" s="214"/>
      <c r="AM40" s="214"/>
      <c r="AN40" s="214"/>
      <c r="AO40" s="214"/>
      <c r="AP40" s="11"/>
      <c r="AR40" s="35"/>
      <c r="AS40" s="35"/>
      <c r="AT40" s="35"/>
      <c r="AU40" s="35"/>
      <c r="AV40" s="35"/>
      <c r="AW40" s="35"/>
      <c r="AX40" s="35"/>
      <c r="AY40" s="35"/>
      <c r="AZ40" s="35"/>
    </row>
    <row r="41" spans="1:52" ht="15" customHeight="1">
      <c r="A41" s="243"/>
      <c r="B41" s="132"/>
      <c r="C41" s="68"/>
      <c r="D41" s="266"/>
      <c r="E41" s="266"/>
      <c r="F41" s="266"/>
      <c r="G41" s="266"/>
      <c r="H41" s="266"/>
      <c r="I41" s="266"/>
      <c r="J41" s="266"/>
      <c r="K41" s="12"/>
      <c r="L41" s="12"/>
      <c r="M41" s="35" t="s">
        <v>187</v>
      </c>
      <c r="N41" s="35"/>
      <c r="O41" s="18"/>
      <c r="P41" s="34"/>
      <c r="Q41" s="257"/>
      <c r="R41" s="6" t="s">
        <v>13</v>
      </c>
      <c r="S41" s="208" t="s">
        <v>106</v>
      </c>
      <c r="T41" s="209"/>
      <c r="U41" s="209"/>
      <c r="V41" s="210"/>
      <c r="W41" s="219" t="s">
        <v>24</v>
      </c>
      <c r="X41" s="219"/>
      <c r="Y41" s="219"/>
      <c r="Z41" s="219"/>
      <c r="AA41" s="219"/>
      <c r="AB41" s="219"/>
      <c r="AC41" s="219"/>
      <c r="AD41" s="219"/>
      <c r="AE41" s="219"/>
      <c r="AF41" s="123"/>
      <c r="AG41" s="214"/>
      <c r="AH41" s="214"/>
      <c r="AI41" s="214"/>
      <c r="AJ41" s="214"/>
      <c r="AK41" s="214"/>
      <c r="AL41" s="214"/>
      <c r="AM41" s="214"/>
      <c r="AN41" s="214"/>
      <c r="AO41" s="214"/>
      <c r="AP41" s="11"/>
      <c r="AR41" s="35"/>
      <c r="AS41" s="35"/>
      <c r="AT41" s="35"/>
      <c r="AU41" s="35"/>
      <c r="AV41" s="35"/>
      <c r="AW41" s="35"/>
      <c r="AX41" s="35"/>
      <c r="AY41" s="35"/>
      <c r="AZ41" s="35"/>
    </row>
    <row r="42" spans="1:52" ht="15" customHeight="1">
      <c r="A42" s="243"/>
      <c r="B42" s="131"/>
      <c r="C42" s="229" t="s">
        <v>87</v>
      </c>
      <c r="D42" s="230"/>
      <c r="E42" s="230"/>
      <c r="F42" s="230"/>
      <c r="G42" s="231"/>
      <c r="H42" s="229" t="s">
        <v>88</v>
      </c>
      <c r="I42" s="230"/>
      <c r="J42" s="230"/>
      <c r="K42" s="230"/>
      <c r="L42" s="231"/>
      <c r="M42" s="35" t="s">
        <v>95</v>
      </c>
      <c r="N42" s="35"/>
      <c r="O42" s="18"/>
      <c r="P42" s="34"/>
      <c r="Q42" s="257"/>
      <c r="R42" s="6" t="s">
        <v>14</v>
      </c>
      <c r="S42" s="208" t="s">
        <v>22</v>
      </c>
      <c r="T42" s="209"/>
      <c r="U42" s="209"/>
      <c r="V42" s="210"/>
      <c r="W42" s="219" t="s">
        <v>25</v>
      </c>
      <c r="X42" s="219"/>
      <c r="Y42" s="219"/>
      <c r="Z42" s="219"/>
      <c r="AA42" s="219"/>
      <c r="AB42" s="219"/>
      <c r="AC42" s="219"/>
      <c r="AD42" s="219"/>
      <c r="AE42" s="219"/>
      <c r="AF42" s="42"/>
      <c r="AG42" s="214"/>
      <c r="AH42" s="214"/>
      <c r="AI42" s="214"/>
      <c r="AJ42" s="214"/>
      <c r="AK42" s="214"/>
      <c r="AL42" s="214"/>
      <c r="AM42" s="214"/>
      <c r="AN42" s="214"/>
      <c r="AO42" s="214"/>
      <c r="AP42" s="11"/>
      <c r="AR42" s="35"/>
      <c r="AS42" s="35"/>
      <c r="AT42" s="35"/>
      <c r="AU42" s="35"/>
      <c r="AV42" s="35"/>
      <c r="AW42" s="35"/>
      <c r="AX42" s="35"/>
      <c r="AY42" s="35"/>
      <c r="AZ42" s="35"/>
    </row>
    <row r="43" spans="1:52" s="10" customFormat="1" ht="15" customHeight="1">
      <c r="A43" s="243"/>
      <c r="B43" s="131"/>
      <c r="C43" s="43" t="s">
        <v>47</v>
      </c>
      <c r="D43" s="55" t="str">
        <f>IF('Intro and Inputs'!T12&gt;0,IF('Intro and Inputs'!T16&gt;0,G36,Worksheets!G15)," ")</f>
        <v xml:space="preserve"> </v>
      </c>
      <c r="E43" s="12"/>
      <c r="F43" s="12"/>
      <c r="G43" s="69"/>
      <c r="H43" s="43" t="s">
        <v>47</v>
      </c>
      <c r="I43" s="55" t="str">
        <f>IF('Intro and Inputs'!T23&gt;0,IF('Intro and Inputs'!T27&gt;0,L36,Worksheets!L15)," ")</f>
        <v xml:space="preserve"> </v>
      </c>
      <c r="J43" s="12"/>
      <c r="K43" s="12"/>
      <c r="L43" s="69"/>
      <c r="M43" s="95" t="s">
        <v>168</v>
      </c>
      <c r="N43" s="18"/>
      <c r="O43" s="18"/>
      <c r="P43" s="34"/>
      <c r="Q43" s="257"/>
      <c r="R43" s="6" t="s">
        <v>15</v>
      </c>
      <c r="S43" s="208" t="s">
        <v>19</v>
      </c>
      <c r="T43" s="209"/>
      <c r="U43" s="209"/>
      <c r="V43" s="210"/>
      <c r="W43" s="219" t="s">
        <v>27</v>
      </c>
      <c r="X43" s="219"/>
      <c r="Y43" s="219"/>
      <c r="Z43" s="219"/>
      <c r="AA43" s="219"/>
      <c r="AB43" s="219"/>
      <c r="AC43" s="219"/>
      <c r="AD43" s="219"/>
      <c r="AE43" s="219"/>
      <c r="AF43" s="123"/>
      <c r="AG43" s="214"/>
      <c r="AH43" s="214"/>
      <c r="AI43" s="214"/>
      <c r="AJ43" s="214"/>
      <c r="AK43" s="214"/>
      <c r="AL43" s="214"/>
      <c r="AM43" s="214"/>
      <c r="AN43" s="214"/>
      <c r="AO43" s="214"/>
      <c r="AP43" s="11"/>
      <c r="AR43" s="35"/>
      <c r="AS43" s="35"/>
      <c r="AT43" s="35"/>
      <c r="AU43" s="35"/>
      <c r="AV43" s="35"/>
      <c r="AW43" s="35"/>
      <c r="AX43" s="35"/>
      <c r="AY43" s="35"/>
      <c r="AZ43" s="35"/>
    </row>
    <row r="44" spans="1:52" ht="15" customHeight="1">
      <c r="A44" s="243"/>
      <c r="B44" s="131"/>
      <c r="C44" s="43" t="s">
        <v>48</v>
      </c>
      <c r="D44" s="55" t="str">
        <f>D23</f>
        <v xml:space="preserve"> </v>
      </c>
      <c r="E44" s="12"/>
      <c r="F44" s="44" t="s">
        <v>49</v>
      </c>
      <c r="G44" s="70" t="str">
        <f>IF('Intro and Inputs'!T19&gt;0,1-EXP(-D43*D44/D45)," ")</f>
        <v xml:space="preserve"> </v>
      </c>
      <c r="H44" s="43" t="s">
        <v>48</v>
      </c>
      <c r="I44" s="55" t="str">
        <f>I23</f>
        <v xml:space="preserve"> </v>
      </c>
      <c r="J44" s="12"/>
      <c r="K44" s="44" t="s">
        <v>49</v>
      </c>
      <c r="L44" s="70" t="str">
        <f>IF('Intro and Inputs'!T30&gt;0,1-EXP(-I43*I44/I45)," ")</f>
        <v xml:space="preserve"> </v>
      </c>
      <c r="M44" s="12"/>
      <c r="N44" s="18"/>
      <c r="O44" s="18"/>
      <c r="P44" s="34"/>
      <c r="Q44" s="257"/>
      <c r="R44" s="7" t="s">
        <v>16</v>
      </c>
      <c r="S44" s="208" t="s">
        <v>20</v>
      </c>
      <c r="T44" s="209"/>
      <c r="U44" s="209"/>
      <c r="V44" s="210"/>
      <c r="W44" s="219" t="s">
        <v>26</v>
      </c>
      <c r="X44" s="219"/>
      <c r="Y44" s="219"/>
      <c r="Z44" s="219"/>
      <c r="AA44" s="219"/>
      <c r="AB44" s="219"/>
      <c r="AC44" s="219"/>
      <c r="AD44" s="219"/>
      <c r="AE44" s="219"/>
      <c r="AF44" s="42"/>
      <c r="AG44" s="214"/>
      <c r="AH44" s="214"/>
      <c r="AI44" s="214"/>
      <c r="AJ44" s="214"/>
      <c r="AK44" s="214"/>
      <c r="AL44" s="214"/>
      <c r="AM44" s="214"/>
      <c r="AN44" s="214"/>
      <c r="AO44" s="214"/>
      <c r="AP44" s="11"/>
    </row>
    <row r="45" spans="1:52" ht="15" customHeight="1">
      <c r="A45" s="244"/>
      <c r="B45" s="133"/>
      <c r="C45" s="45" t="s">
        <v>92</v>
      </c>
      <c r="D45" s="57" t="str">
        <f>IF('Intro and Inputs'!T19&gt;0,'Intro and Inputs'!T19," ")</f>
        <v xml:space="preserve"> </v>
      </c>
      <c r="E45" s="13"/>
      <c r="F45" s="46" t="s">
        <v>46</v>
      </c>
      <c r="G45" s="58" t="str">
        <f>IF('Intro and Inputs'!T19&gt;0,1-(1-G44)^D45," ")</f>
        <v xml:space="preserve"> </v>
      </c>
      <c r="H45" s="45" t="s">
        <v>92</v>
      </c>
      <c r="I45" s="57" t="str">
        <f>IF('Intro and Inputs'!T30&gt;0,'Intro and Inputs'!T30," ")</f>
        <v xml:space="preserve"> </v>
      </c>
      <c r="J45" s="13"/>
      <c r="K45" s="46" t="s">
        <v>46</v>
      </c>
      <c r="L45" s="58" t="str">
        <f>IF('Intro and Inputs'!T30&gt;0,1-(1-L44)^I45," ")</f>
        <v xml:space="preserve"> </v>
      </c>
      <c r="M45" s="13"/>
      <c r="N45" s="13"/>
      <c r="O45" s="13"/>
      <c r="P45" s="37"/>
      <c r="Q45" s="258"/>
      <c r="R45" s="6" t="s">
        <v>17</v>
      </c>
      <c r="S45" s="208" t="s">
        <v>21</v>
      </c>
      <c r="T45" s="209"/>
      <c r="U45" s="209"/>
      <c r="V45" s="210"/>
      <c r="W45" s="247" t="s">
        <v>28</v>
      </c>
      <c r="X45" s="248"/>
      <c r="Y45" s="248"/>
      <c r="Z45" s="248"/>
      <c r="AA45" s="248"/>
      <c r="AB45" s="248"/>
      <c r="AC45" s="248"/>
      <c r="AD45" s="248"/>
      <c r="AE45" s="249"/>
      <c r="AF45" s="149"/>
      <c r="AG45" s="215"/>
      <c r="AH45" s="215"/>
      <c r="AI45" s="215"/>
      <c r="AJ45" s="215"/>
      <c r="AK45" s="215"/>
      <c r="AL45" s="215"/>
      <c r="AM45" s="215"/>
      <c r="AN45" s="215"/>
      <c r="AO45" s="215"/>
      <c r="AP45" s="37"/>
    </row>
    <row r="46" spans="1:52" ht="15" customHeight="1">
      <c r="A46" s="300" t="s">
        <v>198</v>
      </c>
      <c r="B46" s="300"/>
      <c r="C46" s="300"/>
      <c r="D46" s="300"/>
      <c r="E46" s="300"/>
      <c r="F46" s="300"/>
      <c r="G46" s="300"/>
      <c r="H46" s="300"/>
      <c r="I46" s="299" t="s">
        <v>199</v>
      </c>
      <c r="J46" s="299"/>
      <c r="K46" s="299"/>
      <c r="L46" s="299"/>
      <c r="M46" s="299"/>
      <c r="N46" s="299"/>
      <c r="O46" s="277" t="s">
        <v>156</v>
      </c>
      <c r="P46" s="277"/>
      <c r="Q46" s="300" t="s">
        <v>198</v>
      </c>
      <c r="R46" s="300"/>
      <c r="S46" s="300"/>
      <c r="T46" s="300"/>
      <c r="U46" s="300"/>
      <c r="V46" s="300"/>
      <c r="W46" s="300"/>
      <c r="X46" s="300"/>
      <c r="Y46" s="299" t="s">
        <v>200</v>
      </c>
      <c r="Z46" s="299"/>
      <c r="AA46" s="299"/>
      <c r="AB46" s="299"/>
      <c r="AC46" s="299"/>
      <c r="AD46" s="277" t="s">
        <v>157</v>
      </c>
      <c r="AE46" s="277"/>
      <c r="AF46" s="300" t="s">
        <v>198</v>
      </c>
      <c r="AG46" s="300"/>
      <c r="AH46" s="300"/>
      <c r="AI46" s="300"/>
      <c r="AJ46" s="300"/>
      <c r="AK46" s="299" t="s">
        <v>189</v>
      </c>
      <c r="AL46" s="299"/>
      <c r="AM46" s="299"/>
      <c r="AN46" s="299"/>
      <c r="AO46" s="277" t="s">
        <v>158</v>
      </c>
      <c r="AP46" s="277"/>
    </row>
    <row r="47" spans="1:52" ht="24.75" customHeight="1">
      <c r="A47" s="10"/>
      <c r="C47" s="10"/>
      <c r="D47" s="10"/>
      <c r="E47" s="10"/>
      <c r="F47" s="10"/>
      <c r="G47" s="10"/>
      <c r="H47" s="10"/>
      <c r="I47" s="10"/>
      <c r="J47" s="10"/>
      <c r="K47" s="10"/>
      <c r="L47" s="10"/>
      <c r="M47" s="10"/>
      <c r="N47" s="10"/>
    </row>
    <row r="48" spans="1:52" ht="15" customHeight="1">
      <c r="A48" s="10"/>
      <c r="C48" s="10"/>
      <c r="D48" s="10"/>
      <c r="E48" s="10"/>
      <c r="F48" s="10"/>
      <c r="G48" s="10"/>
      <c r="H48" s="10"/>
      <c r="I48" s="10"/>
      <c r="J48" s="10"/>
      <c r="K48" s="10"/>
      <c r="L48" s="10"/>
      <c r="M48" s="10"/>
      <c r="N48" s="10"/>
    </row>
    <row r="49" spans="1:14" ht="15" customHeight="1">
      <c r="A49" s="10"/>
      <c r="C49" s="10"/>
      <c r="D49" s="10"/>
      <c r="E49" s="10"/>
      <c r="F49" s="10"/>
      <c r="G49" s="10"/>
      <c r="H49" s="10"/>
      <c r="I49" s="10"/>
      <c r="J49" s="10"/>
      <c r="K49" s="10"/>
      <c r="L49" s="10"/>
      <c r="M49" s="10"/>
      <c r="N49" s="10"/>
    </row>
    <row r="50" spans="1:14">
      <c r="A50" s="10"/>
      <c r="C50" s="10"/>
      <c r="D50" s="10"/>
      <c r="E50" s="10"/>
      <c r="F50" s="10"/>
      <c r="G50" s="10"/>
      <c r="H50" s="10"/>
      <c r="I50" s="10"/>
      <c r="J50" s="10"/>
      <c r="K50" s="10"/>
      <c r="L50" s="10"/>
      <c r="M50" s="10"/>
      <c r="N50" s="10"/>
    </row>
    <row r="51" spans="1:14">
      <c r="A51" s="10"/>
      <c r="C51" s="10"/>
      <c r="D51" s="10"/>
      <c r="E51" s="10"/>
      <c r="F51" s="10"/>
      <c r="G51" s="10"/>
      <c r="H51" s="10"/>
      <c r="I51" s="10"/>
      <c r="J51" s="10"/>
      <c r="K51" s="10"/>
      <c r="L51" s="10"/>
      <c r="M51" s="10"/>
      <c r="N51" s="10"/>
    </row>
    <row r="52" spans="1:14">
      <c r="A52" s="10"/>
      <c r="C52" s="10"/>
      <c r="D52" s="10"/>
      <c r="E52" s="10"/>
      <c r="F52" s="10"/>
      <c r="G52" s="10"/>
      <c r="H52" s="10"/>
      <c r="I52" s="10"/>
      <c r="J52" s="10"/>
      <c r="K52" s="10"/>
      <c r="L52" s="10"/>
      <c r="M52" s="10"/>
      <c r="N52" s="10"/>
    </row>
    <row r="53" spans="1:14">
      <c r="A53" s="10"/>
      <c r="C53" s="10"/>
      <c r="D53" s="10"/>
      <c r="E53" s="10"/>
      <c r="F53" s="10"/>
      <c r="G53" s="10"/>
      <c r="H53" s="10"/>
      <c r="I53" s="10"/>
      <c r="J53" s="10"/>
      <c r="K53" s="10"/>
      <c r="L53" s="10"/>
      <c r="M53" s="10"/>
      <c r="N53" s="10"/>
    </row>
    <row r="54" spans="1:14">
      <c r="A54" s="10"/>
      <c r="C54" s="10"/>
      <c r="D54" s="10"/>
      <c r="E54" s="10"/>
      <c r="F54" s="10"/>
      <c r="G54" s="10"/>
      <c r="H54" s="10"/>
      <c r="I54" s="10"/>
      <c r="J54" s="10"/>
      <c r="K54" s="10"/>
      <c r="L54" s="10"/>
      <c r="M54" s="10"/>
      <c r="N54" s="10"/>
    </row>
    <row r="55" spans="1:14">
      <c r="A55" s="10"/>
      <c r="C55" s="10"/>
      <c r="D55" s="10"/>
      <c r="E55" s="10"/>
      <c r="F55" s="10"/>
      <c r="G55" s="10"/>
      <c r="H55" s="10"/>
      <c r="I55" s="10"/>
      <c r="J55" s="10"/>
      <c r="K55" s="10"/>
      <c r="L55" s="10"/>
      <c r="M55" s="10"/>
      <c r="N55" s="10"/>
    </row>
    <row r="56" spans="1:14">
      <c r="A56" s="10"/>
      <c r="C56" s="10"/>
      <c r="D56" s="10"/>
      <c r="E56" s="10"/>
      <c r="F56" s="10"/>
      <c r="G56" s="10"/>
      <c r="H56" s="10"/>
      <c r="I56" s="10"/>
      <c r="J56" s="10"/>
      <c r="K56" s="10"/>
      <c r="L56" s="10"/>
      <c r="M56" s="10"/>
      <c r="N56" s="10"/>
    </row>
    <row r="57" spans="1:14">
      <c r="A57" s="10"/>
      <c r="C57" s="10"/>
      <c r="D57" s="10"/>
      <c r="E57" s="10"/>
      <c r="F57" s="10"/>
      <c r="G57" s="10"/>
      <c r="H57" s="10"/>
      <c r="I57" s="10"/>
      <c r="J57" s="10"/>
      <c r="K57" s="10"/>
      <c r="L57" s="10"/>
      <c r="M57" s="10"/>
      <c r="N57" s="10"/>
    </row>
    <row r="58" spans="1:14">
      <c r="A58" s="10"/>
      <c r="C58" s="10"/>
      <c r="D58" s="10"/>
      <c r="E58" s="10"/>
      <c r="F58" s="10"/>
      <c r="G58" s="10"/>
      <c r="H58" s="10"/>
      <c r="I58" s="10"/>
      <c r="J58" s="10"/>
      <c r="K58" s="10"/>
      <c r="L58" s="10"/>
      <c r="M58" s="10"/>
      <c r="N58" s="10"/>
    </row>
    <row r="59" spans="1:14">
      <c r="A59" s="10"/>
      <c r="C59" s="10"/>
      <c r="D59" s="10"/>
      <c r="E59" s="10"/>
      <c r="F59" s="10"/>
      <c r="G59" s="10"/>
      <c r="H59" s="10"/>
      <c r="I59" s="10"/>
      <c r="J59" s="10"/>
      <c r="K59" s="10"/>
      <c r="L59" s="10"/>
      <c r="M59" s="10"/>
      <c r="N59" s="10"/>
    </row>
    <row r="60" spans="1:14">
      <c r="A60" s="10"/>
      <c r="C60" s="10"/>
      <c r="D60" s="10"/>
      <c r="E60" s="10"/>
      <c r="F60" s="10"/>
      <c r="G60" s="10"/>
      <c r="H60" s="10"/>
      <c r="I60" s="10"/>
      <c r="J60" s="10"/>
      <c r="K60" s="10"/>
      <c r="L60" s="10"/>
      <c r="M60" s="10"/>
      <c r="N60" s="10"/>
    </row>
    <row r="61" spans="1:14">
      <c r="A61" s="10"/>
      <c r="C61" s="10"/>
      <c r="D61" s="10"/>
      <c r="E61" s="10"/>
      <c r="F61" s="10"/>
      <c r="G61" s="10"/>
      <c r="H61" s="10"/>
      <c r="I61" s="10"/>
      <c r="J61" s="10"/>
      <c r="K61" s="10"/>
      <c r="L61" s="10"/>
      <c r="M61" s="10"/>
      <c r="N61" s="10"/>
    </row>
    <row r="62" spans="1:14">
      <c r="A62" s="10"/>
      <c r="C62" s="10"/>
      <c r="D62" s="10"/>
      <c r="E62" s="10"/>
      <c r="F62" s="10"/>
      <c r="G62" s="10"/>
      <c r="H62" s="10"/>
      <c r="I62" s="10"/>
      <c r="J62" s="10"/>
      <c r="K62" s="10"/>
      <c r="L62" s="10"/>
      <c r="M62" s="10"/>
      <c r="N62" s="10"/>
    </row>
    <row r="63" spans="1:14">
      <c r="A63" s="10"/>
      <c r="C63" s="10"/>
      <c r="D63" s="10"/>
      <c r="E63" s="10"/>
      <c r="F63" s="10"/>
      <c r="G63" s="10"/>
      <c r="H63" s="10"/>
      <c r="I63" s="10"/>
      <c r="J63" s="10"/>
      <c r="K63" s="10"/>
      <c r="L63" s="10"/>
      <c r="M63" s="10"/>
      <c r="N63" s="10"/>
    </row>
    <row r="64" spans="1:14">
      <c r="A64" s="10"/>
      <c r="C64" s="10"/>
      <c r="D64" s="10"/>
      <c r="E64" s="10"/>
      <c r="F64" s="10"/>
      <c r="G64" s="10"/>
      <c r="H64" s="10"/>
      <c r="I64" s="10"/>
      <c r="J64" s="10"/>
      <c r="K64" s="10"/>
      <c r="L64" s="10"/>
      <c r="M64" s="10"/>
      <c r="N64" s="10"/>
    </row>
    <row r="65" spans="1:14">
      <c r="A65" s="10"/>
      <c r="C65" s="10"/>
      <c r="D65" s="10"/>
      <c r="E65" s="10"/>
      <c r="F65" s="10"/>
      <c r="G65" s="10"/>
      <c r="H65" s="10"/>
      <c r="I65" s="10"/>
      <c r="J65" s="10"/>
      <c r="K65" s="10"/>
      <c r="L65" s="10"/>
      <c r="M65" s="10"/>
      <c r="N65" s="10"/>
    </row>
    <row r="66" spans="1:14">
      <c r="A66" s="10"/>
      <c r="C66" s="10"/>
      <c r="D66" s="10"/>
      <c r="E66" s="10"/>
      <c r="F66" s="10"/>
      <c r="G66" s="10"/>
      <c r="H66" s="10"/>
      <c r="I66" s="10"/>
      <c r="J66" s="10"/>
      <c r="K66" s="10"/>
      <c r="L66" s="10"/>
      <c r="M66" s="10"/>
      <c r="N66" s="10"/>
    </row>
    <row r="67" spans="1:14">
      <c r="A67" s="10"/>
      <c r="C67" s="10"/>
      <c r="D67" s="10"/>
      <c r="E67" s="10"/>
      <c r="F67" s="10"/>
      <c r="G67" s="10"/>
      <c r="H67" s="10"/>
      <c r="I67" s="10"/>
      <c r="J67" s="10"/>
      <c r="K67" s="10"/>
      <c r="L67" s="10"/>
      <c r="M67" s="10"/>
      <c r="N67" s="10"/>
    </row>
    <row r="68" spans="1:14">
      <c r="A68" s="10"/>
      <c r="C68" s="10"/>
      <c r="D68" s="10"/>
      <c r="E68" s="10"/>
      <c r="F68" s="10"/>
      <c r="G68" s="10"/>
      <c r="H68" s="10"/>
      <c r="I68" s="10"/>
      <c r="J68" s="10"/>
      <c r="K68" s="10"/>
      <c r="L68" s="10"/>
      <c r="M68" s="10"/>
      <c r="N68" s="10"/>
    </row>
    <row r="69" spans="1:14">
      <c r="A69" s="10"/>
      <c r="C69" s="10"/>
      <c r="D69" s="10"/>
      <c r="E69" s="10"/>
      <c r="F69" s="10"/>
      <c r="G69" s="10"/>
      <c r="H69" s="10"/>
      <c r="I69" s="10"/>
      <c r="J69" s="10"/>
      <c r="K69" s="10"/>
      <c r="L69" s="10"/>
      <c r="M69" s="10"/>
      <c r="N69" s="10"/>
    </row>
    <row r="70" spans="1:14">
      <c r="A70" s="10"/>
      <c r="C70" s="10"/>
      <c r="D70" s="10"/>
      <c r="E70" s="10"/>
      <c r="F70" s="10"/>
      <c r="G70" s="10"/>
      <c r="H70" s="10"/>
      <c r="I70" s="10"/>
      <c r="J70" s="10"/>
      <c r="K70" s="10"/>
      <c r="L70" s="10"/>
      <c r="M70" s="10"/>
      <c r="N70" s="10"/>
    </row>
    <row r="71" spans="1:14">
      <c r="A71" s="10"/>
      <c r="C71" s="10"/>
      <c r="D71" s="10"/>
      <c r="E71" s="10"/>
      <c r="F71" s="10"/>
      <c r="G71" s="10"/>
      <c r="H71" s="10"/>
      <c r="I71" s="10"/>
      <c r="J71" s="10"/>
      <c r="K71" s="10"/>
      <c r="L71" s="10"/>
      <c r="M71" s="10"/>
      <c r="N71" s="10"/>
    </row>
    <row r="72" spans="1:14">
      <c r="A72" s="10"/>
      <c r="C72" s="10"/>
      <c r="D72" s="10"/>
      <c r="E72" s="10"/>
      <c r="F72" s="10"/>
      <c r="G72" s="10"/>
      <c r="H72" s="10"/>
      <c r="I72" s="10"/>
      <c r="J72" s="10"/>
      <c r="K72" s="10"/>
      <c r="L72" s="10"/>
      <c r="M72" s="10"/>
      <c r="N72" s="10"/>
    </row>
    <row r="73" spans="1:14">
      <c r="A73" s="10"/>
      <c r="C73" s="10"/>
      <c r="D73" s="10"/>
      <c r="E73" s="10"/>
      <c r="F73" s="10"/>
      <c r="G73" s="10"/>
      <c r="H73" s="10"/>
      <c r="I73" s="10"/>
      <c r="J73" s="10"/>
      <c r="K73" s="10"/>
      <c r="L73" s="10"/>
      <c r="M73" s="10"/>
      <c r="N73" s="10"/>
    </row>
    <row r="74" spans="1:14">
      <c r="A74" s="10"/>
      <c r="C74" s="10"/>
      <c r="D74" s="10"/>
      <c r="E74" s="10"/>
      <c r="F74" s="10"/>
      <c r="G74" s="10"/>
      <c r="H74" s="10"/>
      <c r="I74" s="10"/>
      <c r="J74" s="10"/>
      <c r="K74" s="10"/>
      <c r="L74" s="10"/>
      <c r="M74" s="10"/>
      <c r="N74" s="10"/>
    </row>
    <row r="75" spans="1:14">
      <c r="A75" s="10"/>
      <c r="C75" s="10"/>
      <c r="D75" s="10"/>
      <c r="E75" s="10"/>
      <c r="F75" s="10"/>
      <c r="G75" s="10"/>
      <c r="H75" s="10"/>
      <c r="I75" s="10"/>
      <c r="J75" s="10"/>
      <c r="K75" s="10"/>
      <c r="L75" s="10"/>
      <c r="M75" s="10"/>
      <c r="N75" s="10"/>
    </row>
    <row r="76" spans="1:14">
      <c r="A76" s="10"/>
      <c r="C76" s="10"/>
      <c r="D76" s="10"/>
      <c r="E76" s="10"/>
      <c r="F76" s="10"/>
      <c r="G76" s="10"/>
      <c r="H76" s="10"/>
      <c r="I76" s="10"/>
      <c r="J76" s="10"/>
      <c r="K76" s="10"/>
      <c r="L76" s="10"/>
      <c r="M76" s="10"/>
      <c r="N76" s="10"/>
    </row>
    <row r="77" spans="1:14">
      <c r="A77" s="10"/>
      <c r="C77" s="10"/>
      <c r="D77" s="10"/>
      <c r="E77" s="10"/>
      <c r="F77" s="10"/>
      <c r="G77" s="10"/>
      <c r="H77" s="10"/>
      <c r="I77" s="10"/>
      <c r="J77" s="10"/>
      <c r="K77" s="10"/>
      <c r="L77" s="10"/>
      <c r="M77" s="10"/>
      <c r="N77" s="10"/>
    </row>
    <row r="78" spans="1:14">
      <c r="A78" s="10"/>
      <c r="C78" s="10"/>
      <c r="D78" s="10"/>
      <c r="E78" s="10"/>
      <c r="F78" s="10"/>
      <c r="G78" s="10"/>
      <c r="H78" s="10"/>
      <c r="I78" s="10"/>
      <c r="J78" s="10"/>
      <c r="K78" s="10"/>
      <c r="L78" s="10"/>
      <c r="M78" s="10"/>
      <c r="N78" s="10"/>
    </row>
    <row r="79" spans="1:14">
      <c r="A79" s="10"/>
      <c r="C79" s="10"/>
      <c r="D79" s="10"/>
      <c r="E79" s="10"/>
      <c r="F79" s="10"/>
      <c r="G79" s="10"/>
      <c r="H79" s="10"/>
      <c r="I79" s="10"/>
      <c r="J79" s="10"/>
      <c r="K79" s="10"/>
      <c r="L79" s="10"/>
      <c r="M79" s="10"/>
      <c r="N79" s="10"/>
    </row>
    <row r="80" spans="1:14">
      <c r="A80" s="10"/>
      <c r="C80" s="10"/>
      <c r="D80" s="10"/>
      <c r="E80" s="10"/>
      <c r="F80" s="10"/>
      <c r="G80" s="10"/>
      <c r="H80" s="10"/>
      <c r="I80" s="10"/>
      <c r="J80" s="10"/>
      <c r="K80" s="10"/>
      <c r="L80" s="10"/>
      <c r="M80" s="10"/>
      <c r="N80" s="10"/>
    </row>
    <row r="81" spans="1:14">
      <c r="A81" s="10"/>
      <c r="C81" s="10"/>
      <c r="D81" s="10"/>
      <c r="E81" s="10"/>
      <c r="F81" s="10"/>
      <c r="G81" s="10"/>
      <c r="H81" s="10"/>
      <c r="I81" s="10"/>
      <c r="J81" s="10"/>
      <c r="K81" s="10"/>
      <c r="L81" s="10"/>
      <c r="M81" s="10"/>
      <c r="N81" s="10"/>
    </row>
    <row r="82" spans="1:14">
      <c r="A82" s="10"/>
      <c r="C82" s="10"/>
      <c r="D82" s="10"/>
      <c r="E82" s="10"/>
      <c r="F82" s="10"/>
      <c r="G82" s="10"/>
      <c r="H82" s="10"/>
      <c r="I82" s="10"/>
      <c r="J82" s="10"/>
      <c r="K82" s="10"/>
      <c r="L82" s="10"/>
      <c r="M82" s="10"/>
      <c r="N82" s="10"/>
    </row>
    <row r="83" spans="1:14">
      <c r="A83" s="10"/>
      <c r="C83" s="10"/>
      <c r="D83" s="10"/>
      <c r="E83" s="10"/>
      <c r="F83" s="10"/>
      <c r="G83" s="10"/>
      <c r="H83" s="10"/>
      <c r="I83" s="10"/>
      <c r="J83" s="10"/>
      <c r="K83" s="10"/>
      <c r="L83" s="10"/>
      <c r="M83" s="10"/>
      <c r="N83" s="10"/>
    </row>
    <row r="84" spans="1:14">
      <c r="A84" s="10"/>
      <c r="C84" s="10"/>
      <c r="D84" s="10"/>
      <c r="E84" s="10"/>
      <c r="F84" s="10"/>
      <c r="G84" s="10"/>
      <c r="H84" s="10"/>
      <c r="I84" s="10"/>
      <c r="J84" s="10"/>
      <c r="K84" s="10"/>
      <c r="L84" s="10"/>
      <c r="M84" s="10"/>
      <c r="N84" s="10"/>
    </row>
    <row r="85" spans="1:14">
      <c r="A85" s="10"/>
      <c r="C85" s="10"/>
      <c r="D85" s="10"/>
      <c r="E85" s="10"/>
      <c r="F85" s="10"/>
      <c r="G85" s="10"/>
      <c r="H85" s="10"/>
      <c r="I85" s="10"/>
      <c r="J85" s="10"/>
      <c r="K85" s="10"/>
      <c r="L85" s="10"/>
      <c r="M85" s="10"/>
      <c r="N85" s="10"/>
    </row>
    <row r="86" spans="1:14">
      <c r="A86" s="10"/>
      <c r="C86" s="10"/>
      <c r="D86" s="10"/>
      <c r="E86" s="10"/>
      <c r="F86" s="10"/>
      <c r="G86" s="10"/>
      <c r="H86" s="10"/>
      <c r="I86" s="10"/>
      <c r="J86" s="10"/>
      <c r="K86" s="10"/>
      <c r="L86" s="10"/>
      <c r="M86" s="10"/>
      <c r="N86" s="10"/>
    </row>
    <row r="87" spans="1:14">
      <c r="A87" s="10"/>
      <c r="C87" s="10"/>
      <c r="D87" s="10"/>
      <c r="E87" s="10"/>
      <c r="F87" s="10"/>
      <c r="G87" s="10"/>
      <c r="H87" s="10"/>
      <c r="I87" s="10"/>
      <c r="J87" s="10"/>
      <c r="K87" s="10"/>
      <c r="L87" s="10"/>
      <c r="M87" s="10"/>
      <c r="N87" s="10"/>
    </row>
    <row r="88" spans="1:14">
      <c r="A88" s="10"/>
      <c r="C88" s="10"/>
      <c r="D88" s="10"/>
      <c r="E88" s="10"/>
      <c r="F88" s="10"/>
      <c r="G88" s="10"/>
      <c r="H88" s="10"/>
      <c r="I88" s="10"/>
      <c r="J88" s="10"/>
      <c r="K88" s="10"/>
      <c r="L88" s="10"/>
      <c r="M88" s="10"/>
      <c r="N88" s="10"/>
    </row>
    <row r="89" spans="1:14">
      <c r="A89" s="10"/>
      <c r="C89" s="10"/>
      <c r="D89" s="10"/>
      <c r="E89" s="10"/>
      <c r="F89" s="10"/>
      <c r="G89" s="10"/>
      <c r="H89" s="10"/>
      <c r="I89" s="10"/>
      <c r="J89" s="10"/>
      <c r="K89" s="10"/>
      <c r="L89" s="10"/>
      <c r="M89" s="10"/>
      <c r="N89" s="10"/>
    </row>
  </sheetData>
  <sheetProtection password="EA18" sheet="1" objects="1" scenarios="1"/>
  <mergeCells count="139">
    <mergeCell ref="I46:N46"/>
    <mergeCell ref="A46:H46"/>
    <mergeCell ref="Y46:AC46"/>
    <mergeCell ref="Q46:X46"/>
    <mergeCell ref="AK46:AN46"/>
    <mergeCell ref="AF46:AJ46"/>
    <mergeCell ref="R20:AA22"/>
    <mergeCell ref="R30:AD31"/>
    <mergeCell ref="A37:A45"/>
    <mergeCell ref="A7:A36"/>
    <mergeCell ref="D18:I20"/>
    <mergeCell ref="D25:I27"/>
    <mergeCell ref="D32:I33"/>
    <mergeCell ref="D39:J41"/>
    <mergeCell ref="H13:L13"/>
    <mergeCell ref="W44:AE44"/>
    <mergeCell ref="T6:U6"/>
    <mergeCell ref="T13:U13"/>
    <mergeCell ref="Y13:Z13"/>
    <mergeCell ref="Y6:Z6"/>
    <mergeCell ref="R1:AE1"/>
    <mergeCell ref="R4:V4"/>
    <mergeCell ref="W4:AA4"/>
    <mergeCell ref="S2:X3"/>
    <mergeCell ref="S9:X10"/>
    <mergeCell ref="AJ26:AL27"/>
    <mergeCell ref="AM26:AO27"/>
    <mergeCell ref="AG26:AI27"/>
    <mergeCell ref="E36:F36"/>
    <mergeCell ref="J36:K36"/>
    <mergeCell ref="R27:Z28"/>
    <mergeCell ref="R33:AC34"/>
    <mergeCell ref="R36:AD37"/>
    <mergeCell ref="AM30:AO31"/>
    <mergeCell ref="AF4:AF33"/>
    <mergeCell ref="AG1:AO2"/>
    <mergeCell ref="AG22:AI23"/>
    <mergeCell ref="AJ22:AL23"/>
    <mergeCell ref="AM22:AO23"/>
    <mergeCell ref="AG16:AI17"/>
    <mergeCell ref="AJ16:AL17"/>
    <mergeCell ref="AM16:AO17"/>
    <mergeCell ref="AJ18:AL19"/>
    <mergeCell ref="AM8:AO9"/>
    <mergeCell ref="AJ6:AL7"/>
    <mergeCell ref="AM32:AO33"/>
    <mergeCell ref="AM24:AO25"/>
    <mergeCell ref="O46:P46"/>
    <mergeCell ref="AG30:AI31"/>
    <mergeCell ref="AJ30:AL31"/>
    <mergeCell ref="AB27:AE28"/>
    <mergeCell ref="M29:P30"/>
    <mergeCell ref="AJ32:AL33"/>
    <mergeCell ref="AD46:AE46"/>
    <mergeCell ref="S44:V44"/>
    <mergeCell ref="AO46:AP46"/>
    <mergeCell ref="N1:P1"/>
    <mergeCell ref="N2:P2"/>
    <mergeCell ref="N3:P3"/>
    <mergeCell ref="C1:K1"/>
    <mergeCell ref="C2:K2"/>
    <mergeCell ref="AM28:AO29"/>
    <mergeCell ref="AG14:AI15"/>
    <mergeCell ref="AJ14:AL15"/>
    <mergeCell ref="AG6:AI7"/>
    <mergeCell ref="AD33:AE33"/>
    <mergeCell ref="AM3:AO3"/>
    <mergeCell ref="AJ10:AL11"/>
    <mergeCell ref="AM10:AO11"/>
    <mergeCell ref="AG12:AI13"/>
    <mergeCell ref="AJ12:AL13"/>
    <mergeCell ref="AM12:AO13"/>
    <mergeCell ref="AJ3:AL3"/>
    <mergeCell ref="AM18:AO19"/>
    <mergeCell ref="AG18:AI19"/>
    <mergeCell ref="AG3:AI3"/>
    <mergeCell ref="AM6:AO7"/>
    <mergeCell ref="AG4:AI5"/>
    <mergeCell ref="AJ4:AL5"/>
    <mergeCell ref="AM4:AO5"/>
    <mergeCell ref="AJ8:AL9"/>
    <mergeCell ref="AG10:AI11"/>
    <mergeCell ref="AG8:AI9"/>
    <mergeCell ref="M18:P19"/>
    <mergeCell ref="AB24:AE25"/>
    <mergeCell ref="AB21:AE21"/>
    <mergeCell ref="AJ24:AL25"/>
    <mergeCell ref="R11:V11"/>
    <mergeCell ref="W11:AA11"/>
    <mergeCell ref="R23:V23"/>
    <mergeCell ref="AG24:AI25"/>
    <mergeCell ref="C3:K3"/>
    <mergeCell ref="A4:A6"/>
    <mergeCell ref="C21:G21"/>
    <mergeCell ref="H21:L21"/>
    <mergeCell ref="C28:G28"/>
    <mergeCell ref="H28:L28"/>
    <mergeCell ref="C7:P8"/>
    <mergeCell ref="D10:G12"/>
    <mergeCell ref="C42:G42"/>
    <mergeCell ref="Q38:Q45"/>
    <mergeCell ref="AG28:AI29"/>
    <mergeCell ref="AG32:AI33"/>
    <mergeCell ref="M26:P27"/>
    <mergeCell ref="H42:L42"/>
    <mergeCell ref="H34:L34"/>
    <mergeCell ref="W41:AE41"/>
    <mergeCell ref="W42:AE42"/>
    <mergeCell ref="W43:AE43"/>
    <mergeCell ref="AJ28:AL29"/>
    <mergeCell ref="AM14:AO15"/>
    <mergeCell ref="W45:AE45"/>
    <mergeCell ref="AB9:AE10"/>
    <mergeCell ref="R7:AE8"/>
    <mergeCell ref="W23:AA23"/>
    <mergeCell ref="AB22:AE23"/>
    <mergeCell ref="S41:V41"/>
    <mergeCell ref="R38:R39"/>
    <mergeCell ref="S45:V45"/>
    <mergeCell ref="W38:AE39"/>
    <mergeCell ref="M31:N31"/>
    <mergeCell ref="C13:G13"/>
    <mergeCell ref="AD32:AE32"/>
    <mergeCell ref="C34:G34"/>
    <mergeCell ref="AE30:AE31"/>
    <mergeCell ref="R14:AE17"/>
    <mergeCell ref="Q1:Q13"/>
    <mergeCell ref="Q14:Q37"/>
    <mergeCell ref="C37:P38"/>
    <mergeCell ref="S40:V40"/>
    <mergeCell ref="AJ34:AO34"/>
    <mergeCell ref="AG35:AO45"/>
    <mergeCell ref="AG20:AI21"/>
    <mergeCell ref="AJ20:AL21"/>
    <mergeCell ref="AM20:AO21"/>
    <mergeCell ref="S43:V43"/>
    <mergeCell ref="S42:V42"/>
    <mergeCell ref="W40:AE40"/>
    <mergeCell ref="S38:V39"/>
  </mergeCells>
  <pageMargins left="0.35729166666666701" right="0.245" top="0.88541666666666696" bottom="0.64312499999999995" header="0.3" footer="0.3"/>
  <pageSetup orientation="portrait"/>
  <headerFooter>
    <oddHeader>&amp;L&amp;G&amp;C&amp;"-,Bold"&amp;14&amp;K0070C0Uncontrolled Pedestrian Crossing Level of Service 
Evaluation Worksheet</oddHeader>
    <oddFooter xml:space="preserve">&amp;C&amp;K0070C0HCM Evaluation Worksheet </oddFooter>
  </headerFooter>
  <colBreaks count="1" manualBreakCount="1">
    <brk id="16" max="47" man="1"/>
  </colBreak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3912" r:id="rId4" name="Check Box 2888">
              <controlPr defaultSize="0" autoFill="0" autoLine="0" autoPict="0">
                <anchor moveWithCells="1">
                  <from>
                    <xdr:col>14</xdr:col>
                    <xdr:colOff>114300</xdr:colOff>
                    <xdr:row>3</xdr:row>
                    <xdr:rowOff>25400</xdr:rowOff>
                  </from>
                  <to>
                    <xdr:col>14</xdr:col>
                    <xdr:colOff>419100</xdr:colOff>
                    <xdr:row>4</xdr:row>
                    <xdr:rowOff>0</xdr:rowOff>
                  </to>
                </anchor>
              </controlPr>
            </control>
          </mc:Choice>
        </mc:AlternateContent>
        <mc:AlternateContent xmlns:mc="http://schemas.openxmlformats.org/markup-compatibility/2006">
          <mc:Choice Requires="x14">
            <control shapeId="3913" r:id="rId5" name="Check Box 2889">
              <controlPr defaultSize="0" autoFill="0" autoLine="0" autoPict="0">
                <anchor moveWithCells="1">
                  <from>
                    <xdr:col>15</xdr:col>
                    <xdr:colOff>127000</xdr:colOff>
                    <xdr:row>3</xdr:row>
                    <xdr:rowOff>12700</xdr:rowOff>
                  </from>
                  <to>
                    <xdr:col>15</xdr:col>
                    <xdr:colOff>431800</xdr:colOff>
                    <xdr:row>4</xdr:row>
                    <xdr:rowOff>0</xdr:rowOff>
                  </to>
                </anchor>
              </controlPr>
            </control>
          </mc:Choice>
        </mc:AlternateContent>
        <mc:AlternateContent xmlns:mc="http://schemas.openxmlformats.org/markup-compatibility/2006">
          <mc:Choice Requires="x14">
            <control shapeId="3914" r:id="rId6" name="Check Box 2890">
              <controlPr defaultSize="0" autoFill="0" autoLine="0" autoPict="0">
                <anchor moveWithCells="1">
                  <from>
                    <xdr:col>14</xdr:col>
                    <xdr:colOff>114300</xdr:colOff>
                    <xdr:row>4</xdr:row>
                    <xdr:rowOff>25400</xdr:rowOff>
                  </from>
                  <to>
                    <xdr:col>14</xdr:col>
                    <xdr:colOff>419100</xdr:colOff>
                    <xdr:row>5</xdr:row>
                    <xdr:rowOff>0</xdr:rowOff>
                  </to>
                </anchor>
              </controlPr>
            </control>
          </mc:Choice>
        </mc:AlternateContent>
        <mc:AlternateContent xmlns:mc="http://schemas.openxmlformats.org/markup-compatibility/2006">
          <mc:Choice Requires="x14">
            <control shapeId="3915" r:id="rId7" name="Check Box 2891">
              <controlPr defaultSize="0" autoFill="0" autoLine="0" autoPict="0">
                <anchor moveWithCells="1">
                  <from>
                    <xdr:col>15</xdr:col>
                    <xdr:colOff>127000</xdr:colOff>
                    <xdr:row>4</xdr:row>
                    <xdr:rowOff>12700</xdr:rowOff>
                  </from>
                  <to>
                    <xdr:col>15</xdr:col>
                    <xdr:colOff>431800</xdr:colOff>
                    <xdr:row>5</xdr:row>
                    <xdr:rowOff>0</xdr:rowOff>
                  </to>
                </anchor>
              </controlPr>
            </control>
          </mc:Choice>
        </mc:AlternateContent>
        <mc:AlternateContent xmlns:mc="http://schemas.openxmlformats.org/markup-compatibility/2006">
          <mc:Choice Requires="x14">
            <control shapeId="3916" r:id="rId8" name="Check Box 2892">
              <controlPr defaultSize="0" autoFill="0" autoLine="0" autoPict="0">
                <anchor moveWithCells="1">
                  <from>
                    <xdr:col>14</xdr:col>
                    <xdr:colOff>114300</xdr:colOff>
                    <xdr:row>5</xdr:row>
                    <xdr:rowOff>25400</xdr:rowOff>
                  </from>
                  <to>
                    <xdr:col>14</xdr:col>
                    <xdr:colOff>419100</xdr:colOff>
                    <xdr:row>6</xdr:row>
                    <xdr:rowOff>0</xdr:rowOff>
                  </to>
                </anchor>
              </controlPr>
            </control>
          </mc:Choice>
        </mc:AlternateContent>
        <mc:AlternateContent xmlns:mc="http://schemas.openxmlformats.org/markup-compatibility/2006">
          <mc:Choice Requires="x14">
            <control shapeId="3917" r:id="rId9" name="Check Box 2893">
              <controlPr defaultSize="0" autoFill="0" autoLine="0" autoPict="0">
                <anchor moveWithCells="1">
                  <from>
                    <xdr:col>15</xdr:col>
                    <xdr:colOff>127000</xdr:colOff>
                    <xdr:row>5</xdr:row>
                    <xdr:rowOff>12700</xdr:rowOff>
                  </from>
                  <to>
                    <xdr:col>15</xdr:col>
                    <xdr:colOff>431800</xdr:colOff>
                    <xdr:row>6</xdr:row>
                    <xdr:rowOff>0</xdr:rowOff>
                  </to>
                </anchor>
              </controlPr>
            </control>
          </mc:Choice>
        </mc:AlternateContent>
        <mc:AlternateContent xmlns:mc="http://schemas.openxmlformats.org/markup-compatibility/2006">
          <mc:Choice Requires="x14">
            <control shapeId="4618" r:id="rId10" name="Check Box 3594">
              <controlPr defaultSize="0" autoFill="0" autoLine="0" autoPict="0">
                <anchor moveWithCells="1">
                  <from>
                    <xdr:col>14</xdr:col>
                    <xdr:colOff>114300</xdr:colOff>
                    <xdr:row>5</xdr:row>
                    <xdr:rowOff>25400</xdr:rowOff>
                  </from>
                  <to>
                    <xdr:col>14</xdr:col>
                    <xdr:colOff>419100</xdr:colOff>
                    <xdr:row>6</xdr:row>
                    <xdr:rowOff>0</xdr:rowOff>
                  </to>
                </anchor>
              </controlPr>
            </control>
          </mc:Choice>
        </mc:AlternateContent>
        <mc:AlternateContent xmlns:mc="http://schemas.openxmlformats.org/markup-compatibility/2006">
          <mc:Choice Requires="x14">
            <control shapeId="4619" r:id="rId11" name="Check Box 3595">
              <controlPr defaultSize="0" autoFill="0" autoLine="0" autoPict="0">
                <anchor moveWithCells="1">
                  <from>
                    <xdr:col>15</xdr:col>
                    <xdr:colOff>127000</xdr:colOff>
                    <xdr:row>5</xdr:row>
                    <xdr:rowOff>12700</xdr:rowOff>
                  </from>
                  <to>
                    <xdr:col>15</xdr:col>
                    <xdr:colOff>431800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7"/>
  <sheetViews>
    <sheetView zoomScaleNormal="100" workbookViewId="0">
      <selection activeCell="H11" sqref="H11"/>
    </sheetView>
  </sheetViews>
  <sheetFormatPr baseColWidth="10" defaultColWidth="9.1640625" defaultRowHeight="15"/>
  <cols>
    <col min="1" max="1" width="9.1640625" style="83"/>
    <col min="2" max="2" width="12.5" style="74" bestFit="1" customWidth="1"/>
    <col min="3" max="3" width="9.1640625" style="74"/>
    <col min="4" max="4" width="9.1640625" style="74" customWidth="1"/>
    <col min="5" max="6" width="9.1640625" style="74"/>
    <col min="7" max="7" width="8.83203125" style="74" bestFit="1" customWidth="1"/>
    <col min="8" max="8" width="11" style="74" customWidth="1"/>
    <col min="9" max="17" width="9.1640625" style="74"/>
    <col min="18" max="18" width="11" style="74" bestFit="1" customWidth="1"/>
    <col min="19" max="16384" width="9.1640625" style="74"/>
  </cols>
  <sheetData>
    <row r="1" spans="1:19" ht="21">
      <c r="A1" s="91"/>
    </row>
    <row r="2" spans="1:19" ht="21">
      <c r="A2" s="91" t="s">
        <v>101</v>
      </c>
      <c r="B2" s="78"/>
      <c r="C2" s="75"/>
      <c r="D2" s="76"/>
      <c r="E2" s="77"/>
      <c r="F2" s="77"/>
      <c r="G2" s="77"/>
      <c r="K2" s="91" t="s">
        <v>107</v>
      </c>
      <c r="L2" s="78"/>
      <c r="M2" s="75"/>
      <c r="N2" s="76"/>
      <c r="O2" s="77"/>
      <c r="P2" s="77"/>
      <c r="Q2" s="77"/>
    </row>
    <row r="3" spans="1:19">
      <c r="B3" s="78"/>
      <c r="C3" s="75"/>
      <c r="D3" s="76"/>
      <c r="E3" s="77"/>
      <c r="F3" s="77"/>
      <c r="G3" s="77"/>
      <c r="K3" s="83"/>
      <c r="L3" s="78"/>
      <c r="M3" s="75"/>
      <c r="N3" s="76"/>
      <c r="O3" s="77"/>
      <c r="P3" s="77"/>
      <c r="Q3" s="77"/>
    </row>
    <row r="4" spans="1:19">
      <c r="B4" s="84"/>
      <c r="C4" s="88">
        <v>1</v>
      </c>
      <c r="D4" s="89">
        <v>2</v>
      </c>
      <c r="E4" s="88">
        <v>3</v>
      </c>
      <c r="F4" s="88">
        <v>4</v>
      </c>
      <c r="G4" s="77"/>
      <c r="K4" s="83"/>
      <c r="L4" s="84"/>
      <c r="M4" s="88">
        <v>1</v>
      </c>
      <c r="N4" s="89">
        <v>2</v>
      </c>
      <c r="O4" s="88">
        <v>3</v>
      </c>
      <c r="P4" s="88">
        <v>4</v>
      </c>
      <c r="Q4" s="77"/>
    </row>
    <row r="5" spans="1:19" ht="16">
      <c r="B5" s="84"/>
      <c r="C5" s="85" t="s">
        <v>99</v>
      </c>
      <c r="D5" s="85" t="s">
        <v>100</v>
      </c>
      <c r="E5" s="85" t="s">
        <v>100</v>
      </c>
      <c r="F5" s="85" t="s">
        <v>100</v>
      </c>
      <c r="G5" s="301" t="s">
        <v>104</v>
      </c>
      <c r="H5" s="301"/>
      <c r="I5" s="301"/>
      <c r="K5" s="83"/>
      <c r="L5" s="84"/>
      <c r="M5" s="85" t="s">
        <v>99</v>
      </c>
      <c r="N5" s="85" t="s">
        <v>100</v>
      </c>
      <c r="O5" s="85" t="s">
        <v>100</v>
      </c>
      <c r="P5" s="85" t="s">
        <v>100</v>
      </c>
      <c r="Q5" s="301" t="s">
        <v>104</v>
      </c>
      <c r="R5" s="301"/>
      <c r="S5" s="301"/>
    </row>
    <row r="6" spans="1:19" ht="16">
      <c r="A6" s="86" t="s">
        <v>97</v>
      </c>
      <c r="B6" s="87" t="s">
        <v>98</v>
      </c>
      <c r="C6" s="79" t="s">
        <v>93</v>
      </c>
      <c r="D6" s="79" t="s">
        <v>93</v>
      </c>
      <c r="E6" s="79" t="s">
        <v>93</v>
      </c>
      <c r="F6" s="79" t="s">
        <v>93</v>
      </c>
      <c r="G6" s="79" t="s">
        <v>102</v>
      </c>
      <c r="H6" s="79" t="s">
        <v>103</v>
      </c>
      <c r="I6" s="79" t="s">
        <v>105</v>
      </c>
      <c r="K6" s="86" t="s">
        <v>97</v>
      </c>
      <c r="L6" s="87" t="s">
        <v>98</v>
      </c>
      <c r="M6" s="79" t="s">
        <v>93</v>
      </c>
      <c r="N6" s="79" t="s">
        <v>93</v>
      </c>
      <c r="O6" s="79" t="s">
        <v>93</v>
      </c>
      <c r="P6" s="79" t="s">
        <v>93</v>
      </c>
      <c r="Q6" s="79" t="s">
        <v>102</v>
      </c>
      <c r="R6" s="79" t="s">
        <v>103</v>
      </c>
      <c r="S6" s="79" t="s">
        <v>105</v>
      </c>
    </row>
    <row r="7" spans="1:19">
      <c r="A7" s="83">
        <v>0</v>
      </c>
      <c r="B7" s="83">
        <v>0</v>
      </c>
      <c r="C7" s="90">
        <v>0</v>
      </c>
      <c r="D7" s="90">
        <v>0</v>
      </c>
      <c r="E7" s="90">
        <v>0</v>
      </c>
      <c r="F7" s="90">
        <v>0</v>
      </c>
      <c r="G7" s="90" t="str">
        <f>IF(Worksheets!$D$45='Yield Calculations'!$C$4,'Yield Calculations'!B7*'Yield Calculations'!C7,IF(Worksheets!$D$45='Yield Calculations'!$D$4,'Yield Calculations'!B7*'Yield Calculations'!D7,IF(Worksheets!$D$45='Yield Calculations'!$E$4,'Yield Calculations'!B7*'Yield Calculations'!E7,IF(Worksheets!$D$45='Yield Calculations'!$F$4,'Yield Calculations'!B7*'Yield Calculations'!F7,"Too Many Lanes"))))</f>
        <v>Too Many Lanes</v>
      </c>
      <c r="H7" s="90" t="str">
        <f>IF(Worksheets!$D$45='Yield Calculations'!$C$4,'Yield Calculations'!C7,IF(Worksheets!$D$45='Yield Calculations'!$D$4,'Yield Calculations'!D7,IF(Worksheets!$D$45='Yield Calculations'!$E$4,'Yield Calculations'!E7,IF(Worksheets!$D$45='Yield Calculations'!$F$4,'Yield Calculations'!F7,"Too Many Lanes"))))</f>
        <v>Too Many Lanes</v>
      </c>
      <c r="I7" s="144" t="e">
        <f>SUM('Yield Calculations'!G7:G807)+(Worksheets!G45-SUM('Yield Calculations'!H7:H807))*Worksheets!V13</f>
        <v>#VALUE!</v>
      </c>
      <c r="K7" s="83">
        <v>0</v>
      </c>
      <c r="L7" s="83">
        <v>0</v>
      </c>
      <c r="M7" s="90">
        <v>0</v>
      </c>
      <c r="N7" s="90">
        <v>0</v>
      </c>
      <c r="O7" s="90">
        <v>0</v>
      </c>
      <c r="P7" s="90">
        <v>0</v>
      </c>
      <c r="Q7" s="90" t="str">
        <f>IF(Worksheets!$D$45='Yield Calculations'!$C$4,'Yield Calculations'!L7*'Yield Calculations'!M7,IF(Worksheets!$D$45='Yield Calculations'!$D$4,'Yield Calculations'!L7*'Yield Calculations'!N7,IF(Worksheets!$D$45='Yield Calculations'!$E$4,'Yield Calculations'!L7*'Yield Calculations'!O7,IF(Worksheets!$D$45='Yield Calculations'!$F$4,'Yield Calculations'!L7*'Yield Calculations'!P7,"Too Many Lanes"))))</f>
        <v>Too Many Lanes</v>
      </c>
      <c r="R7" s="90" t="str">
        <f>IF(Worksheets!$D$45='Yield Calculations'!$C$4,'Yield Calculations'!M7,IF(Worksheets!$D$45='Yield Calculations'!$D$4,'Yield Calculations'!N7,IF(Worksheets!$D$45='Yield Calculations'!$E$4,'Yield Calculations'!O7,IF(Worksheets!$D$45='Yield Calculations'!$F$4,'Yield Calculations'!P7,"Too Many Lanes"))))</f>
        <v>Too Many Lanes</v>
      </c>
      <c r="S7" s="144" t="e">
        <f>SUM('Yield Calculations'!Q7:Q807)+(Worksheets!L45-SUM('Yield Calculations'!R7:R807))*Worksheets!AA13</f>
        <v>#VALUE!</v>
      </c>
    </row>
    <row r="8" spans="1:19">
      <c r="A8" s="83">
        <v>1</v>
      </c>
      <c r="B8" s="83" t="e">
        <f>Worksheets!$S$24*(A8-0.5)</f>
        <v>#VALUE!</v>
      </c>
      <c r="C8" s="90" t="e">
        <f>IF(Worksheets!$V$24&gt;=A8,Worksheets!$G$45*Worksheets!$AD$29*(1-Worksheets!$AD$29)^('Yield Calculations'!A8-1),0)</f>
        <v>#VALUE!</v>
      </c>
      <c r="D8" s="90" t="e">
        <f>IF(Worksheets!$V$24&gt;=A8,(Worksheets!$G$45-SUM($D$7:D7))*(((2*Worksheets!$G$44*(1-Worksheets!$G$44)*Worksheets!$AD$29)+(Worksheets!$G$44^2*Worksheets!$AD$29^2))/Worksheets!$G$45),0)</f>
        <v>#VALUE!</v>
      </c>
      <c r="E8" s="90" t="e">
        <f>IF(Worksheets!$V$24&gt;=A8,(Worksheets!$G$45-SUM($E$7:E7))*((Worksheets!$G$44^3*Worksheets!$AD$29^3+3*Worksheets!$G$44^2*(1-Worksheets!$G$44)*Worksheets!$AD$29^2+3*Worksheets!$G$44*(1-Worksheets!$G$44)^2*Worksheets!$AD$29)/Worksheets!$G$45),0)</f>
        <v>#VALUE!</v>
      </c>
      <c r="F8" s="90" t="e">
        <f>IF(Worksheets!$V$24&gt;=A8,(Worksheets!$G$45-SUM($F$7:F7))*((Worksheets!$G$44^4*Worksheets!$AD$29^4+4*Worksheets!$G$44^3*(1-Worksheets!$G$44)*Worksheets!$AD$29^3+6*Worksheets!$G$44^2*(1-Worksheets!$G$44)^2*Worksheets!$AD$29^2+4*Worksheets!$G$44*(1-Worksheets!$G$44^3)*Worksheets!$AD$29)/Worksheets!$G$45),0)</f>
        <v>#VALUE!</v>
      </c>
      <c r="G8" s="90" t="str">
        <f>IF(Worksheets!$D$45='Yield Calculations'!$C$4,'Yield Calculations'!B8*'Yield Calculations'!C8,IF(Worksheets!$D$45='Yield Calculations'!$D$4,'Yield Calculations'!B8*'Yield Calculations'!D8,IF(Worksheets!$D$45='Yield Calculations'!$E$4,'Yield Calculations'!B8*'Yield Calculations'!E8,IF(Worksheets!$D$45='Yield Calculations'!$F$4,'Yield Calculations'!B8*'Yield Calculations'!F8,"Too Many Lanes"))))</f>
        <v>Too Many Lanes</v>
      </c>
      <c r="H8" s="90" t="str">
        <f>IF(Worksheets!$D$45='Yield Calculations'!$C$4,'Yield Calculations'!C8,IF(Worksheets!$D$45='Yield Calculations'!$D$4,'Yield Calculations'!D8,IF(Worksheets!$D$45='Yield Calculations'!$E$4,'Yield Calculations'!E8,IF(Worksheets!$D$45='Yield Calculations'!$F$4,'Yield Calculations'!F8,"Too Many Lanes"))))</f>
        <v>Too Many Lanes</v>
      </c>
      <c r="K8" s="83">
        <v>1</v>
      </c>
      <c r="L8" s="83" t="e">
        <f>Worksheets!$X$24*(K8-0.5)</f>
        <v>#VALUE!</v>
      </c>
      <c r="M8" s="90" t="e">
        <f>IF(Worksheets!$AA$24&gt;=K8,Worksheets!$L$45*Worksheets!$AD$29*(1-Worksheets!$AD$29)^('Yield Calculations'!K8-1),0)</f>
        <v>#VALUE!</v>
      </c>
      <c r="N8" s="90" t="e">
        <f>IF(Worksheets!$AA$24&gt;=K8,(Worksheets!$L$45-SUM($N$7:N7))*(((2*Worksheets!$L$44*(1-Worksheets!$L$44)*Worksheets!$AD$29)+(Worksheets!$L$44^2*Worksheets!$AD$29^2))/Worksheets!$L$45),0)</f>
        <v>#VALUE!</v>
      </c>
      <c r="O8" s="90" t="e">
        <f>IF(Worksheets!$AA$24&gt;=K8,(Worksheets!$L$45-SUM($O$7:O7))*((Worksheets!$L$44^3*Worksheets!$AD$29^3+3*Worksheets!$L$44^2*(1-Worksheets!$L$44)*Worksheets!$AD$29^2+3*Worksheets!$L$44*(1-Worksheets!$L$44)^2*Worksheets!$AD$29)/Worksheets!$L$45),0)</f>
        <v>#VALUE!</v>
      </c>
      <c r="P8" s="90" t="e">
        <f>IF(Worksheets!$AA$24&gt;=K8,(Worksheets!$L$45-SUM($P$7:P7))*((Worksheets!$L$44^4*Worksheets!$AD$29^4+4*Worksheets!$L$44^3*(1-Worksheets!$L$44)*Worksheets!$AD$29^3+6*Worksheets!$L$44^2*(1-Worksheets!$L$44)^2*Worksheets!$AD$29^2+4*Worksheets!$L$44*(1-Worksheets!$L$44^3)*Worksheets!$AD$29)/Worksheets!$L$45),0)</f>
        <v>#VALUE!</v>
      </c>
      <c r="Q8" s="90" t="str">
        <f>IF(Worksheets!$I$45='Yield Calculations'!$M$4,'Yield Calculations'!L8*'Yield Calculations'!M8,IF(Worksheets!$I$45='Yield Calculations'!$N$4,'Yield Calculations'!L8*'Yield Calculations'!N8,IF(Worksheets!$I$45='Yield Calculations'!$O$4,'Yield Calculations'!L8*'Yield Calculations'!O8,IF(Worksheets!$I$45='Yield Calculations'!$P$4,'Yield Calculations'!L8*'Yield Calculations'!P8,"Too Many Lanes"))))</f>
        <v>Too Many Lanes</v>
      </c>
      <c r="R8" s="90" t="str">
        <f>IF(Worksheets!$I$45='Yield Calculations'!$M$4,'Yield Calculations'!M8,IF(Worksheets!$I$45='Yield Calculations'!$N$4,'Yield Calculations'!N8,IF(Worksheets!$I$45='Yield Calculations'!$O$4,'Yield Calculations'!O8,IF(Worksheets!$I$45='Yield Calculations'!$P$4,'Yield Calculations'!P8,"Too Many Lanes"))))</f>
        <v>Too Many Lanes</v>
      </c>
    </row>
    <row r="9" spans="1:19">
      <c r="A9" s="83">
        <f t="shared" ref="A9:A72" si="0">A8+1</f>
        <v>2</v>
      </c>
      <c r="B9" s="83" t="e">
        <f>Worksheets!$S$24*(A9-0.5)</f>
        <v>#VALUE!</v>
      </c>
      <c r="C9" s="90" t="e">
        <f>IF(Worksheets!$V$24&gt;=A9,Worksheets!$G$45*Worksheets!$AD$29*(1-Worksheets!$AD$29)^('Yield Calculations'!A9-1),0)</f>
        <v>#VALUE!</v>
      </c>
      <c r="D9" s="90" t="e">
        <f>IF(Worksheets!$V$24&gt;=A9,(Worksheets!$G$45-SUM($D$7:D8))*(((2*Worksheets!$G$44*(1-Worksheets!$G$44)*Worksheets!$AD$29)+(Worksheets!$G$44^2*Worksheets!$AD$29^2))/Worksheets!$G$45),0)</f>
        <v>#VALUE!</v>
      </c>
      <c r="E9" s="90" t="e">
        <f>IF(Worksheets!$V$24&gt;=A9,(Worksheets!$G$45-SUM($E$7:E8))*((Worksheets!$G$44^3*Worksheets!$AD$29^3+3*Worksheets!$G$44^2*(1-Worksheets!$G$44)*Worksheets!$AD$29^2+3*Worksheets!$G$44*(1-Worksheets!$G$44)^2*Worksheets!$AD$29)/Worksheets!$G$45),0)</f>
        <v>#VALUE!</v>
      </c>
      <c r="F9" s="90" t="e">
        <f>IF(Worksheets!$V$24&gt;=A9,(Worksheets!$G$45-SUM($F$7:F8))*((Worksheets!$G$44^4*Worksheets!$AD$29^4+4*Worksheets!$G$44^3*(1-Worksheets!$G$44)*Worksheets!$AD$29^3+6*Worksheets!$G$44^2*(1-Worksheets!$G$44)^2*Worksheets!$AD$29^2+4*Worksheets!$G$44*(1-Worksheets!$G$44^3)*Worksheets!$AD$29)/Worksheets!$G$45),0)</f>
        <v>#VALUE!</v>
      </c>
      <c r="G9" s="90" t="str">
        <f>IF(Worksheets!$D$45='Yield Calculations'!$C$4,'Yield Calculations'!B9*'Yield Calculations'!C9,IF(Worksheets!$D$45='Yield Calculations'!$D$4,'Yield Calculations'!B9*'Yield Calculations'!D9,IF(Worksheets!$D$45='Yield Calculations'!$E$4,'Yield Calculations'!B9*'Yield Calculations'!E9,IF(Worksheets!$D$45='Yield Calculations'!$F$4,'Yield Calculations'!B9*'Yield Calculations'!F9,"Too Many Lanes"))))</f>
        <v>Too Many Lanes</v>
      </c>
      <c r="H9" s="90" t="str">
        <f>IF(Worksheets!$D$45='Yield Calculations'!$C$4,'Yield Calculations'!C9,IF(Worksheets!$D$45='Yield Calculations'!$D$4,'Yield Calculations'!D9,IF(Worksheets!$D$45='Yield Calculations'!$E$4,'Yield Calculations'!E9,IF(Worksheets!$D$45='Yield Calculations'!$F$4,'Yield Calculations'!F9,"Too Many Lanes"))))</f>
        <v>Too Many Lanes</v>
      </c>
      <c r="K9" s="83">
        <v>2</v>
      </c>
      <c r="L9" s="83" t="e">
        <f>Worksheets!$X$24*(K9-0.5)</f>
        <v>#VALUE!</v>
      </c>
      <c r="M9" s="90" t="e">
        <f>IF(Worksheets!$AA$24&gt;=K9,Worksheets!$L$45*Worksheets!$AD$29*(1-Worksheets!$AD$29)^('Yield Calculations'!K9-1),0)</f>
        <v>#VALUE!</v>
      </c>
      <c r="N9" s="90" t="e">
        <f>IF(Worksheets!$AA$24&gt;=K9,(Worksheets!$L$45-SUM($N$7:N8))*(((2*Worksheets!$L$44*(1-Worksheets!$L$44)*Worksheets!$AD$29)+(Worksheets!$L$44^2*Worksheets!$AD$29^2))/Worksheets!$L$45),0)</f>
        <v>#VALUE!</v>
      </c>
      <c r="O9" s="90" t="e">
        <f>IF(Worksheets!$AA$24&gt;=K9,(Worksheets!$L$45-SUM($O$7:O8))*((Worksheets!$L$44^3*Worksheets!$AD$29^3+3*Worksheets!$L$44^2*(1-Worksheets!$L$44)*Worksheets!$AD$29^2+3*Worksheets!$L$44*(1-Worksheets!$L$44)^2*Worksheets!$AD$29)/Worksheets!$L$45),0)</f>
        <v>#VALUE!</v>
      </c>
      <c r="P9" s="90" t="e">
        <f>IF(Worksheets!$AA$24&gt;=K9,(Worksheets!$L$45-SUM($P$7:P8))*((Worksheets!$L$44^4*Worksheets!$AD$29^4+4*Worksheets!$L$44^3*(1-Worksheets!$L$44)*Worksheets!$AD$29^3+6*Worksheets!$L$44^2*(1-Worksheets!$L$44)^2*Worksheets!$AD$29^2+4*Worksheets!$L$44*(1-Worksheets!$L$44^3)*Worksheets!$AD$29)/Worksheets!$L$45),0)</f>
        <v>#VALUE!</v>
      </c>
      <c r="Q9" s="90" t="str">
        <f>IF(Worksheets!$I$45='Yield Calculations'!$M$4,'Yield Calculations'!L9*'Yield Calculations'!M9,IF(Worksheets!$I$45='Yield Calculations'!$N$4,'Yield Calculations'!L9*'Yield Calculations'!N9,IF(Worksheets!$I$45='Yield Calculations'!$O$4,'Yield Calculations'!L9*'Yield Calculations'!O9,IF(Worksheets!$I$45='Yield Calculations'!$P$4,'Yield Calculations'!L9*'Yield Calculations'!P9,"Too Many Lanes"))))</f>
        <v>Too Many Lanes</v>
      </c>
      <c r="R9" s="90" t="str">
        <f>IF(Worksheets!$I$45='Yield Calculations'!$M$4,'Yield Calculations'!M9,IF(Worksheets!$I$45='Yield Calculations'!$N$4,'Yield Calculations'!N9,IF(Worksheets!$I$45='Yield Calculations'!$O$4,'Yield Calculations'!O9,IF(Worksheets!$I$45='Yield Calculations'!$P$4,'Yield Calculations'!P9,"Too Many Lanes"))))</f>
        <v>Too Many Lanes</v>
      </c>
    </row>
    <row r="10" spans="1:19">
      <c r="A10" s="83">
        <f t="shared" si="0"/>
        <v>3</v>
      </c>
      <c r="B10" s="83" t="e">
        <f>Worksheets!$S$24*(A10-0.5)</f>
        <v>#VALUE!</v>
      </c>
      <c r="C10" s="90" t="e">
        <f>IF(Worksheets!$V$24&gt;=A10,Worksheets!$G$45*Worksheets!$AD$29*(1-Worksheets!$AD$29)^('Yield Calculations'!A10-1),0)</f>
        <v>#VALUE!</v>
      </c>
      <c r="D10" s="90" t="e">
        <f>IF(Worksheets!$V$24&gt;=A10,(Worksheets!$G$45-SUM($D$7:D9))*(((2*Worksheets!$G$44*(1-Worksheets!$G$44)*Worksheets!$AD$29)+(Worksheets!$G$44^2*Worksheets!$AD$29^2))/Worksheets!$G$45),0)</f>
        <v>#VALUE!</v>
      </c>
      <c r="E10" s="90" t="e">
        <f>IF(Worksheets!$V$24&gt;=A10,(Worksheets!$G$45-SUM($E$7:E9))*((Worksheets!$G$44^3*Worksheets!$AD$29^3+3*Worksheets!$G$44^2*(1-Worksheets!$G$44)*Worksheets!$AD$29^2+3*Worksheets!$G$44*(1-Worksheets!$G$44)^2*Worksheets!$AD$29)/Worksheets!$G$45),0)</f>
        <v>#VALUE!</v>
      </c>
      <c r="F10" s="90" t="e">
        <f>IF(Worksheets!$V$24&gt;=A10,(Worksheets!$G$45-SUM($F$7:F9))*((Worksheets!$G$44^4*Worksheets!$AD$29^4+4*Worksheets!$G$44^3*(1-Worksheets!$G$44)*Worksheets!$AD$29^3+6*Worksheets!$G$44^2*(1-Worksheets!$G$44)^2*Worksheets!$AD$29^2+4*Worksheets!$G$44*(1-Worksheets!$G$44^3)*Worksheets!$AD$29)/Worksheets!$G$45),0)</f>
        <v>#VALUE!</v>
      </c>
      <c r="G10" s="90" t="str">
        <f>IF(Worksheets!$D$45='Yield Calculations'!$C$4,'Yield Calculations'!B10*'Yield Calculations'!C10,IF(Worksheets!$D$45='Yield Calculations'!$D$4,'Yield Calculations'!B10*'Yield Calculations'!D10,IF(Worksheets!$D$45='Yield Calculations'!$E$4,'Yield Calculations'!B10*'Yield Calculations'!E10,IF(Worksheets!$D$45='Yield Calculations'!$F$4,'Yield Calculations'!B10*'Yield Calculations'!F10,"Too Many Lanes"))))</f>
        <v>Too Many Lanes</v>
      </c>
      <c r="H10" s="90" t="str">
        <f>IF(Worksheets!$D$45='Yield Calculations'!$C$4,'Yield Calculations'!C10,IF(Worksheets!$D$45='Yield Calculations'!$D$4,'Yield Calculations'!D10,IF(Worksheets!$D$45='Yield Calculations'!$E$4,'Yield Calculations'!E10,IF(Worksheets!$D$45='Yield Calculations'!$F$4,'Yield Calculations'!F10,"Too Many Lanes"))))</f>
        <v>Too Many Lanes</v>
      </c>
      <c r="K10" s="83">
        <v>3</v>
      </c>
      <c r="L10" s="83" t="e">
        <f>Worksheets!$X$24*(K10-0.5)</f>
        <v>#VALUE!</v>
      </c>
      <c r="M10" s="90" t="e">
        <f>IF(Worksheets!$AA$24&gt;=K10,Worksheets!$L$45*Worksheets!$AD$29*(1-Worksheets!$AD$29)^('Yield Calculations'!K10-1),0)</f>
        <v>#VALUE!</v>
      </c>
      <c r="N10" s="90" t="e">
        <f>IF(Worksheets!$AA$24&gt;=K10,(Worksheets!$L$45-SUM($N$7:N9))*(((2*Worksheets!$L$44*(1-Worksheets!$L$44)*Worksheets!$AD$29)+(Worksheets!$L$44^2*Worksheets!$AD$29^2))/Worksheets!$L$45),0)</f>
        <v>#VALUE!</v>
      </c>
      <c r="O10" s="90" t="e">
        <f>IF(Worksheets!$AA$24&gt;=K10,(Worksheets!$L$45-SUM($O$7:O9))*((Worksheets!$L$44^3*Worksheets!$AD$29^3+3*Worksheets!$L$44^2*(1-Worksheets!$L$44)*Worksheets!$AD$29^2+3*Worksheets!$L$44*(1-Worksheets!$L$44)^2*Worksheets!$AD$29)/Worksheets!$L$45),0)</f>
        <v>#VALUE!</v>
      </c>
      <c r="P10" s="90" t="e">
        <f>IF(Worksheets!$AA$24&gt;=K10,(Worksheets!$L$45-SUM($P$7:P9))*((Worksheets!$L$44^4*Worksheets!$AD$29^4+4*Worksheets!$L$44^3*(1-Worksheets!$L$44)*Worksheets!$AD$29^3+6*Worksheets!$L$44^2*(1-Worksheets!$L$44)^2*Worksheets!$AD$29^2+4*Worksheets!$L$44*(1-Worksheets!$L$44^3)*Worksheets!$AD$29)/Worksheets!$L$45),0)</f>
        <v>#VALUE!</v>
      </c>
      <c r="Q10" s="90" t="str">
        <f>IF(Worksheets!$I$45='Yield Calculations'!$M$4,'Yield Calculations'!L10*'Yield Calculations'!M10,IF(Worksheets!$I$45='Yield Calculations'!$N$4,'Yield Calculations'!L10*'Yield Calculations'!N10,IF(Worksheets!$I$45='Yield Calculations'!$O$4,'Yield Calculations'!L10*'Yield Calculations'!O10,IF(Worksheets!$I$45='Yield Calculations'!$P$4,'Yield Calculations'!L10*'Yield Calculations'!P10,"Too Many Lanes"))))</f>
        <v>Too Many Lanes</v>
      </c>
      <c r="R10" s="90" t="str">
        <f>IF(Worksheets!$I$45='Yield Calculations'!$M$4,'Yield Calculations'!M10,IF(Worksheets!$I$45='Yield Calculations'!$N$4,'Yield Calculations'!N10,IF(Worksheets!$I$45='Yield Calculations'!$O$4,'Yield Calculations'!O10,IF(Worksheets!$I$45='Yield Calculations'!$P$4,'Yield Calculations'!P10,"Too Many Lanes"))))</f>
        <v>Too Many Lanes</v>
      </c>
    </row>
    <row r="11" spans="1:19">
      <c r="A11" s="83">
        <f t="shared" si="0"/>
        <v>4</v>
      </c>
      <c r="B11" s="83" t="e">
        <f>Worksheets!$S$24*(A11-0.5)</f>
        <v>#VALUE!</v>
      </c>
      <c r="C11" s="90" t="e">
        <f>IF(Worksheets!$V$24&gt;=A11,Worksheets!$G$45*Worksheets!$AD$29*(1-Worksheets!$AD$29)^('Yield Calculations'!A11-1),0)</f>
        <v>#VALUE!</v>
      </c>
      <c r="D11" s="90" t="e">
        <f>IF(Worksheets!$V$24&gt;=A11,(Worksheets!$G$45-SUM($D$7:D10))*(((2*Worksheets!$G$44*(1-Worksheets!$G$44)*Worksheets!$AD$29)+(Worksheets!$G$44^2*Worksheets!$AD$29^2))/Worksheets!$G$45),0)</f>
        <v>#VALUE!</v>
      </c>
      <c r="E11" s="90" t="e">
        <f>IF(Worksheets!$V$24&gt;=A11,(Worksheets!$G$45-SUM($E$7:E10))*((Worksheets!$G$44^3*Worksheets!$AD$29^3+3*Worksheets!$G$44^2*(1-Worksheets!$G$44)*Worksheets!$AD$29^2+3*Worksheets!$G$44*(1-Worksheets!$G$44)^2*Worksheets!$AD$29)/Worksheets!$G$45),0)</f>
        <v>#VALUE!</v>
      </c>
      <c r="F11" s="90" t="e">
        <f>IF(Worksheets!$V$24&gt;=A11,(Worksheets!$G$45-SUM($F$7:F10))*((Worksheets!$G$44^4*Worksheets!$AD$29^4+4*Worksheets!$G$44^3*(1-Worksheets!$G$44)*Worksheets!$AD$29^3+6*Worksheets!$G$44^2*(1-Worksheets!$G$44)^2*Worksheets!$AD$29^2+4*Worksheets!$G$44*(1-Worksheets!$G$44^3)*Worksheets!$AD$29)/Worksheets!$G$45),0)</f>
        <v>#VALUE!</v>
      </c>
      <c r="G11" s="90" t="str">
        <f>IF(Worksheets!$D$45='Yield Calculations'!$C$4,'Yield Calculations'!B11*'Yield Calculations'!C11,IF(Worksheets!$D$45='Yield Calculations'!$D$4,'Yield Calculations'!B11*'Yield Calculations'!D11,IF(Worksheets!$D$45='Yield Calculations'!$E$4,'Yield Calculations'!B11*'Yield Calculations'!E11,IF(Worksheets!$D$45='Yield Calculations'!$F$4,'Yield Calculations'!B11*'Yield Calculations'!F11,"Too Many Lanes"))))</f>
        <v>Too Many Lanes</v>
      </c>
      <c r="H11" s="90" t="str">
        <f>IF(Worksheets!$D$45='Yield Calculations'!$C$4,'Yield Calculations'!C11,IF(Worksheets!$D$45='Yield Calculations'!$D$4,'Yield Calculations'!D11,IF(Worksheets!$D$45='Yield Calculations'!$E$4,'Yield Calculations'!E11,IF(Worksheets!$D$45='Yield Calculations'!$F$4,'Yield Calculations'!F11,"Too Many Lanes"))))</f>
        <v>Too Many Lanes</v>
      </c>
      <c r="K11" s="83">
        <v>4</v>
      </c>
      <c r="L11" s="83" t="e">
        <f>Worksheets!$X$24*(K11-0.5)</f>
        <v>#VALUE!</v>
      </c>
      <c r="M11" s="90" t="e">
        <f>IF(Worksheets!$AA$24&gt;=K11,Worksheets!$L$45*Worksheets!$AD$29*(1-Worksheets!$AD$29)^('Yield Calculations'!K11-1),0)</f>
        <v>#VALUE!</v>
      </c>
      <c r="N11" s="90" t="e">
        <f>IF(Worksheets!$AA$24&gt;=K11,(Worksheets!$L$45-SUM($N$7:N10))*(((2*Worksheets!$L$44*(1-Worksheets!$L$44)*Worksheets!$AD$29)+(Worksheets!$L$44^2*Worksheets!$AD$29^2))/Worksheets!$L$45),0)</f>
        <v>#VALUE!</v>
      </c>
      <c r="O11" s="90" t="e">
        <f>IF(Worksheets!$AA$24&gt;=K11,(Worksheets!$L$45-SUM($O$7:O10))*((Worksheets!$L$44^3*Worksheets!$AD$29^3+3*Worksheets!$L$44^2*(1-Worksheets!$L$44)*Worksheets!$AD$29^2+3*Worksheets!$L$44*(1-Worksheets!$L$44)^2*Worksheets!$AD$29)/Worksheets!$L$45),0)</f>
        <v>#VALUE!</v>
      </c>
      <c r="P11" s="90" t="e">
        <f>IF(Worksheets!$AA$24&gt;=K11,(Worksheets!$L$45-SUM($P$7:P10))*((Worksheets!$L$44^4*Worksheets!$AD$29^4+4*Worksheets!$L$44^3*(1-Worksheets!$L$44)*Worksheets!$AD$29^3+6*Worksheets!$L$44^2*(1-Worksheets!$L$44)^2*Worksheets!$AD$29^2+4*Worksheets!$L$44*(1-Worksheets!$L$44^3)*Worksheets!$AD$29)/Worksheets!$L$45),0)</f>
        <v>#VALUE!</v>
      </c>
      <c r="Q11" s="90" t="str">
        <f>IF(Worksheets!$I$45='Yield Calculations'!$M$4,'Yield Calculations'!L11*'Yield Calculations'!M11,IF(Worksheets!$I$45='Yield Calculations'!$N$4,'Yield Calculations'!L11*'Yield Calculations'!N11,IF(Worksheets!$I$45='Yield Calculations'!$O$4,'Yield Calculations'!L11*'Yield Calculations'!O11,IF(Worksheets!$I$45='Yield Calculations'!$P$4,'Yield Calculations'!L11*'Yield Calculations'!P11,"Too Many Lanes"))))</f>
        <v>Too Many Lanes</v>
      </c>
      <c r="R11" s="90" t="str">
        <f>IF(Worksheets!$I$45='Yield Calculations'!$M$4,'Yield Calculations'!M11,IF(Worksheets!$I$45='Yield Calculations'!$N$4,'Yield Calculations'!N11,IF(Worksheets!$I$45='Yield Calculations'!$O$4,'Yield Calculations'!O11,IF(Worksheets!$I$45='Yield Calculations'!$P$4,'Yield Calculations'!P11,"Too Many Lanes"))))</f>
        <v>Too Many Lanes</v>
      </c>
    </row>
    <row r="12" spans="1:19">
      <c r="A12" s="83">
        <f t="shared" si="0"/>
        <v>5</v>
      </c>
      <c r="B12" s="83" t="e">
        <f>Worksheets!$S$24*(A12-0.5)</f>
        <v>#VALUE!</v>
      </c>
      <c r="C12" s="90" t="e">
        <f>IF(Worksheets!$V$24&gt;=A12,Worksheets!$G$45*Worksheets!$AD$29*(1-Worksheets!$AD$29)^('Yield Calculations'!A12-1),0)</f>
        <v>#VALUE!</v>
      </c>
      <c r="D12" s="90" t="e">
        <f>IF(Worksheets!$V$24&gt;=A12,(Worksheets!$G$45-SUM($D$7:D11))*(((2*Worksheets!$G$44*(1-Worksheets!$G$44)*Worksheets!$AD$29)+(Worksheets!$G$44^2*Worksheets!$AD$29^2))/Worksheets!$G$45),0)</f>
        <v>#VALUE!</v>
      </c>
      <c r="E12" s="90" t="e">
        <f>IF(Worksheets!$V$24&gt;=A12,(Worksheets!$G$45-SUM($E$7:E11))*((Worksheets!$G$44^3*Worksheets!$AD$29^3+3*Worksheets!$G$44^2*(1-Worksheets!$G$44)*Worksheets!$AD$29^2+3*Worksheets!$G$44*(1-Worksheets!$G$44)^2*Worksheets!$AD$29)/Worksheets!$G$45),0)</f>
        <v>#VALUE!</v>
      </c>
      <c r="F12" s="90" t="e">
        <f>IF(Worksheets!$V$24&gt;=A12,(Worksheets!$G$45-SUM($F$7:F11))*((Worksheets!$G$44^4*Worksheets!$AD$29^4+4*Worksheets!$G$44^3*(1-Worksheets!$G$44)*Worksheets!$AD$29^3+6*Worksheets!$G$44^2*(1-Worksheets!$G$44)^2*Worksheets!$AD$29^2+4*Worksheets!$G$44*(1-Worksheets!$G$44^3)*Worksheets!$AD$29)/Worksheets!$G$45),0)</f>
        <v>#VALUE!</v>
      </c>
      <c r="G12" s="90" t="str">
        <f>IF(Worksheets!$D$45='Yield Calculations'!$C$4,'Yield Calculations'!B12*'Yield Calculations'!C12,IF(Worksheets!$D$45='Yield Calculations'!$D$4,'Yield Calculations'!B12*'Yield Calculations'!D12,IF(Worksheets!$D$45='Yield Calculations'!$E$4,'Yield Calculations'!B12*'Yield Calculations'!E12,IF(Worksheets!$D$45='Yield Calculations'!$F$4,'Yield Calculations'!B12*'Yield Calculations'!F12,"Too Many Lanes"))))</f>
        <v>Too Many Lanes</v>
      </c>
      <c r="H12" s="90" t="str">
        <f>IF(Worksheets!$D$45='Yield Calculations'!$C$4,'Yield Calculations'!C12,IF(Worksheets!$D$45='Yield Calculations'!$D$4,'Yield Calculations'!D12,IF(Worksheets!$D$45='Yield Calculations'!$E$4,'Yield Calculations'!E12,IF(Worksheets!$D$45='Yield Calculations'!$F$4,'Yield Calculations'!F12,"Too Many Lanes"))))</f>
        <v>Too Many Lanes</v>
      </c>
      <c r="K12" s="83">
        <v>5</v>
      </c>
      <c r="L12" s="83" t="e">
        <f>Worksheets!$X$24*(K12-0.5)</f>
        <v>#VALUE!</v>
      </c>
      <c r="M12" s="90" t="e">
        <f>IF(Worksheets!$AA$24&gt;=K12,Worksheets!$L$45*Worksheets!$AD$29*(1-Worksheets!$AD$29)^('Yield Calculations'!K12-1),0)</f>
        <v>#VALUE!</v>
      </c>
      <c r="N12" s="90" t="e">
        <f>IF(Worksheets!$AA$24&gt;=K12,(Worksheets!$L$45-SUM($N$7:N11))*(((2*Worksheets!$L$44*(1-Worksheets!$L$44)*Worksheets!$AD$29)+(Worksheets!$L$44^2*Worksheets!$AD$29^2))/Worksheets!$L$45),0)</f>
        <v>#VALUE!</v>
      </c>
      <c r="O12" s="90" t="e">
        <f>IF(Worksheets!$AA$24&gt;=K12,(Worksheets!$L$45-SUM($O$7:O11))*((Worksheets!$L$44^3*Worksheets!$AD$29^3+3*Worksheets!$L$44^2*(1-Worksheets!$L$44)*Worksheets!$AD$29^2+3*Worksheets!$L$44*(1-Worksheets!$L$44)^2*Worksheets!$AD$29)/Worksheets!$L$45),0)</f>
        <v>#VALUE!</v>
      </c>
      <c r="P12" s="90" t="e">
        <f>IF(Worksheets!$AA$24&gt;=K12,(Worksheets!$L$45-SUM($P$7:P11))*((Worksheets!$L$44^4*Worksheets!$AD$29^4+4*Worksheets!$L$44^3*(1-Worksheets!$L$44)*Worksheets!$AD$29^3+6*Worksheets!$L$44^2*(1-Worksheets!$L$44)^2*Worksheets!$AD$29^2+4*Worksheets!$L$44*(1-Worksheets!$L$44^3)*Worksheets!$AD$29)/Worksheets!$L$45),0)</f>
        <v>#VALUE!</v>
      </c>
      <c r="Q12" s="90" t="str">
        <f>IF(Worksheets!$I$45='Yield Calculations'!$M$4,'Yield Calculations'!L12*'Yield Calculations'!M12,IF(Worksheets!$I$45='Yield Calculations'!$N$4,'Yield Calculations'!L12*'Yield Calculations'!N12,IF(Worksheets!$I$45='Yield Calculations'!$O$4,'Yield Calculations'!L12*'Yield Calculations'!O12,IF(Worksheets!$I$45='Yield Calculations'!$P$4,'Yield Calculations'!L12*'Yield Calculations'!P12,"Too Many Lanes"))))</f>
        <v>Too Many Lanes</v>
      </c>
      <c r="R12" s="90" t="str">
        <f>IF(Worksheets!$I$45='Yield Calculations'!$M$4,'Yield Calculations'!M12,IF(Worksheets!$I$45='Yield Calculations'!$N$4,'Yield Calculations'!N12,IF(Worksheets!$I$45='Yield Calculations'!$O$4,'Yield Calculations'!O12,IF(Worksheets!$I$45='Yield Calculations'!$P$4,'Yield Calculations'!P12,"Too Many Lanes"))))</f>
        <v>Too Many Lanes</v>
      </c>
    </row>
    <row r="13" spans="1:19">
      <c r="A13" s="83">
        <f t="shared" si="0"/>
        <v>6</v>
      </c>
      <c r="B13" s="83" t="e">
        <f>Worksheets!$S$24*(A13-0.5)</f>
        <v>#VALUE!</v>
      </c>
      <c r="C13" s="90" t="e">
        <f>IF(Worksheets!$V$24&gt;=A13,Worksheets!$G$45*Worksheets!$AD$29*(1-Worksheets!$AD$29)^('Yield Calculations'!A13-1),0)</f>
        <v>#VALUE!</v>
      </c>
      <c r="D13" s="90" t="e">
        <f>IF(Worksheets!$V$24&gt;=A13,(Worksheets!$G$45-SUM($D$7:D12))*(((2*Worksheets!$G$44*(1-Worksheets!$G$44)*Worksheets!$AD$29)+(Worksheets!$G$44^2*Worksheets!$AD$29^2))/Worksheets!$G$45),0)</f>
        <v>#VALUE!</v>
      </c>
      <c r="E13" s="90" t="e">
        <f>IF(Worksheets!$V$24&gt;=A13,(Worksheets!$G$45-SUM($E$7:E12))*((Worksheets!$G$44^3*Worksheets!$AD$29^3+3*Worksheets!$G$44^2*(1-Worksheets!$G$44)*Worksheets!$AD$29^2+3*Worksheets!$G$44*(1-Worksheets!$G$44)^2*Worksheets!$AD$29)/Worksheets!$G$45),0)</f>
        <v>#VALUE!</v>
      </c>
      <c r="F13" s="90" t="e">
        <f>IF(Worksheets!$V$24&gt;=A13,(Worksheets!$G$45-SUM($F$7:F12))*((Worksheets!$G$44^4*Worksheets!$AD$29^4+4*Worksheets!$G$44^3*(1-Worksheets!$G$44)*Worksheets!$AD$29^3+6*Worksheets!$G$44^2*(1-Worksheets!$G$44)^2*Worksheets!$AD$29^2+4*Worksheets!$G$44*(1-Worksheets!$G$44^3)*Worksheets!$AD$29)/Worksheets!$G$45),0)</f>
        <v>#VALUE!</v>
      </c>
      <c r="G13" s="90" t="str">
        <f>IF(Worksheets!$D$45='Yield Calculations'!$C$4,'Yield Calculations'!B13*'Yield Calculations'!C13,IF(Worksheets!$D$45='Yield Calculations'!$D$4,'Yield Calculations'!B13*'Yield Calculations'!D13,IF(Worksheets!$D$45='Yield Calculations'!$E$4,'Yield Calculations'!B13*'Yield Calculations'!E13,IF(Worksheets!$D$45='Yield Calculations'!$F$4,'Yield Calculations'!B13*'Yield Calculations'!F13,"Too Many Lanes"))))</f>
        <v>Too Many Lanes</v>
      </c>
      <c r="H13" s="90" t="str">
        <f>IF(Worksheets!$D$45='Yield Calculations'!$C$4,'Yield Calculations'!C13,IF(Worksheets!$D$45='Yield Calculations'!$D$4,'Yield Calculations'!D13,IF(Worksheets!$D$45='Yield Calculations'!$E$4,'Yield Calculations'!E13,IF(Worksheets!$D$45='Yield Calculations'!$F$4,'Yield Calculations'!F13,"Too Many Lanes"))))</f>
        <v>Too Many Lanes</v>
      </c>
      <c r="K13" s="83">
        <v>6</v>
      </c>
      <c r="L13" s="83" t="e">
        <f>Worksheets!$X$24*(K13-0.5)</f>
        <v>#VALUE!</v>
      </c>
      <c r="M13" s="90" t="e">
        <f>IF(Worksheets!$AA$24&gt;=K13,Worksheets!$L$45*Worksheets!$AD$29*(1-Worksheets!$AD$29)^('Yield Calculations'!K13-1),0)</f>
        <v>#VALUE!</v>
      </c>
      <c r="N13" s="90" t="e">
        <f>IF(Worksheets!$AA$24&gt;=K13,(Worksheets!$L$45-SUM($N$7:N12))*(((2*Worksheets!$L$44*(1-Worksheets!$L$44)*Worksheets!$AD$29)+(Worksheets!$L$44^2*Worksheets!$AD$29^2))/Worksheets!$L$45),0)</f>
        <v>#VALUE!</v>
      </c>
      <c r="O13" s="90" t="e">
        <f>IF(Worksheets!$AA$24&gt;=K13,(Worksheets!$L$45-SUM($O$7:O12))*((Worksheets!$L$44^3*Worksheets!$AD$29^3+3*Worksheets!$L$44^2*(1-Worksheets!$L$44)*Worksheets!$AD$29^2+3*Worksheets!$L$44*(1-Worksheets!$L$44)^2*Worksheets!$AD$29)/Worksheets!$L$45),0)</f>
        <v>#VALUE!</v>
      </c>
      <c r="P13" s="90" t="e">
        <f>IF(Worksheets!$AA$24&gt;=K13,(Worksheets!$L$45-SUM($P$7:P12))*((Worksheets!$L$44^4*Worksheets!$AD$29^4+4*Worksheets!$L$44^3*(1-Worksheets!$L$44)*Worksheets!$AD$29^3+6*Worksheets!$L$44^2*(1-Worksheets!$L$44)^2*Worksheets!$AD$29^2+4*Worksheets!$L$44*(1-Worksheets!$L$44^3)*Worksheets!$AD$29)/Worksheets!$L$45),0)</f>
        <v>#VALUE!</v>
      </c>
      <c r="Q13" s="90" t="str">
        <f>IF(Worksheets!$I$45='Yield Calculations'!$M$4,'Yield Calculations'!L13*'Yield Calculations'!M13,IF(Worksheets!$I$45='Yield Calculations'!$N$4,'Yield Calculations'!L13*'Yield Calculations'!N13,IF(Worksheets!$I$45='Yield Calculations'!$O$4,'Yield Calculations'!L13*'Yield Calculations'!O13,IF(Worksheets!$I$45='Yield Calculations'!$P$4,'Yield Calculations'!L13*'Yield Calculations'!P13,"Too Many Lanes"))))</f>
        <v>Too Many Lanes</v>
      </c>
      <c r="R13" s="90" t="str">
        <f>IF(Worksheets!$I$45='Yield Calculations'!$M$4,'Yield Calculations'!M13,IF(Worksheets!$I$45='Yield Calculations'!$N$4,'Yield Calculations'!N13,IF(Worksheets!$I$45='Yield Calculations'!$O$4,'Yield Calculations'!O13,IF(Worksheets!$I$45='Yield Calculations'!$P$4,'Yield Calculations'!P13,"Too Many Lanes"))))</f>
        <v>Too Many Lanes</v>
      </c>
    </row>
    <row r="14" spans="1:19">
      <c r="A14" s="83">
        <f t="shared" si="0"/>
        <v>7</v>
      </c>
      <c r="B14" s="83" t="e">
        <f>Worksheets!$S$24*(A14-0.5)</f>
        <v>#VALUE!</v>
      </c>
      <c r="C14" s="90" t="e">
        <f>IF(Worksheets!$V$24&gt;=A14,Worksheets!$G$45*Worksheets!$AD$29*(1-Worksheets!$AD$29)^('Yield Calculations'!A14-1),0)</f>
        <v>#VALUE!</v>
      </c>
      <c r="D14" s="90" t="e">
        <f>IF(Worksheets!$V$24&gt;=A14,(Worksheets!$G$45-SUM($D$7:D13))*(((2*Worksheets!$G$44*(1-Worksheets!$G$44)*Worksheets!$AD$29)+(Worksheets!$G$44^2*Worksheets!$AD$29^2))/Worksheets!$G$45),0)</f>
        <v>#VALUE!</v>
      </c>
      <c r="E14" s="90" t="e">
        <f>IF(Worksheets!$V$24&gt;=A14,(Worksheets!$G$45-SUM($E$7:E13))*((Worksheets!$G$44^3*Worksheets!$AD$29^3+3*Worksheets!$G$44^2*(1-Worksheets!$G$44)*Worksheets!$AD$29^2+3*Worksheets!$G$44*(1-Worksheets!$G$44)^2*Worksheets!$AD$29)/Worksheets!$G$45),0)</f>
        <v>#VALUE!</v>
      </c>
      <c r="F14" s="90" t="e">
        <f>IF(Worksheets!$V$24&gt;=A14,(Worksheets!$G$45-SUM($F$7:F13))*((Worksheets!$G$44^4*Worksheets!$AD$29^4+4*Worksheets!$G$44^3*(1-Worksheets!$G$44)*Worksheets!$AD$29^3+6*Worksheets!$G$44^2*(1-Worksheets!$G$44)^2*Worksheets!$AD$29^2+4*Worksheets!$G$44*(1-Worksheets!$G$44^3)*Worksheets!$AD$29)/Worksheets!$G$45),0)</f>
        <v>#VALUE!</v>
      </c>
      <c r="G14" s="90" t="str">
        <f>IF(Worksheets!$D$45='Yield Calculations'!$C$4,'Yield Calculations'!B14*'Yield Calculations'!C14,IF(Worksheets!$D$45='Yield Calculations'!$D$4,'Yield Calculations'!B14*'Yield Calculations'!D14,IF(Worksheets!$D$45='Yield Calculations'!$E$4,'Yield Calculations'!B14*'Yield Calculations'!E14,IF(Worksheets!$D$45='Yield Calculations'!$F$4,'Yield Calculations'!B14*'Yield Calculations'!F14,"Too Many Lanes"))))</f>
        <v>Too Many Lanes</v>
      </c>
      <c r="H14" s="90" t="str">
        <f>IF(Worksheets!$D$45='Yield Calculations'!$C$4,'Yield Calculations'!C14,IF(Worksheets!$D$45='Yield Calculations'!$D$4,'Yield Calculations'!D14,IF(Worksheets!$D$45='Yield Calculations'!$E$4,'Yield Calculations'!E14,IF(Worksheets!$D$45='Yield Calculations'!$F$4,'Yield Calculations'!F14,"Too Many Lanes"))))</f>
        <v>Too Many Lanes</v>
      </c>
      <c r="K14" s="83">
        <v>7</v>
      </c>
      <c r="L14" s="83" t="e">
        <f>Worksheets!$X$24*(K14-0.5)</f>
        <v>#VALUE!</v>
      </c>
      <c r="M14" s="90" t="e">
        <f>IF(Worksheets!$AA$24&gt;=K14,Worksheets!$L$45*Worksheets!$AD$29*(1-Worksheets!$AD$29)^('Yield Calculations'!K14-1),0)</f>
        <v>#VALUE!</v>
      </c>
      <c r="N14" s="90" t="e">
        <f>IF(Worksheets!$AA$24&gt;=K14,(Worksheets!$L$45-SUM($N$7:N13))*(((2*Worksheets!$L$44*(1-Worksheets!$L$44)*Worksheets!$AD$29)+(Worksheets!$L$44^2*Worksheets!$AD$29^2))/Worksheets!$L$45),0)</f>
        <v>#VALUE!</v>
      </c>
      <c r="O14" s="90" t="e">
        <f>IF(Worksheets!$AA$24&gt;=K14,(Worksheets!$L$45-SUM($O$7:O13))*((Worksheets!$L$44^3*Worksheets!$AD$29^3+3*Worksheets!$L$44^2*(1-Worksheets!$L$44)*Worksheets!$AD$29^2+3*Worksheets!$L$44*(1-Worksheets!$L$44)^2*Worksheets!$AD$29)/Worksheets!$L$45),0)</f>
        <v>#VALUE!</v>
      </c>
      <c r="P14" s="90" t="e">
        <f>IF(Worksheets!$AA$24&gt;=K14,(Worksheets!$L$45-SUM($P$7:P13))*((Worksheets!$L$44^4*Worksheets!$AD$29^4+4*Worksheets!$L$44^3*(1-Worksheets!$L$44)*Worksheets!$AD$29^3+6*Worksheets!$L$44^2*(1-Worksheets!$L$44)^2*Worksheets!$AD$29^2+4*Worksheets!$L$44*(1-Worksheets!$L$44^3)*Worksheets!$AD$29)/Worksheets!$L$45),0)</f>
        <v>#VALUE!</v>
      </c>
      <c r="Q14" s="90" t="str">
        <f>IF(Worksheets!$I$45='Yield Calculations'!$M$4,'Yield Calculations'!L14*'Yield Calculations'!M14,IF(Worksheets!$I$45='Yield Calculations'!$N$4,'Yield Calculations'!L14*'Yield Calculations'!N14,IF(Worksheets!$I$45='Yield Calculations'!$O$4,'Yield Calculations'!L14*'Yield Calculations'!O14,IF(Worksheets!$I$45='Yield Calculations'!$P$4,'Yield Calculations'!L14*'Yield Calculations'!P14,"Too Many Lanes"))))</f>
        <v>Too Many Lanes</v>
      </c>
      <c r="R14" s="90" t="str">
        <f>IF(Worksheets!$I$45='Yield Calculations'!$M$4,'Yield Calculations'!M14,IF(Worksheets!$I$45='Yield Calculations'!$N$4,'Yield Calculations'!N14,IF(Worksheets!$I$45='Yield Calculations'!$O$4,'Yield Calculations'!O14,IF(Worksheets!$I$45='Yield Calculations'!$P$4,'Yield Calculations'!P14,"Too Many Lanes"))))</f>
        <v>Too Many Lanes</v>
      </c>
    </row>
    <row r="15" spans="1:19">
      <c r="A15" s="83">
        <f t="shared" si="0"/>
        <v>8</v>
      </c>
      <c r="B15" s="83" t="e">
        <f>Worksheets!$S$24*(A15-0.5)</f>
        <v>#VALUE!</v>
      </c>
      <c r="C15" s="90" t="e">
        <f>IF(Worksheets!$V$24&gt;=A15,Worksheets!$G$45*Worksheets!$AD$29*(1-Worksheets!$AD$29)^('Yield Calculations'!A15-1),0)</f>
        <v>#VALUE!</v>
      </c>
      <c r="D15" s="90" t="e">
        <f>IF(Worksheets!$V$24&gt;=A15,(Worksheets!$G$45-SUM($D$7:D14))*(((2*Worksheets!$G$44*(1-Worksheets!$G$44)*Worksheets!$AD$29)+(Worksheets!$G$44^2*Worksheets!$AD$29^2))/Worksheets!$G$45),0)</f>
        <v>#VALUE!</v>
      </c>
      <c r="E15" s="90" t="e">
        <f>IF(Worksheets!$V$24&gt;=A15,(Worksheets!$G$45-SUM($E$7:E14))*((Worksheets!$G$44^3*Worksheets!$AD$29^3+3*Worksheets!$G$44^2*(1-Worksheets!$G$44)*Worksheets!$AD$29^2+3*Worksheets!$G$44*(1-Worksheets!$G$44)^2*Worksheets!$AD$29)/Worksheets!$G$45),0)</f>
        <v>#VALUE!</v>
      </c>
      <c r="F15" s="90" t="e">
        <f>IF(Worksheets!$V$24&gt;=A15,(Worksheets!$G$45-SUM($F$7:F14))*((Worksheets!$G$44^4*Worksheets!$AD$29^4+4*Worksheets!$G$44^3*(1-Worksheets!$G$44)*Worksheets!$AD$29^3+6*Worksheets!$G$44^2*(1-Worksheets!$G$44)^2*Worksheets!$AD$29^2+4*Worksheets!$G$44*(1-Worksheets!$G$44^3)*Worksheets!$AD$29)/Worksheets!$G$45),0)</f>
        <v>#VALUE!</v>
      </c>
      <c r="G15" s="90" t="str">
        <f>IF(Worksheets!$D$45='Yield Calculations'!$C$4,'Yield Calculations'!B15*'Yield Calculations'!C15,IF(Worksheets!$D$45='Yield Calculations'!$D$4,'Yield Calculations'!B15*'Yield Calculations'!D15,IF(Worksheets!$D$45='Yield Calculations'!$E$4,'Yield Calculations'!B15*'Yield Calculations'!E15,IF(Worksheets!$D$45='Yield Calculations'!$F$4,'Yield Calculations'!B15*'Yield Calculations'!F15,"Too Many Lanes"))))</f>
        <v>Too Many Lanes</v>
      </c>
      <c r="H15" s="90" t="str">
        <f>IF(Worksheets!$D$45='Yield Calculations'!$C$4,'Yield Calculations'!C15,IF(Worksheets!$D$45='Yield Calculations'!$D$4,'Yield Calculations'!D15,IF(Worksheets!$D$45='Yield Calculations'!$E$4,'Yield Calculations'!E15,IF(Worksheets!$D$45='Yield Calculations'!$F$4,'Yield Calculations'!F15,"Too Many Lanes"))))</f>
        <v>Too Many Lanes</v>
      </c>
      <c r="K15" s="83">
        <v>8</v>
      </c>
      <c r="L15" s="83" t="e">
        <f>Worksheets!$X$24*(K15-0.5)</f>
        <v>#VALUE!</v>
      </c>
      <c r="M15" s="90" t="e">
        <f>IF(Worksheets!$AA$24&gt;=K15,Worksheets!$L$45*Worksheets!$AD$29*(1-Worksheets!$AD$29)^('Yield Calculations'!K15-1),0)</f>
        <v>#VALUE!</v>
      </c>
      <c r="N15" s="90" t="e">
        <f>IF(Worksheets!$AA$24&gt;=K15,(Worksheets!$L$45-SUM($N$7:N14))*(((2*Worksheets!$L$44*(1-Worksheets!$L$44)*Worksheets!$AD$29)+(Worksheets!$L$44^2*Worksheets!$AD$29^2))/Worksheets!$L$45),0)</f>
        <v>#VALUE!</v>
      </c>
      <c r="O15" s="90" t="e">
        <f>IF(Worksheets!$AA$24&gt;=K15,(Worksheets!$L$45-SUM($O$7:O14))*((Worksheets!$L$44^3*Worksheets!$AD$29^3+3*Worksheets!$L$44^2*(1-Worksheets!$L$44)*Worksheets!$AD$29^2+3*Worksheets!$L$44*(1-Worksheets!$L$44)^2*Worksheets!$AD$29)/Worksheets!$L$45),0)</f>
        <v>#VALUE!</v>
      </c>
      <c r="P15" s="90" t="e">
        <f>IF(Worksheets!$AA$24&gt;=K15,(Worksheets!$L$45-SUM($P$7:P14))*((Worksheets!$L$44^4*Worksheets!$AD$29^4+4*Worksheets!$L$44^3*(1-Worksheets!$L$44)*Worksheets!$AD$29^3+6*Worksheets!$L$44^2*(1-Worksheets!$L$44)^2*Worksheets!$AD$29^2+4*Worksheets!$L$44*(1-Worksheets!$L$44^3)*Worksheets!$AD$29)/Worksheets!$L$45),0)</f>
        <v>#VALUE!</v>
      </c>
      <c r="Q15" s="90" t="str">
        <f>IF(Worksheets!$I$45='Yield Calculations'!$M$4,'Yield Calculations'!L15*'Yield Calculations'!M15,IF(Worksheets!$I$45='Yield Calculations'!$N$4,'Yield Calculations'!L15*'Yield Calculations'!N15,IF(Worksheets!$I$45='Yield Calculations'!$O$4,'Yield Calculations'!L15*'Yield Calculations'!O15,IF(Worksheets!$I$45='Yield Calculations'!$P$4,'Yield Calculations'!L15*'Yield Calculations'!P15,"Too Many Lanes"))))</f>
        <v>Too Many Lanes</v>
      </c>
      <c r="R15" s="90" t="str">
        <f>IF(Worksheets!$I$45='Yield Calculations'!$M$4,'Yield Calculations'!M15,IF(Worksheets!$I$45='Yield Calculations'!$N$4,'Yield Calculations'!N15,IF(Worksheets!$I$45='Yield Calculations'!$O$4,'Yield Calculations'!O15,IF(Worksheets!$I$45='Yield Calculations'!$P$4,'Yield Calculations'!P15,"Too Many Lanes"))))</f>
        <v>Too Many Lanes</v>
      </c>
    </row>
    <row r="16" spans="1:19">
      <c r="A16" s="83">
        <f t="shared" si="0"/>
        <v>9</v>
      </c>
      <c r="B16" s="83" t="e">
        <f>Worksheets!$S$24*(A16-0.5)</f>
        <v>#VALUE!</v>
      </c>
      <c r="C16" s="90" t="e">
        <f>IF(Worksheets!$V$24&gt;=A16,Worksheets!$G$45*Worksheets!$AD$29*(1-Worksheets!$AD$29)^('Yield Calculations'!A16-1),0)</f>
        <v>#VALUE!</v>
      </c>
      <c r="D16" s="90" t="e">
        <f>IF(Worksheets!$V$24&gt;=A16,(Worksheets!$G$45-SUM($D$7:D15))*(((2*Worksheets!$G$44*(1-Worksheets!$G$44)*Worksheets!$AD$29)+(Worksheets!$G$44^2*Worksheets!$AD$29^2))/Worksheets!$G$45),0)</f>
        <v>#VALUE!</v>
      </c>
      <c r="E16" s="90" t="e">
        <f>IF(Worksheets!$V$24&gt;=A16,(Worksheets!$G$45-SUM($E$7:E15))*((Worksheets!$G$44^3*Worksheets!$AD$29^3+3*Worksheets!$G$44^2*(1-Worksheets!$G$44)*Worksheets!$AD$29^2+3*Worksheets!$G$44*(1-Worksheets!$G$44)^2*Worksheets!$AD$29)/Worksheets!$G$45),0)</f>
        <v>#VALUE!</v>
      </c>
      <c r="F16" s="90" t="e">
        <f>IF(Worksheets!$V$24&gt;=A16,(Worksheets!$G$45-SUM($F$7:F15))*((Worksheets!$G$44^4*Worksheets!$AD$29^4+4*Worksheets!$G$44^3*(1-Worksheets!$G$44)*Worksheets!$AD$29^3+6*Worksheets!$G$44^2*(1-Worksheets!$G$44)^2*Worksheets!$AD$29^2+4*Worksheets!$G$44*(1-Worksheets!$G$44^3)*Worksheets!$AD$29)/Worksheets!$G$45),0)</f>
        <v>#VALUE!</v>
      </c>
      <c r="G16" s="90" t="str">
        <f>IF(Worksheets!$D$45='Yield Calculations'!$C$4,'Yield Calculations'!B16*'Yield Calculations'!C16,IF(Worksheets!$D$45='Yield Calculations'!$D$4,'Yield Calculations'!B16*'Yield Calculations'!D16,IF(Worksheets!$D$45='Yield Calculations'!$E$4,'Yield Calculations'!B16*'Yield Calculations'!E16,IF(Worksheets!$D$45='Yield Calculations'!$F$4,'Yield Calculations'!B16*'Yield Calculations'!F16,"Too Many Lanes"))))</f>
        <v>Too Many Lanes</v>
      </c>
      <c r="H16" s="90" t="str">
        <f>IF(Worksheets!$D$45='Yield Calculations'!$C$4,'Yield Calculations'!C16,IF(Worksheets!$D$45='Yield Calculations'!$D$4,'Yield Calculations'!D16,IF(Worksheets!$D$45='Yield Calculations'!$E$4,'Yield Calculations'!E16,IF(Worksheets!$D$45='Yield Calculations'!$F$4,'Yield Calculations'!F16,"Too Many Lanes"))))</f>
        <v>Too Many Lanes</v>
      </c>
      <c r="K16" s="83">
        <v>9</v>
      </c>
      <c r="L16" s="83" t="e">
        <f>Worksheets!$X$24*(K16-0.5)</f>
        <v>#VALUE!</v>
      </c>
      <c r="M16" s="90" t="e">
        <f>IF(Worksheets!$AA$24&gt;=K16,Worksheets!$L$45*Worksheets!$AD$29*(1-Worksheets!$AD$29)^('Yield Calculations'!K16-1),0)</f>
        <v>#VALUE!</v>
      </c>
      <c r="N16" s="90" t="e">
        <f>IF(Worksheets!$AA$24&gt;=K16,(Worksheets!$L$45-SUM($N$7:N15))*(((2*Worksheets!$L$44*(1-Worksheets!$L$44)*Worksheets!$AD$29)+(Worksheets!$L$44^2*Worksheets!$AD$29^2))/Worksheets!$L$45),0)</f>
        <v>#VALUE!</v>
      </c>
      <c r="O16" s="90" t="e">
        <f>IF(Worksheets!$AA$24&gt;=K16,(Worksheets!$L$45-SUM($O$7:O15))*((Worksheets!$L$44^3*Worksheets!$AD$29^3+3*Worksheets!$L$44^2*(1-Worksheets!$L$44)*Worksheets!$AD$29^2+3*Worksheets!$L$44*(1-Worksheets!$L$44)^2*Worksheets!$AD$29)/Worksheets!$L$45),0)</f>
        <v>#VALUE!</v>
      </c>
      <c r="P16" s="90" t="e">
        <f>IF(Worksheets!$AA$24&gt;=K16,(Worksheets!$L$45-SUM($P$7:P15))*((Worksheets!$L$44^4*Worksheets!$AD$29^4+4*Worksheets!$L$44^3*(1-Worksheets!$L$44)*Worksheets!$AD$29^3+6*Worksheets!$L$44^2*(1-Worksheets!$L$44)^2*Worksheets!$AD$29^2+4*Worksheets!$L$44*(1-Worksheets!$L$44^3)*Worksheets!$AD$29)/Worksheets!$L$45),0)</f>
        <v>#VALUE!</v>
      </c>
      <c r="Q16" s="90" t="str">
        <f>IF(Worksheets!$I$45='Yield Calculations'!$M$4,'Yield Calculations'!L16*'Yield Calculations'!M16,IF(Worksheets!$I$45='Yield Calculations'!$N$4,'Yield Calculations'!L16*'Yield Calculations'!N16,IF(Worksheets!$I$45='Yield Calculations'!$O$4,'Yield Calculations'!L16*'Yield Calculations'!O16,IF(Worksheets!$I$45='Yield Calculations'!$P$4,'Yield Calculations'!L16*'Yield Calculations'!P16,"Too Many Lanes"))))</f>
        <v>Too Many Lanes</v>
      </c>
      <c r="R16" s="90" t="str">
        <f>IF(Worksheets!$I$45='Yield Calculations'!$M$4,'Yield Calculations'!M16,IF(Worksheets!$I$45='Yield Calculations'!$N$4,'Yield Calculations'!N16,IF(Worksheets!$I$45='Yield Calculations'!$O$4,'Yield Calculations'!O16,IF(Worksheets!$I$45='Yield Calculations'!$P$4,'Yield Calculations'!P16,"Too Many Lanes"))))</f>
        <v>Too Many Lanes</v>
      </c>
    </row>
    <row r="17" spans="1:18">
      <c r="A17" s="83">
        <f t="shared" si="0"/>
        <v>10</v>
      </c>
      <c r="B17" s="83" t="e">
        <f>Worksheets!$S$24*(A17-0.5)</f>
        <v>#VALUE!</v>
      </c>
      <c r="C17" s="90" t="e">
        <f>IF(Worksheets!$V$24&gt;=A17,Worksheets!$G$45*Worksheets!$AD$29*(1-Worksheets!$AD$29)^('Yield Calculations'!A17-1),0)</f>
        <v>#VALUE!</v>
      </c>
      <c r="D17" s="90" t="e">
        <f>IF(Worksheets!$V$24&gt;=A17,(Worksheets!$G$45-SUM($D$7:D16))*(((2*Worksheets!$G$44*(1-Worksheets!$G$44)*Worksheets!$AD$29)+(Worksheets!$G$44^2*Worksheets!$AD$29^2))/Worksheets!$G$45),0)</f>
        <v>#VALUE!</v>
      </c>
      <c r="E17" s="90" t="e">
        <f>IF(Worksheets!$V$24&gt;=A17,(Worksheets!$G$45-SUM($E$7:E16))*((Worksheets!$G$44^3*Worksheets!$AD$29^3+3*Worksheets!$G$44^2*(1-Worksheets!$G$44)*Worksheets!$AD$29^2+3*Worksheets!$G$44*(1-Worksheets!$G$44)^2*Worksheets!$AD$29)/Worksheets!$G$45),0)</f>
        <v>#VALUE!</v>
      </c>
      <c r="F17" s="90" t="e">
        <f>IF(Worksheets!$V$24&gt;=A17,(Worksheets!$G$45-SUM($F$7:F16))*((Worksheets!$G$44^4*Worksheets!$AD$29^4+4*Worksheets!$G$44^3*(1-Worksheets!$G$44)*Worksheets!$AD$29^3+6*Worksheets!$G$44^2*(1-Worksheets!$G$44)^2*Worksheets!$AD$29^2+4*Worksheets!$G$44*(1-Worksheets!$G$44^3)*Worksheets!$AD$29)/Worksheets!$G$45),0)</f>
        <v>#VALUE!</v>
      </c>
      <c r="G17" s="90" t="str">
        <f>IF(Worksheets!$D$45='Yield Calculations'!$C$4,'Yield Calculations'!B17*'Yield Calculations'!C17,IF(Worksheets!$D$45='Yield Calculations'!$D$4,'Yield Calculations'!B17*'Yield Calculations'!D17,IF(Worksheets!$D$45='Yield Calculations'!$E$4,'Yield Calculations'!B17*'Yield Calculations'!E17,IF(Worksheets!$D$45='Yield Calculations'!$F$4,'Yield Calculations'!B17*'Yield Calculations'!F17,"Too Many Lanes"))))</f>
        <v>Too Many Lanes</v>
      </c>
      <c r="H17" s="90" t="str">
        <f>IF(Worksheets!$D$45='Yield Calculations'!$C$4,'Yield Calculations'!C17,IF(Worksheets!$D$45='Yield Calculations'!$D$4,'Yield Calculations'!D17,IF(Worksheets!$D$45='Yield Calculations'!$E$4,'Yield Calculations'!E17,IF(Worksheets!$D$45='Yield Calculations'!$F$4,'Yield Calculations'!F17,"Too Many Lanes"))))</f>
        <v>Too Many Lanes</v>
      </c>
      <c r="K17" s="83">
        <v>10</v>
      </c>
      <c r="L17" s="83" t="e">
        <f>Worksheets!$X$24*(K17-0.5)</f>
        <v>#VALUE!</v>
      </c>
      <c r="M17" s="90" t="e">
        <f>IF(Worksheets!$AA$24&gt;=K17,Worksheets!$L$45*Worksheets!$AD$29*(1-Worksheets!$AD$29)^('Yield Calculations'!K17-1),0)</f>
        <v>#VALUE!</v>
      </c>
      <c r="N17" s="90" t="e">
        <f>IF(Worksheets!$AA$24&gt;=K17,(Worksheets!$L$45-SUM($N$7:N16))*(((2*Worksheets!$L$44*(1-Worksheets!$L$44)*Worksheets!$AD$29)+(Worksheets!$L$44^2*Worksheets!$AD$29^2))/Worksheets!$L$45),0)</f>
        <v>#VALUE!</v>
      </c>
      <c r="O17" s="90" t="e">
        <f>IF(Worksheets!$AA$24&gt;=K17,(Worksheets!$L$45-SUM($O$7:O16))*((Worksheets!$L$44^3*Worksheets!$AD$29^3+3*Worksheets!$L$44^2*(1-Worksheets!$L$44)*Worksheets!$AD$29^2+3*Worksheets!$L$44*(1-Worksheets!$L$44)^2*Worksheets!$AD$29)/Worksheets!$L$45),0)</f>
        <v>#VALUE!</v>
      </c>
      <c r="P17" s="90" t="e">
        <f>IF(Worksheets!$AA$24&gt;=K17,(Worksheets!$L$45-SUM($P$7:P16))*((Worksheets!$L$44^4*Worksheets!$AD$29^4+4*Worksheets!$L$44^3*(1-Worksheets!$L$44)*Worksheets!$AD$29^3+6*Worksheets!$L$44^2*(1-Worksheets!$L$44)^2*Worksheets!$AD$29^2+4*Worksheets!$L$44*(1-Worksheets!$L$44^3)*Worksheets!$AD$29)/Worksheets!$L$45),0)</f>
        <v>#VALUE!</v>
      </c>
      <c r="Q17" s="90" t="str">
        <f>IF(Worksheets!$I$45='Yield Calculations'!$M$4,'Yield Calculations'!L17*'Yield Calculations'!M17,IF(Worksheets!$I$45='Yield Calculations'!$N$4,'Yield Calculations'!L17*'Yield Calculations'!N17,IF(Worksheets!$I$45='Yield Calculations'!$O$4,'Yield Calculations'!L17*'Yield Calculations'!O17,IF(Worksheets!$I$45='Yield Calculations'!$P$4,'Yield Calculations'!L17*'Yield Calculations'!P17,"Too Many Lanes"))))</f>
        <v>Too Many Lanes</v>
      </c>
      <c r="R17" s="90" t="str">
        <f>IF(Worksheets!$I$45='Yield Calculations'!$M$4,'Yield Calculations'!M17,IF(Worksheets!$I$45='Yield Calculations'!$N$4,'Yield Calculations'!N17,IF(Worksheets!$I$45='Yield Calculations'!$O$4,'Yield Calculations'!O17,IF(Worksheets!$I$45='Yield Calculations'!$P$4,'Yield Calculations'!P17,"Too Many Lanes"))))</f>
        <v>Too Many Lanes</v>
      </c>
    </row>
    <row r="18" spans="1:18">
      <c r="A18" s="83">
        <f t="shared" si="0"/>
        <v>11</v>
      </c>
      <c r="B18" s="83" t="e">
        <f>Worksheets!$S$24*(A18-0.5)</f>
        <v>#VALUE!</v>
      </c>
      <c r="C18" s="90" t="e">
        <f>IF(Worksheets!$V$24&gt;=A18,Worksheets!$G$45*Worksheets!$AD$29*(1-Worksheets!$AD$29)^('Yield Calculations'!A18-1),0)</f>
        <v>#VALUE!</v>
      </c>
      <c r="D18" s="90" t="e">
        <f>IF(Worksheets!$V$24&gt;=A18,(Worksheets!$G$45-SUM($D$7:D17))*(((2*Worksheets!$G$44*(1-Worksheets!$G$44)*Worksheets!$AD$29)+(Worksheets!$G$44^2*Worksheets!$AD$29^2))/Worksheets!$G$45),0)</f>
        <v>#VALUE!</v>
      </c>
      <c r="E18" s="90" t="e">
        <f>IF(Worksheets!$V$24&gt;=A18,(Worksheets!$G$45-SUM($E$7:E17))*((Worksheets!$G$44^3*Worksheets!$AD$29^3+3*Worksheets!$G$44^2*(1-Worksheets!$G$44)*Worksheets!$AD$29^2+3*Worksheets!$G$44*(1-Worksheets!$G$44)^2*Worksheets!$AD$29)/Worksheets!$G$45),0)</f>
        <v>#VALUE!</v>
      </c>
      <c r="F18" s="90" t="e">
        <f>IF(Worksheets!$V$24&gt;=A18,(Worksheets!$G$45-SUM($F$7:F17))*((Worksheets!$G$44^4*Worksheets!$AD$29^4+4*Worksheets!$G$44^3*(1-Worksheets!$G$44)*Worksheets!$AD$29^3+6*Worksheets!$G$44^2*(1-Worksheets!$G$44)^2*Worksheets!$AD$29^2+4*Worksheets!$G$44*(1-Worksheets!$G$44^3)*Worksheets!$AD$29)/Worksheets!$G$45),0)</f>
        <v>#VALUE!</v>
      </c>
      <c r="G18" s="90" t="str">
        <f>IF(Worksheets!$D$45='Yield Calculations'!$C$4,'Yield Calculations'!B18*'Yield Calculations'!C18,IF(Worksheets!$D$45='Yield Calculations'!$D$4,'Yield Calculations'!B18*'Yield Calculations'!D18,IF(Worksheets!$D$45='Yield Calculations'!$E$4,'Yield Calculations'!B18*'Yield Calculations'!E18,IF(Worksheets!$D$45='Yield Calculations'!$F$4,'Yield Calculations'!B18*'Yield Calculations'!F18,"Too Many Lanes"))))</f>
        <v>Too Many Lanes</v>
      </c>
      <c r="H18" s="90" t="str">
        <f>IF(Worksheets!$D$45='Yield Calculations'!$C$4,'Yield Calculations'!C18,IF(Worksheets!$D$45='Yield Calculations'!$D$4,'Yield Calculations'!D18,IF(Worksheets!$D$45='Yield Calculations'!$E$4,'Yield Calculations'!E18,IF(Worksheets!$D$45='Yield Calculations'!$F$4,'Yield Calculations'!F18,"Too Many Lanes"))))</f>
        <v>Too Many Lanes</v>
      </c>
      <c r="K18" s="83">
        <v>11</v>
      </c>
      <c r="L18" s="83" t="e">
        <f>Worksheets!$X$24*(K18-0.5)</f>
        <v>#VALUE!</v>
      </c>
      <c r="M18" s="90" t="e">
        <f>IF(Worksheets!$AA$24&gt;=K18,Worksheets!$L$45*Worksheets!$AD$29*(1-Worksheets!$AD$29)^('Yield Calculations'!K18-1),0)</f>
        <v>#VALUE!</v>
      </c>
      <c r="N18" s="90" t="e">
        <f>IF(Worksheets!$AA$24&gt;=K18,(Worksheets!$L$45-SUM($N$7:N17))*(((2*Worksheets!$L$44*(1-Worksheets!$L$44)*Worksheets!$AD$29)+(Worksheets!$L$44^2*Worksheets!$AD$29^2))/Worksheets!$L$45),0)</f>
        <v>#VALUE!</v>
      </c>
      <c r="O18" s="90" t="e">
        <f>IF(Worksheets!$AA$24&gt;=K18,(Worksheets!$L$45-SUM($O$7:O17))*((Worksheets!$L$44^3*Worksheets!$AD$29^3+3*Worksheets!$L$44^2*(1-Worksheets!$L$44)*Worksheets!$AD$29^2+3*Worksheets!$L$44*(1-Worksheets!$L$44)^2*Worksheets!$AD$29)/Worksheets!$L$45),0)</f>
        <v>#VALUE!</v>
      </c>
      <c r="P18" s="90" t="e">
        <f>IF(Worksheets!$AA$24&gt;=K18,(Worksheets!$L$45-SUM($P$7:P17))*((Worksheets!$L$44^4*Worksheets!$AD$29^4+4*Worksheets!$L$44^3*(1-Worksheets!$L$44)*Worksheets!$AD$29^3+6*Worksheets!$L$44^2*(1-Worksheets!$L$44)^2*Worksheets!$AD$29^2+4*Worksheets!$L$44*(1-Worksheets!$L$44^3)*Worksheets!$AD$29)/Worksheets!$L$45),0)</f>
        <v>#VALUE!</v>
      </c>
      <c r="Q18" s="90" t="str">
        <f>IF(Worksheets!$I$45='Yield Calculations'!$M$4,'Yield Calculations'!L18*'Yield Calculations'!M18,IF(Worksheets!$I$45='Yield Calculations'!$N$4,'Yield Calculations'!L18*'Yield Calculations'!N18,IF(Worksheets!$I$45='Yield Calculations'!$O$4,'Yield Calculations'!L18*'Yield Calculations'!O18,IF(Worksheets!$I$45='Yield Calculations'!$P$4,'Yield Calculations'!L18*'Yield Calculations'!P18,"Too Many Lanes"))))</f>
        <v>Too Many Lanes</v>
      </c>
      <c r="R18" s="90" t="str">
        <f>IF(Worksheets!$I$45='Yield Calculations'!$M$4,'Yield Calculations'!M18,IF(Worksheets!$I$45='Yield Calculations'!$N$4,'Yield Calculations'!N18,IF(Worksheets!$I$45='Yield Calculations'!$O$4,'Yield Calculations'!O18,IF(Worksheets!$I$45='Yield Calculations'!$P$4,'Yield Calculations'!P18,"Too Many Lanes"))))</f>
        <v>Too Many Lanes</v>
      </c>
    </row>
    <row r="19" spans="1:18">
      <c r="A19" s="83">
        <f t="shared" si="0"/>
        <v>12</v>
      </c>
      <c r="B19" s="83" t="e">
        <f>Worksheets!$S$24*(A19-0.5)</f>
        <v>#VALUE!</v>
      </c>
      <c r="C19" s="90" t="e">
        <f>IF(Worksheets!$V$24&gt;=A19,Worksheets!$G$45*Worksheets!$AD$29*(1-Worksheets!$AD$29)^('Yield Calculations'!A19-1),0)</f>
        <v>#VALUE!</v>
      </c>
      <c r="D19" s="90" t="e">
        <f>IF(Worksheets!$V$24&gt;=A19,(Worksheets!$G$45-SUM($D$7:D18))*(((2*Worksheets!$G$44*(1-Worksheets!$G$44)*Worksheets!$AD$29)+(Worksheets!$G$44^2*Worksheets!$AD$29^2))/Worksheets!$G$45),0)</f>
        <v>#VALUE!</v>
      </c>
      <c r="E19" s="90" t="e">
        <f>IF(Worksheets!$V$24&gt;=A19,(Worksheets!$G$45-SUM($E$7:E18))*((Worksheets!$G$44^3*Worksheets!$AD$29^3+3*Worksheets!$G$44^2*(1-Worksheets!$G$44)*Worksheets!$AD$29^2+3*Worksheets!$G$44*(1-Worksheets!$G$44)^2*Worksheets!$AD$29)/Worksheets!$G$45),0)</f>
        <v>#VALUE!</v>
      </c>
      <c r="F19" s="90" t="e">
        <f>IF(Worksheets!$V$24&gt;=A19,(Worksheets!$G$45-SUM($F$7:F18))*((Worksheets!$G$44^4*Worksheets!$AD$29^4+4*Worksheets!$G$44^3*(1-Worksheets!$G$44)*Worksheets!$AD$29^3+6*Worksheets!$G$44^2*(1-Worksheets!$G$44)^2*Worksheets!$AD$29^2+4*Worksheets!$G$44*(1-Worksheets!$G$44^3)*Worksheets!$AD$29)/Worksheets!$G$45),0)</f>
        <v>#VALUE!</v>
      </c>
      <c r="G19" s="90" t="str">
        <f>IF(Worksheets!$D$45='Yield Calculations'!$C$4,'Yield Calculations'!B19*'Yield Calculations'!C19,IF(Worksheets!$D$45='Yield Calculations'!$D$4,'Yield Calculations'!B19*'Yield Calculations'!D19,IF(Worksheets!$D$45='Yield Calculations'!$E$4,'Yield Calculations'!B19*'Yield Calculations'!E19,IF(Worksheets!$D$45='Yield Calculations'!$F$4,'Yield Calculations'!B19*'Yield Calculations'!F19,"Too Many Lanes"))))</f>
        <v>Too Many Lanes</v>
      </c>
      <c r="H19" s="90" t="str">
        <f>IF(Worksheets!$D$45='Yield Calculations'!$C$4,'Yield Calculations'!C19,IF(Worksheets!$D$45='Yield Calculations'!$D$4,'Yield Calculations'!D19,IF(Worksheets!$D$45='Yield Calculations'!$E$4,'Yield Calculations'!E19,IF(Worksheets!$D$45='Yield Calculations'!$F$4,'Yield Calculations'!F19,"Too Many Lanes"))))</f>
        <v>Too Many Lanes</v>
      </c>
      <c r="K19" s="83">
        <v>12</v>
      </c>
      <c r="L19" s="83" t="e">
        <f>Worksheets!$X$24*(K19-0.5)</f>
        <v>#VALUE!</v>
      </c>
      <c r="M19" s="90" t="e">
        <f>IF(Worksheets!$AA$24&gt;=K19,Worksheets!$L$45*Worksheets!$AD$29*(1-Worksheets!$AD$29)^('Yield Calculations'!K19-1),0)</f>
        <v>#VALUE!</v>
      </c>
      <c r="N19" s="90" t="e">
        <f>IF(Worksheets!$AA$24&gt;=K19,(Worksheets!$L$45-SUM($N$7:N18))*(((2*Worksheets!$L$44*(1-Worksheets!$L$44)*Worksheets!$AD$29)+(Worksheets!$L$44^2*Worksheets!$AD$29^2))/Worksheets!$L$45),0)</f>
        <v>#VALUE!</v>
      </c>
      <c r="O19" s="90" t="e">
        <f>IF(Worksheets!$AA$24&gt;=K19,(Worksheets!$L$45-SUM($O$7:O18))*((Worksheets!$L$44^3*Worksheets!$AD$29^3+3*Worksheets!$L$44^2*(1-Worksheets!$L$44)*Worksheets!$AD$29^2+3*Worksheets!$L$44*(1-Worksheets!$L$44)^2*Worksheets!$AD$29)/Worksheets!$L$45),0)</f>
        <v>#VALUE!</v>
      </c>
      <c r="P19" s="90" t="e">
        <f>IF(Worksheets!$AA$24&gt;=K19,(Worksheets!$L$45-SUM($P$7:P18))*((Worksheets!$L$44^4*Worksheets!$AD$29^4+4*Worksheets!$L$44^3*(1-Worksheets!$L$44)*Worksheets!$AD$29^3+6*Worksheets!$L$44^2*(1-Worksheets!$L$44)^2*Worksheets!$AD$29^2+4*Worksheets!$L$44*(1-Worksheets!$L$44^3)*Worksheets!$AD$29)/Worksheets!$L$45),0)</f>
        <v>#VALUE!</v>
      </c>
      <c r="Q19" s="90" t="str">
        <f>IF(Worksheets!$I$45='Yield Calculations'!$M$4,'Yield Calculations'!L19*'Yield Calculations'!M19,IF(Worksheets!$I$45='Yield Calculations'!$N$4,'Yield Calculations'!L19*'Yield Calculations'!N19,IF(Worksheets!$I$45='Yield Calculations'!$O$4,'Yield Calculations'!L19*'Yield Calculations'!O19,IF(Worksheets!$I$45='Yield Calculations'!$P$4,'Yield Calculations'!L19*'Yield Calculations'!P19,"Too Many Lanes"))))</f>
        <v>Too Many Lanes</v>
      </c>
      <c r="R19" s="90" t="str">
        <f>IF(Worksheets!$I$45='Yield Calculations'!$M$4,'Yield Calculations'!M19,IF(Worksheets!$I$45='Yield Calculations'!$N$4,'Yield Calculations'!N19,IF(Worksheets!$I$45='Yield Calculations'!$O$4,'Yield Calculations'!O19,IF(Worksheets!$I$45='Yield Calculations'!$P$4,'Yield Calculations'!P19,"Too Many Lanes"))))</f>
        <v>Too Many Lanes</v>
      </c>
    </row>
    <row r="20" spans="1:18">
      <c r="A20" s="83">
        <f t="shared" si="0"/>
        <v>13</v>
      </c>
      <c r="B20" s="83" t="e">
        <f>Worksheets!$S$24*(A20-0.5)</f>
        <v>#VALUE!</v>
      </c>
      <c r="C20" s="90" t="e">
        <f>IF(Worksheets!$V$24&gt;=A20,Worksheets!$G$45*Worksheets!$AD$29*(1-Worksheets!$AD$29)^('Yield Calculations'!A20-1),0)</f>
        <v>#VALUE!</v>
      </c>
      <c r="D20" s="90" t="e">
        <f>IF(Worksheets!$V$24&gt;=A20,(Worksheets!$G$45-SUM($D$7:D19))*(((2*Worksheets!$G$44*(1-Worksheets!$G$44)*Worksheets!$AD$29)+(Worksheets!$G$44^2*Worksheets!$AD$29^2))/Worksheets!$G$45),0)</f>
        <v>#VALUE!</v>
      </c>
      <c r="E20" s="90" t="e">
        <f>IF(Worksheets!$V$24&gt;=A20,(Worksheets!$G$45-SUM($E$7:E19))*((Worksheets!$G$44^3*Worksheets!$AD$29^3+3*Worksheets!$G$44^2*(1-Worksheets!$G$44)*Worksheets!$AD$29^2+3*Worksheets!$G$44*(1-Worksheets!$G$44)^2*Worksheets!$AD$29)/Worksheets!$G$45),0)</f>
        <v>#VALUE!</v>
      </c>
      <c r="F20" s="90" t="e">
        <f>IF(Worksheets!$V$24&gt;=A20,(Worksheets!$G$45-SUM($F$7:F19))*((Worksheets!$G$44^4*Worksheets!$AD$29^4+4*Worksheets!$G$44^3*(1-Worksheets!$G$44)*Worksheets!$AD$29^3+6*Worksheets!$G$44^2*(1-Worksheets!$G$44)^2*Worksheets!$AD$29^2+4*Worksheets!$G$44*(1-Worksheets!$G$44^3)*Worksheets!$AD$29)/Worksheets!$G$45),0)</f>
        <v>#VALUE!</v>
      </c>
      <c r="G20" s="90" t="str">
        <f>IF(Worksheets!$D$45='Yield Calculations'!$C$4,'Yield Calculations'!B20*'Yield Calculations'!C20,IF(Worksheets!$D$45='Yield Calculations'!$D$4,'Yield Calculations'!B20*'Yield Calculations'!D20,IF(Worksheets!$D$45='Yield Calculations'!$E$4,'Yield Calculations'!B20*'Yield Calculations'!E20,IF(Worksheets!$D$45='Yield Calculations'!$F$4,'Yield Calculations'!B20*'Yield Calculations'!F20,"Too Many Lanes"))))</f>
        <v>Too Many Lanes</v>
      </c>
      <c r="H20" s="90" t="str">
        <f>IF(Worksheets!$D$45='Yield Calculations'!$C$4,'Yield Calculations'!C20,IF(Worksheets!$D$45='Yield Calculations'!$D$4,'Yield Calculations'!D20,IF(Worksheets!$D$45='Yield Calculations'!$E$4,'Yield Calculations'!E20,IF(Worksheets!$D$45='Yield Calculations'!$F$4,'Yield Calculations'!F20,"Too Many Lanes"))))</f>
        <v>Too Many Lanes</v>
      </c>
      <c r="K20" s="83">
        <v>13</v>
      </c>
      <c r="L20" s="83" t="e">
        <f>Worksheets!$X$24*(K20-0.5)</f>
        <v>#VALUE!</v>
      </c>
      <c r="M20" s="90" t="e">
        <f>IF(Worksheets!$AA$24&gt;=K20,Worksheets!$L$45*Worksheets!$AD$29*(1-Worksheets!$AD$29)^('Yield Calculations'!K20-1),0)</f>
        <v>#VALUE!</v>
      </c>
      <c r="N20" s="90" t="e">
        <f>IF(Worksheets!$AA$24&gt;=K20,(Worksheets!$L$45-SUM($N$7:N19))*(((2*Worksheets!$L$44*(1-Worksheets!$L$44)*Worksheets!$AD$29)+(Worksheets!$L$44^2*Worksheets!$AD$29^2))/Worksheets!$L$45),0)</f>
        <v>#VALUE!</v>
      </c>
      <c r="O20" s="90" t="e">
        <f>IF(Worksheets!$AA$24&gt;=K20,(Worksheets!$L$45-SUM($O$7:O19))*((Worksheets!$L$44^3*Worksheets!$AD$29^3+3*Worksheets!$L$44^2*(1-Worksheets!$L$44)*Worksheets!$AD$29^2+3*Worksheets!$L$44*(1-Worksheets!$L$44)^2*Worksheets!$AD$29)/Worksheets!$L$45),0)</f>
        <v>#VALUE!</v>
      </c>
      <c r="P20" s="90" t="e">
        <f>IF(Worksheets!$AA$24&gt;=K20,(Worksheets!$L$45-SUM($P$7:P19))*((Worksheets!$L$44^4*Worksheets!$AD$29^4+4*Worksheets!$L$44^3*(1-Worksheets!$L$44)*Worksheets!$AD$29^3+6*Worksheets!$L$44^2*(1-Worksheets!$L$44)^2*Worksheets!$AD$29^2+4*Worksheets!$L$44*(1-Worksheets!$L$44^3)*Worksheets!$AD$29)/Worksheets!$L$45),0)</f>
        <v>#VALUE!</v>
      </c>
      <c r="Q20" s="90" t="str">
        <f>IF(Worksheets!$I$45='Yield Calculations'!$M$4,'Yield Calculations'!L20*'Yield Calculations'!M20,IF(Worksheets!$I$45='Yield Calculations'!$N$4,'Yield Calculations'!L20*'Yield Calculations'!N20,IF(Worksheets!$I$45='Yield Calculations'!$O$4,'Yield Calculations'!L20*'Yield Calculations'!O20,IF(Worksheets!$I$45='Yield Calculations'!$P$4,'Yield Calculations'!L20*'Yield Calculations'!P20,"Too Many Lanes"))))</f>
        <v>Too Many Lanes</v>
      </c>
      <c r="R20" s="90" t="str">
        <f>IF(Worksheets!$I$45='Yield Calculations'!$M$4,'Yield Calculations'!M20,IF(Worksheets!$I$45='Yield Calculations'!$N$4,'Yield Calculations'!N20,IF(Worksheets!$I$45='Yield Calculations'!$O$4,'Yield Calculations'!O20,IF(Worksheets!$I$45='Yield Calculations'!$P$4,'Yield Calculations'!P20,"Too Many Lanes"))))</f>
        <v>Too Many Lanes</v>
      </c>
    </row>
    <row r="21" spans="1:18">
      <c r="A21" s="83">
        <f t="shared" si="0"/>
        <v>14</v>
      </c>
      <c r="B21" s="83" t="e">
        <f>Worksheets!$S$24*(A21-0.5)</f>
        <v>#VALUE!</v>
      </c>
      <c r="C21" s="90" t="e">
        <f>IF(Worksheets!$V$24&gt;=A21,Worksheets!$G$45*Worksheets!$AD$29*(1-Worksheets!$AD$29)^('Yield Calculations'!A21-1),0)</f>
        <v>#VALUE!</v>
      </c>
      <c r="D21" s="90" t="e">
        <f>IF(Worksheets!$V$24&gt;=A21,(Worksheets!$G$45-SUM($D$7:D20))*(((2*Worksheets!$G$44*(1-Worksheets!$G$44)*Worksheets!$AD$29)+(Worksheets!$G$44^2*Worksheets!$AD$29^2))/Worksheets!$G$45),0)</f>
        <v>#VALUE!</v>
      </c>
      <c r="E21" s="90" t="e">
        <f>IF(Worksheets!$V$24&gt;=A21,(Worksheets!$G$45-SUM($E$7:E20))*((Worksheets!$G$44^3*Worksheets!$AD$29^3+3*Worksheets!$G$44^2*(1-Worksheets!$G$44)*Worksheets!$AD$29^2+3*Worksheets!$G$44*(1-Worksheets!$G$44)^2*Worksheets!$AD$29)/Worksheets!$G$45),0)</f>
        <v>#VALUE!</v>
      </c>
      <c r="F21" s="90" t="e">
        <f>IF(Worksheets!$V$24&gt;=A21,(Worksheets!$G$45-SUM($F$7:F20))*((Worksheets!$G$44^4*Worksheets!$AD$29^4+4*Worksheets!$G$44^3*(1-Worksheets!$G$44)*Worksheets!$AD$29^3+6*Worksheets!$G$44^2*(1-Worksheets!$G$44)^2*Worksheets!$AD$29^2+4*Worksheets!$G$44*(1-Worksheets!$G$44^3)*Worksheets!$AD$29)/Worksheets!$G$45),0)</f>
        <v>#VALUE!</v>
      </c>
      <c r="G21" s="90" t="str">
        <f>IF(Worksheets!$D$45='Yield Calculations'!$C$4,'Yield Calculations'!B21*'Yield Calculations'!C21,IF(Worksheets!$D$45='Yield Calculations'!$D$4,'Yield Calculations'!B21*'Yield Calculations'!D21,IF(Worksheets!$D$45='Yield Calculations'!$E$4,'Yield Calculations'!B21*'Yield Calculations'!E21,IF(Worksheets!$D$45='Yield Calculations'!$F$4,'Yield Calculations'!B21*'Yield Calculations'!F21,"Too Many Lanes"))))</f>
        <v>Too Many Lanes</v>
      </c>
      <c r="H21" s="90" t="str">
        <f>IF(Worksheets!$D$45='Yield Calculations'!$C$4,'Yield Calculations'!C21,IF(Worksheets!$D$45='Yield Calculations'!$D$4,'Yield Calculations'!D21,IF(Worksheets!$D$45='Yield Calculations'!$E$4,'Yield Calculations'!E21,IF(Worksheets!$D$45='Yield Calculations'!$F$4,'Yield Calculations'!F21,"Too Many Lanes"))))</f>
        <v>Too Many Lanes</v>
      </c>
      <c r="K21" s="83">
        <v>14</v>
      </c>
      <c r="L21" s="83" t="e">
        <f>Worksheets!$X$24*(K21-0.5)</f>
        <v>#VALUE!</v>
      </c>
      <c r="M21" s="90" t="e">
        <f>IF(Worksheets!$AA$24&gt;=K21,Worksheets!$L$45*Worksheets!$AD$29*(1-Worksheets!$AD$29)^('Yield Calculations'!K21-1),0)</f>
        <v>#VALUE!</v>
      </c>
      <c r="N21" s="90" t="e">
        <f>IF(Worksheets!$AA$24&gt;=K21,(Worksheets!$L$45-SUM($N$7:N20))*(((2*Worksheets!$L$44*(1-Worksheets!$L$44)*Worksheets!$AD$29)+(Worksheets!$L$44^2*Worksheets!$AD$29^2))/Worksheets!$L$45),0)</f>
        <v>#VALUE!</v>
      </c>
      <c r="O21" s="90" t="e">
        <f>IF(Worksheets!$AA$24&gt;=K21,(Worksheets!$L$45-SUM($O$7:O20))*((Worksheets!$L$44^3*Worksheets!$AD$29^3+3*Worksheets!$L$44^2*(1-Worksheets!$L$44)*Worksheets!$AD$29^2+3*Worksheets!$L$44*(1-Worksheets!$L$44)^2*Worksheets!$AD$29)/Worksheets!$L$45),0)</f>
        <v>#VALUE!</v>
      </c>
      <c r="P21" s="90" t="e">
        <f>IF(Worksheets!$AA$24&gt;=K21,(Worksheets!$L$45-SUM($P$7:P20))*((Worksheets!$L$44^4*Worksheets!$AD$29^4+4*Worksheets!$L$44^3*(1-Worksheets!$L$44)*Worksheets!$AD$29^3+6*Worksheets!$L$44^2*(1-Worksheets!$L$44)^2*Worksheets!$AD$29^2+4*Worksheets!$L$44*(1-Worksheets!$L$44^3)*Worksheets!$AD$29)/Worksheets!$L$45),0)</f>
        <v>#VALUE!</v>
      </c>
      <c r="Q21" s="90" t="str">
        <f>IF(Worksheets!$I$45='Yield Calculations'!$M$4,'Yield Calculations'!L21*'Yield Calculations'!M21,IF(Worksheets!$I$45='Yield Calculations'!$N$4,'Yield Calculations'!L21*'Yield Calculations'!N21,IF(Worksheets!$I$45='Yield Calculations'!$O$4,'Yield Calculations'!L21*'Yield Calculations'!O21,IF(Worksheets!$I$45='Yield Calculations'!$P$4,'Yield Calculations'!L21*'Yield Calculations'!P21,"Too Many Lanes"))))</f>
        <v>Too Many Lanes</v>
      </c>
      <c r="R21" s="90" t="str">
        <f>IF(Worksheets!$I$45='Yield Calculations'!$M$4,'Yield Calculations'!M21,IF(Worksheets!$I$45='Yield Calculations'!$N$4,'Yield Calculations'!N21,IF(Worksheets!$I$45='Yield Calculations'!$O$4,'Yield Calculations'!O21,IF(Worksheets!$I$45='Yield Calculations'!$P$4,'Yield Calculations'!P21,"Too Many Lanes"))))</f>
        <v>Too Many Lanes</v>
      </c>
    </row>
    <row r="22" spans="1:18">
      <c r="A22" s="83">
        <f t="shared" si="0"/>
        <v>15</v>
      </c>
      <c r="B22" s="83" t="e">
        <f>Worksheets!$S$24*(A22-0.5)</f>
        <v>#VALUE!</v>
      </c>
      <c r="C22" s="90" t="e">
        <f>IF(Worksheets!$V$24&gt;=A22,Worksheets!$G$45*Worksheets!$AD$29*(1-Worksheets!$AD$29)^('Yield Calculations'!A22-1),0)</f>
        <v>#VALUE!</v>
      </c>
      <c r="D22" s="90" t="e">
        <f>IF(Worksheets!$V$24&gt;=A22,(Worksheets!$G$45-SUM($D$7:D21))*(((2*Worksheets!$G$44*(1-Worksheets!$G$44)*Worksheets!$AD$29)+(Worksheets!$G$44^2*Worksheets!$AD$29^2))/Worksheets!$G$45),0)</f>
        <v>#VALUE!</v>
      </c>
      <c r="E22" s="90" t="e">
        <f>IF(Worksheets!$V$24&gt;=A22,(Worksheets!$G$45-SUM($E$7:E21))*((Worksheets!$G$44^3*Worksheets!$AD$29^3+3*Worksheets!$G$44^2*(1-Worksheets!$G$44)*Worksheets!$AD$29^2+3*Worksheets!$G$44*(1-Worksheets!$G$44)^2*Worksheets!$AD$29)/Worksheets!$G$45),0)</f>
        <v>#VALUE!</v>
      </c>
      <c r="F22" s="90" t="e">
        <f>IF(Worksheets!$V$24&gt;=A22,(Worksheets!$G$45-SUM($F$7:F21))*((Worksheets!$G$44^4*Worksheets!$AD$29^4+4*Worksheets!$G$44^3*(1-Worksheets!$G$44)*Worksheets!$AD$29^3+6*Worksheets!$G$44^2*(1-Worksheets!$G$44)^2*Worksheets!$AD$29^2+4*Worksheets!$G$44*(1-Worksheets!$G$44^3)*Worksheets!$AD$29)/Worksheets!$G$45),0)</f>
        <v>#VALUE!</v>
      </c>
      <c r="G22" s="90" t="str">
        <f>IF(Worksheets!$D$45='Yield Calculations'!$C$4,'Yield Calculations'!B22*'Yield Calculations'!C22,IF(Worksheets!$D$45='Yield Calculations'!$D$4,'Yield Calculations'!B22*'Yield Calculations'!D22,IF(Worksheets!$D$45='Yield Calculations'!$E$4,'Yield Calculations'!B22*'Yield Calculations'!E22,IF(Worksheets!$D$45='Yield Calculations'!$F$4,'Yield Calculations'!B22*'Yield Calculations'!F22,"Too Many Lanes"))))</f>
        <v>Too Many Lanes</v>
      </c>
      <c r="H22" s="90" t="str">
        <f>IF(Worksheets!$D$45='Yield Calculations'!$C$4,'Yield Calculations'!C22,IF(Worksheets!$D$45='Yield Calculations'!$D$4,'Yield Calculations'!D22,IF(Worksheets!$D$45='Yield Calculations'!$E$4,'Yield Calculations'!E22,IF(Worksheets!$D$45='Yield Calculations'!$F$4,'Yield Calculations'!F22,"Too Many Lanes"))))</f>
        <v>Too Many Lanes</v>
      </c>
      <c r="K22" s="83">
        <v>15</v>
      </c>
      <c r="L22" s="83" t="e">
        <f>Worksheets!$X$24*(K22-0.5)</f>
        <v>#VALUE!</v>
      </c>
      <c r="M22" s="90" t="e">
        <f>IF(Worksheets!$AA$24&gt;=K22,Worksheets!$L$45*Worksheets!$AD$29*(1-Worksheets!$AD$29)^('Yield Calculations'!K22-1),0)</f>
        <v>#VALUE!</v>
      </c>
      <c r="N22" s="90" t="e">
        <f>IF(Worksheets!$AA$24&gt;=K22,(Worksheets!$L$45-SUM($N$7:N21))*(((2*Worksheets!$L$44*(1-Worksheets!$L$44)*Worksheets!$AD$29)+(Worksheets!$L$44^2*Worksheets!$AD$29^2))/Worksheets!$L$45),0)</f>
        <v>#VALUE!</v>
      </c>
      <c r="O22" s="90" t="e">
        <f>IF(Worksheets!$AA$24&gt;=K22,(Worksheets!$L$45-SUM($O$7:O21))*((Worksheets!$L$44^3*Worksheets!$AD$29^3+3*Worksheets!$L$44^2*(1-Worksheets!$L$44)*Worksheets!$AD$29^2+3*Worksheets!$L$44*(1-Worksheets!$L$44)^2*Worksheets!$AD$29)/Worksheets!$L$45),0)</f>
        <v>#VALUE!</v>
      </c>
      <c r="P22" s="90" t="e">
        <f>IF(Worksheets!$AA$24&gt;=K22,(Worksheets!$L$45-SUM($P$7:P21))*((Worksheets!$L$44^4*Worksheets!$AD$29^4+4*Worksheets!$L$44^3*(1-Worksheets!$L$44)*Worksheets!$AD$29^3+6*Worksheets!$L$44^2*(1-Worksheets!$L$44)^2*Worksheets!$AD$29^2+4*Worksheets!$L$44*(1-Worksheets!$L$44^3)*Worksheets!$AD$29)/Worksheets!$L$45),0)</f>
        <v>#VALUE!</v>
      </c>
      <c r="Q22" s="90" t="str">
        <f>IF(Worksheets!$I$45='Yield Calculations'!$M$4,'Yield Calculations'!L22*'Yield Calculations'!M22,IF(Worksheets!$I$45='Yield Calculations'!$N$4,'Yield Calculations'!L22*'Yield Calculations'!N22,IF(Worksheets!$I$45='Yield Calculations'!$O$4,'Yield Calculations'!L22*'Yield Calculations'!O22,IF(Worksheets!$I$45='Yield Calculations'!$P$4,'Yield Calculations'!L22*'Yield Calculations'!P22,"Too Many Lanes"))))</f>
        <v>Too Many Lanes</v>
      </c>
      <c r="R22" s="90" t="str">
        <f>IF(Worksheets!$I$45='Yield Calculations'!$M$4,'Yield Calculations'!M22,IF(Worksheets!$I$45='Yield Calculations'!$N$4,'Yield Calculations'!N22,IF(Worksheets!$I$45='Yield Calculations'!$O$4,'Yield Calculations'!O22,IF(Worksheets!$I$45='Yield Calculations'!$P$4,'Yield Calculations'!P22,"Too Many Lanes"))))</f>
        <v>Too Many Lanes</v>
      </c>
    </row>
    <row r="23" spans="1:18">
      <c r="A23" s="83">
        <f t="shared" si="0"/>
        <v>16</v>
      </c>
      <c r="B23" s="83" t="e">
        <f>Worksheets!$S$24*(A23-0.5)</f>
        <v>#VALUE!</v>
      </c>
      <c r="C23" s="90" t="e">
        <f>IF(Worksheets!$V$24&gt;=A23,Worksheets!$G$45*Worksheets!$AD$29*(1-Worksheets!$AD$29)^('Yield Calculations'!A23-1),0)</f>
        <v>#VALUE!</v>
      </c>
      <c r="D23" s="90" t="e">
        <f>IF(Worksheets!$V$24&gt;=A23,(Worksheets!$G$45-SUM($D$7:D22))*(((2*Worksheets!$G$44*(1-Worksheets!$G$44)*Worksheets!$AD$29)+(Worksheets!$G$44^2*Worksheets!$AD$29^2))/Worksheets!$G$45),0)</f>
        <v>#VALUE!</v>
      </c>
      <c r="E23" s="90" t="e">
        <f>IF(Worksheets!$V$24&gt;=A23,(Worksheets!$G$45-SUM($E$7:E22))*((Worksheets!$G$44^3*Worksheets!$AD$29^3+3*Worksheets!$G$44^2*(1-Worksheets!$G$44)*Worksheets!$AD$29^2+3*Worksheets!$G$44*(1-Worksheets!$G$44)^2*Worksheets!$AD$29)/Worksheets!$G$45),0)</f>
        <v>#VALUE!</v>
      </c>
      <c r="F23" s="90" t="e">
        <f>IF(Worksheets!$V$24&gt;=A23,(Worksheets!$G$45-SUM($F$7:F22))*((Worksheets!$G$44^4*Worksheets!$AD$29^4+4*Worksheets!$G$44^3*(1-Worksheets!$G$44)*Worksheets!$AD$29^3+6*Worksheets!$G$44^2*(1-Worksheets!$G$44)^2*Worksheets!$AD$29^2+4*Worksheets!$G$44*(1-Worksheets!$G$44^3)*Worksheets!$AD$29)/Worksheets!$G$45),0)</f>
        <v>#VALUE!</v>
      </c>
      <c r="G23" s="90" t="str">
        <f>IF(Worksheets!$D$45='Yield Calculations'!$C$4,'Yield Calculations'!B23*'Yield Calculations'!C23,IF(Worksheets!$D$45='Yield Calculations'!$D$4,'Yield Calculations'!B23*'Yield Calculations'!D23,IF(Worksheets!$D$45='Yield Calculations'!$E$4,'Yield Calculations'!B23*'Yield Calculations'!E23,IF(Worksheets!$D$45='Yield Calculations'!$F$4,'Yield Calculations'!B23*'Yield Calculations'!F23,"Too Many Lanes"))))</f>
        <v>Too Many Lanes</v>
      </c>
      <c r="H23" s="90" t="str">
        <f>IF(Worksheets!$D$45='Yield Calculations'!$C$4,'Yield Calculations'!C23,IF(Worksheets!$D$45='Yield Calculations'!$D$4,'Yield Calculations'!D23,IF(Worksheets!$D$45='Yield Calculations'!$E$4,'Yield Calculations'!E23,IF(Worksheets!$D$45='Yield Calculations'!$F$4,'Yield Calculations'!F23,"Too Many Lanes"))))</f>
        <v>Too Many Lanes</v>
      </c>
      <c r="K23" s="83">
        <v>16</v>
      </c>
      <c r="L23" s="83" t="e">
        <f>Worksheets!$X$24*(K23-0.5)</f>
        <v>#VALUE!</v>
      </c>
      <c r="M23" s="90" t="e">
        <f>IF(Worksheets!$AA$24&gt;=K23,Worksheets!$L$45*Worksheets!$AD$29*(1-Worksheets!$AD$29)^('Yield Calculations'!K23-1),0)</f>
        <v>#VALUE!</v>
      </c>
      <c r="N23" s="90" t="e">
        <f>IF(Worksheets!$AA$24&gt;=K23,(Worksheets!$L$45-SUM($N$7:N22))*(((2*Worksheets!$L$44*(1-Worksheets!$L$44)*Worksheets!$AD$29)+(Worksheets!$L$44^2*Worksheets!$AD$29^2))/Worksheets!$L$45),0)</f>
        <v>#VALUE!</v>
      </c>
      <c r="O23" s="90" t="e">
        <f>IF(Worksheets!$AA$24&gt;=K23,(Worksheets!$L$45-SUM($O$7:O22))*((Worksheets!$L$44^3*Worksheets!$AD$29^3+3*Worksheets!$L$44^2*(1-Worksheets!$L$44)*Worksheets!$AD$29^2+3*Worksheets!$L$44*(1-Worksheets!$L$44)^2*Worksheets!$AD$29)/Worksheets!$L$45),0)</f>
        <v>#VALUE!</v>
      </c>
      <c r="P23" s="90" t="e">
        <f>IF(Worksheets!$AA$24&gt;=K23,(Worksheets!$L$45-SUM($P$7:P22))*((Worksheets!$L$44^4*Worksheets!$AD$29^4+4*Worksheets!$L$44^3*(1-Worksheets!$L$44)*Worksheets!$AD$29^3+6*Worksheets!$L$44^2*(1-Worksheets!$L$44)^2*Worksheets!$AD$29^2+4*Worksheets!$L$44*(1-Worksheets!$L$44^3)*Worksheets!$AD$29)/Worksheets!$L$45),0)</f>
        <v>#VALUE!</v>
      </c>
      <c r="Q23" s="90" t="str">
        <f>IF(Worksheets!$I$45='Yield Calculations'!$M$4,'Yield Calculations'!L23*'Yield Calculations'!M23,IF(Worksheets!$I$45='Yield Calculations'!$N$4,'Yield Calculations'!L23*'Yield Calculations'!N23,IF(Worksheets!$I$45='Yield Calculations'!$O$4,'Yield Calculations'!L23*'Yield Calculations'!O23,IF(Worksheets!$I$45='Yield Calculations'!$P$4,'Yield Calculations'!L23*'Yield Calculations'!P23,"Too Many Lanes"))))</f>
        <v>Too Many Lanes</v>
      </c>
      <c r="R23" s="90" t="str">
        <f>IF(Worksheets!$I$45='Yield Calculations'!$M$4,'Yield Calculations'!M23,IF(Worksheets!$I$45='Yield Calculations'!$N$4,'Yield Calculations'!N23,IF(Worksheets!$I$45='Yield Calculations'!$O$4,'Yield Calculations'!O23,IF(Worksheets!$I$45='Yield Calculations'!$P$4,'Yield Calculations'!P23,"Too Many Lanes"))))</f>
        <v>Too Many Lanes</v>
      </c>
    </row>
    <row r="24" spans="1:18">
      <c r="A24" s="83">
        <f t="shared" si="0"/>
        <v>17</v>
      </c>
      <c r="B24" s="83" t="e">
        <f>Worksheets!$S$24*(A24-0.5)</f>
        <v>#VALUE!</v>
      </c>
      <c r="C24" s="90" t="e">
        <f>IF(Worksheets!$V$24&gt;=A24,Worksheets!$G$45*Worksheets!$AD$29*(1-Worksheets!$AD$29)^('Yield Calculations'!A24-1),0)</f>
        <v>#VALUE!</v>
      </c>
      <c r="D24" s="90" t="e">
        <f>IF(Worksheets!$V$24&gt;=A24,(Worksheets!$G$45-SUM($D$7:D23))*(((2*Worksheets!$G$44*(1-Worksheets!$G$44)*Worksheets!$AD$29)+(Worksheets!$G$44^2*Worksheets!$AD$29^2))/Worksheets!$G$45),0)</f>
        <v>#VALUE!</v>
      </c>
      <c r="E24" s="90" t="e">
        <f>IF(Worksheets!$V$24&gt;=A24,(Worksheets!$G$45-SUM($E$7:E23))*((Worksheets!$G$44^3*Worksheets!$AD$29^3+3*Worksheets!$G$44^2*(1-Worksheets!$G$44)*Worksheets!$AD$29^2+3*Worksheets!$G$44*(1-Worksheets!$G$44)^2*Worksheets!$AD$29)/Worksheets!$G$45),0)</f>
        <v>#VALUE!</v>
      </c>
      <c r="F24" s="90" t="e">
        <f>IF(Worksheets!$V$24&gt;=A24,(Worksheets!$G$45-SUM($F$7:F23))*((Worksheets!$G$44^4*Worksheets!$AD$29^4+4*Worksheets!$G$44^3*(1-Worksheets!$G$44)*Worksheets!$AD$29^3+6*Worksheets!$G$44^2*(1-Worksheets!$G$44)^2*Worksheets!$AD$29^2+4*Worksheets!$G$44*(1-Worksheets!$G$44^3)*Worksheets!$AD$29)/Worksheets!$G$45),0)</f>
        <v>#VALUE!</v>
      </c>
      <c r="G24" s="90" t="str">
        <f>IF(Worksheets!$D$45='Yield Calculations'!$C$4,'Yield Calculations'!B24*'Yield Calculations'!C24,IF(Worksheets!$D$45='Yield Calculations'!$D$4,'Yield Calculations'!B24*'Yield Calculations'!D24,IF(Worksheets!$D$45='Yield Calculations'!$E$4,'Yield Calculations'!B24*'Yield Calculations'!E24,IF(Worksheets!$D$45='Yield Calculations'!$F$4,'Yield Calculations'!B24*'Yield Calculations'!F24,"Too Many Lanes"))))</f>
        <v>Too Many Lanes</v>
      </c>
      <c r="H24" s="90" t="str">
        <f>IF(Worksheets!$D$45='Yield Calculations'!$C$4,'Yield Calculations'!C24,IF(Worksheets!$D$45='Yield Calculations'!$D$4,'Yield Calculations'!D24,IF(Worksheets!$D$45='Yield Calculations'!$E$4,'Yield Calculations'!E24,IF(Worksheets!$D$45='Yield Calculations'!$F$4,'Yield Calculations'!F24,"Too Many Lanes"))))</f>
        <v>Too Many Lanes</v>
      </c>
      <c r="K24" s="83">
        <v>17</v>
      </c>
      <c r="L24" s="83" t="e">
        <f>Worksheets!$X$24*(K24-0.5)</f>
        <v>#VALUE!</v>
      </c>
      <c r="M24" s="90" t="e">
        <f>IF(Worksheets!$AA$24&gt;=K24,Worksheets!$L$45*Worksheets!$AD$29*(1-Worksheets!$AD$29)^('Yield Calculations'!K24-1),0)</f>
        <v>#VALUE!</v>
      </c>
      <c r="N24" s="90" t="e">
        <f>IF(Worksheets!$AA$24&gt;=K24,(Worksheets!$L$45-SUM($N$7:N23))*(((2*Worksheets!$L$44*(1-Worksheets!$L$44)*Worksheets!$AD$29)+(Worksheets!$L$44^2*Worksheets!$AD$29^2))/Worksheets!$L$45),0)</f>
        <v>#VALUE!</v>
      </c>
      <c r="O24" s="90" t="e">
        <f>IF(Worksheets!$AA$24&gt;=K24,(Worksheets!$L$45-SUM($O$7:O23))*((Worksheets!$L$44^3*Worksheets!$AD$29^3+3*Worksheets!$L$44^2*(1-Worksheets!$L$44)*Worksheets!$AD$29^2+3*Worksheets!$L$44*(1-Worksheets!$L$44)^2*Worksheets!$AD$29)/Worksheets!$L$45),0)</f>
        <v>#VALUE!</v>
      </c>
      <c r="P24" s="90" t="e">
        <f>IF(Worksheets!$AA$24&gt;=K24,(Worksheets!$L$45-SUM($P$7:P23))*((Worksheets!$L$44^4*Worksheets!$AD$29^4+4*Worksheets!$L$44^3*(1-Worksheets!$L$44)*Worksheets!$AD$29^3+6*Worksheets!$L$44^2*(1-Worksheets!$L$44)^2*Worksheets!$AD$29^2+4*Worksheets!$L$44*(1-Worksheets!$L$44^3)*Worksheets!$AD$29)/Worksheets!$L$45),0)</f>
        <v>#VALUE!</v>
      </c>
      <c r="Q24" s="90" t="str">
        <f>IF(Worksheets!$I$45='Yield Calculations'!$M$4,'Yield Calculations'!L24*'Yield Calculations'!M24,IF(Worksheets!$I$45='Yield Calculations'!$N$4,'Yield Calculations'!L24*'Yield Calculations'!N24,IF(Worksheets!$I$45='Yield Calculations'!$O$4,'Yield Calculations'!L24*'Yield Calculations'!O24,IF(Worksheets!$I$45='Yield Calculations'!$P$4,'Yield Calculations'!L24*'Yield Calculations'!P24,"Too Many Lanes"))))</f>
        <v>Too Many Lanes</v>
      </c>
      <c r="R24" s="90" t="str">
        <f>IF(Worksheets!$I$45='Yield Calculations'!$M$4,'Yield Calculations'!M24,IF(Worksheets!$I$45='Yield Calculations'!$N$4,'Yield Calculations'!N24,IF(Worksheets!$I$45='Yield Calculations'!$O$4,'Yield Calculations'!O24,IF(Worksheets!$I$45='Yield Calculations'!$P$4,'Yield Calculations'!P24,"Too Many Lanes"))))</f>
        <v>Too Many Lanes</v>
      </c>
    </row>
    <row r="25" spans="1:18">
      <c r="A25" s="83">
        <f t="shared" si="0"/>
        <v>18</v>
      </c>
      <c r="B25" s="83" t="e">
        <f>Worksheets!$S$24*(A25-0.5)</f>
        <v>#VALUE!</v>
      </c>
      <c r="C25" s="90" t="e">
        <f>IF(Worksheets!$V$24&gt;=A25,Worksheets!$G$45*Worksheets!$AD$29*(1-Worksheets!$AD$29)^('Yield Calculations'!A25-1),0)</f>
        <v>#VALUE!</v>
      </c>
      <c r="D25" s="90" t="e">
        <f>IF(Worksheets!$V$24&gt;=A25,(Worksheets!$G$45-SUM($D$7:D24))*(((2*Worksheets!$G$44*(1-Worksheets!$G$44)*Worksheets!$AD$29)+(Worksheets!$G$44^2*Worksheets!$AD$29^2))/Worksheets!$G$45),0)</f>
        <v>#VALUE!</v>
      </c>
      <c r="E25" s="90" t="e">
        <f>IF(Worksheets!$V$24&gt;=A25,(Worksheets!$G$45-SUM($E$7:E24))*((Worksheets!$G$44^3*Worksheets!$AD$29^3+3*Worksheets!$G$44^2*(1-Worksheets!$G$44)*Worksheets!$AD$29^2+3*Worksheets!$G$44*(1-Worksheets!$G$44)^2*Worksheets!$AD$29)/Worksheets!$G$45),0)</f>
        <v>#VALUE!</v>
      </c>
      <c r="F25" s="90" t="e">
        <f>IF(Worksheets!$V$24&gt;=A25,(Worksheets!$G$45-SUM($F$7:F24))*((Worksheets!$G$44^4*Worksheets!$AD$29^4+4*Worksheets!$G$44^3*(1-Worksheets!$G$44)*Worksheets!$AD$29^3+6*Worksheets!$G$44^2*(1-Worksheets!$G$44)^2*Worksheets!$AD$29^2+4*Worksheets!$G$44*(1-Worksheets!$G$44^3)*Worksheets!$AD$29)/Worksheets!$G$45),0)</f>
        <v>#VALUE!</v>
      </c>
      <c r="G25" s="90" t="str">
        <f>IF(Worksheets!$D$45='Yield Calculations'!$C$4,'Yield Calculations'!B25*'Yield Calculations'!C25,IF(Worksheets!$D$45='Yield Calculations'!$D$4,'Yield Calculations'!B25*'Yield Calculations'!D25,IF(Worksheets!$D$45='Yield Calculations'!$E$4,'Yield Calculations'!B25*'Yield Calculations'!E25,IF(Worksheets!$D$45='Yield Calculations'!$F$4,'Yield Calculations'!B25*'Yield Calculations'!F25,"Too Many Lanes"))))</f>
        <v>Too Many Lanes</v>
      </c>
      <c r="H25" s="90" t="str">
        <f>IF(Worksheets!$D$45='Yield Calculations'!$C$4,'Yield Calculations'!C25,IF(Worksheets!$D$45='Yield Calculations'!$D$4,'Yield Calculations'!D25,IF(Worksheets!$D$45='Yield Calculations'!$E$4,'Yield Calculations'!E25,IF(Worksheets!$D$45='Yield Calculations'!$F$4,'Yield Calculations'!F25,"Too Many Lanes"))))</f>
        <v>Too Many Lanes</v>
      </c>
      <c r="K25" s="83">
        <v>18</v>
      </c>
      <c r="L25" s="83" t="e">
        <f>Worksheets!$X$24*(K25-0.5)</f>
        <v>#VALUE!</v>
      </c>
      <c r="M25" s="90" t="e">
        <f>IF(Worksheets!$AA$24&gt;=K25,Worksheets!$L$45*Worksheets!$AD$29*(1-Worksheets!$AD$29)^('Yield Calculations'!K25-1),0)</f>
        <v>#VALUE!</v>
      </c>
      <c r="N25" s="90" t="e">
        <f>IF(Worksheets!$AA$24&gt;=K25,(Worksheets!$L$45-SUM($N$7:N24))*(((2*Worksheets!$L$44*(1-Worksheets!$L$44)*Worksheets!$AD$29)+(Worksheets!$L$44^2*Worksheets!$AD$29^2))/Worksheets!$L$45),0)</f>
        <v>#VALUE!</v>
      </c>
      <c r="O25" s="90" t="e">
        <f>IF(Worksheets!$AA$24&gt;=K25,(Worksheets!$L$45-SUM($O$7:O24))*((Worksheets!$L$44^3*Worksheets!$AD$29^3+3*Worksheets!$L$44^2*(1-Worksheets!$L$44)*Worksheets!$AD$29^2+3*Worksheets!$L$44*(1-Worksheets!$L$44)^2*Worksheets!$AD$29)/Worksheets!$L$45),0)</f>
        <v>#VALUE!</v>
      </c>
      <c r="P25" s="90" t="e">
        <f>IF(Worksheets!$AA$24&gt;=K25,(Worksheets!$L$45-SUM($P$7:P24))*((Worksheets!$L$44^4*Worksheets!$AD$29^4+4*Worksheets!$L$44^3*(1-Worksheets!$L$44)*Worksheets!$AD$29^3+6*Worksheets!$L$44^2*(1-Worksheets!$L$44)^2*Worksheets!$AD$29^2+4*Worksheets!$L$44*(1-Worksheets!$L$44^3)*Worksheets!$AD$29)/Worksheets!$L$45),0)</f>
        <v>#VALUE!</v>
      </c>
      <c r="Q25" s="90" t="str">
        <f>IF(Worksheets!$I$45='Yield Calculations'!$M$4,'Yield Calculations'!L25*'Yield Calculations'!M25,IF(Worksheets!$I$45='Yield Calculations'!$N$4,'Yield Calculations'!L25*'Yield Calculations'!N25,IF(Worksheets!$I$45='Yield Calculations'!$O$4,'Yield Calculations'!L25*'Yield Calculations'!O25,IF(Worksheets!$I$45='Yield Calculations'!$P$4,'Yield Calculations'!L25*'Yield Calculations'!P25,"Too Many Lanes"))))</f>
        <v>Too Many Lanes</v>
      </c>
      <c r="R25" s="90" t="str">
        <f>IF(Worksheets!$I$45='Yield Calculations'!$M$4,'Yield Calculations'!M25,IF(Worksheets!$I$45='Yield Calculations'!$N$4,'Yield Calculations'!N25,IF(Worksheets!$I$45='Yield Calculations'!$O$4,'Yield Calculations'!O25,IF(Worksheets!$I$45='Yield Calculations'!$P$4,'Yield Calculations'!P25,"Too Many Lanes"))))</f>
        <v>Too Many Lanes</v>
      </c>
    </row>
    <row r="26" spans="1:18">
      <c r="A26" s="83">
        <f t="shared" si="0"/>
        <v>19</v>
      </c>
      <c r="B26" s="83" t="e">
        <f>Worksheets!$S$24*(A26-0.5)</f>
        <v>#VALUE!</v>
      </c>
      <c r="C26" s="90" t="e">
        <f>IF(Worksheets!$V$24&gt;=A26,Worksheets!$G$45*Worksheets!$AD$29*(1-Worksheets!$AD$29)^('Yield Calculations'!A26-1),0)</f>
        <v>#VALUE!</v>
      </c>
      <c r="D26" s="90" t="e">
        <f>IF(Worksheets!$V$24&gt;=A26,(Worksheets!$G$45-SUM($D$7:D25))*(((2*Worksheets!$G$44*(1-Worksheets!$G$44)*Worksheets!$AD$29)+(Worksheets!$G$44^2*Worksheets!$AD$29^2))/Worksheets!$G$45),0)</f>
        <v>#VALUE!</v>
      </c>
      <c r="E26" s="90" t="e">
        <f>IF(Worksheets!$V$24&gt;=A26,(Worksheets!$G$45-SUM($E$7:E25))*((Worksheets!$G$44^3*Worksheets!$AD$29^3+3*Worksheets!$G$44^2*(1-Worksheets!$G$44)*Worksheets!$AD$29^2+3*Worksheets!$G$44*(1-Worksheets!$G$44)^2*Worksheets!$AD$29)/Worksheets!$G$45),0)</f>
        <v>#VALUE!</v>
      </c>
      <c r="F26" s="90" t="e">
        <f>IF(Worksheets!$V$24&gt;=A26,(Worksheets!$G$45-SUM($F$7:F25))*((Worksheets!$G$44^4*Worksheets!$AD$29^4+4*Worksheets!$G$44^3*(1-Worksheets!$G$44)*Worksheets!$AD$29^3+6*Worksheets!$G$44^2*(1-Worksheets!$G$44)^2*Worksheets!$AD$29^2+4*Worksheets!$G$44*(1-Worksheets!$G$44^3)*Worksheets!$AD$29)/Worksheets!$G$45),0)</f>
        <v>#VALUE!</v>
      </c>
      <c r="G26" s="90" t="str">
        <f>IF(Worksheets!$D$45='Yield Calculations'!$C$4,'Yield Calculations'!B26*'Yield Calculations'!C26,IF(Worksheets!$D$45='Yield Calculations'!$D$4,'Yield Calculations'!B26*'Yield Calculations'!D26,IF(Worksheets!$D$45='Yield Calculations'!$E$4,'Yield Calculations'!B26*'Yield Calculations'!E26,IF(Worksheets!$D$45='Yield Calculations'!$F$4,'Yield Calculations'!B26*'Yield Calculations'!F26,"Too Many Lanes"))))</f>
        <v>Too Many Lanes</v>
      </c>
      <c r="H26" s="90" t="str">
        <f>IF(Worksheets!$D$45='Yield Calculations'!$C$4,'Yield Calculations'!C26,IF(Worksheets!$D$45='Yield Calculations'!$D$4,'Yield Calculations'!D26,IF(Worksheets!$D$45='Yield Calculations'!$E$4,'Yield Calculations'!E26,IF(Worksheets!$D$45='Yield Calculations'!$F$4,'Yield Calculations'!F26,"Too Many Lanes"))))</f>
        <v>Too Many Lanes</v>
      </c>
      <c r="K26" s="83">
        <v>19</v>
      </c>
      <c r="L26" s="83" t="e">
        <f>Worksheets!$X$24*(K26-0.5)</f>
        <v>#VALUE!</v>
      </c>
      <c r="M26" s="90" t="e">
        <f>IF(Worksheets!$AA$24&gt;=K26,Worksheets!$L$45*Worksheets!$AD$29*(1-Worksheets!$AD$29)^('Yield Calculations'!K26-1),0)</f>
        <v>#VALUE!</v>
      </c>
      <c r="N26" s="90" t="e">
        <f>IF(Worksheets!$AA$24&gt;=K26,(Worksheets!$L$45-SUM($N$7:N25))*(((2*Worksheets!$L$44*(1-Worksheets!$L$44)*Worksheets!$AD$29)+(Worksheets!$L$44^2*Worksheets!$AD$29^2))/Worksheets!$L$45),0)</f>
        <v>#VALUE!</v>
      </c>
      <c r="O26" s="90" t="e">
        <f>IF(Worksheets!$AA$24&gt;=K26,(Worksheets!$L$45-SUM($O$7:O25))*((Worksheets!$L$44^3*Worksheets!$AD$29^3+3*Worksheets!$L$44^2*(1-Worksheets!$L$44)*Worksheets!$AD$29^2+3*Worksheets!$L$44*(1-Worksheets!$L$44)^2*Worksheets!$AD$29)/Worksheets!$L$45),0)</f>
        <v>#VALUE!</v>
      </c>
      <c r="P26" s="90" t="e">
        <f>IF(Worksheets!$AA$24&gt;=K26,(Worksheets!$L$45-SUM($P$7:P25))*((Worksheets!$L$44^4*Worksheets!$AD$29^4+4*Worksheets!$L$44^3*(1-Worksheets!$L$44)*Worksheets!$AD$29^3+6*Worksheets!$L$44^2*(1-Worksheets!$L$44)^2*Worksheets!$AD$29^2+4*Worksheets!$L$44*(1-Worksheets!$L$44^3)*Worksheets!$AD$29)/Worksheets!$L$45),0)</f>
        <v>#VALUE!</v>
      </c>
      <c r="Q26" s="90" t="str">
        <f>IF(Worksheets!$I$45='Yield Calculations'!$M$4,'Yield Calculations'!L26*'Yield Calculations'!M26,IF(Worksheets!$I$45='Yield Calculations'!$N$4,'Yield Calculations'!L26*'Yield Calculations'!N26,IF(Worksheets!$I$45='Yield Calculations'!$O$4,'Yield Calculations'!L26*'Yield Calculations'!O26,IF(Worksheets!$I$45='Yield Calculations'!$P$4,'Yield Calculations'!L26*'Yield Calculations'!P26,"Too Many Lanes"))))</f>
        <v>Too Many Lanes</v>
      </c>
      <c r="R26" s="90" t="str">
        <f>IF(Worksheets!$I$45='Yield Calculations'!$M$4,'Yield Calculations'!M26,IF(Worksheets!$I$45='Yield Calculations'!$N$4,'Yield Calculations'!N26,IF(Worksheets!$I$45='Yield Calculations'!$O$4,'Yield Calculations'!O26,IF(Worksheets!$I$45='Yield Calculations'!$P$4,'Yield Calculations'!P26,"Too Many Lanes"))))</f>
        <v>Too Many Lanes</v>
      </c>
    </row>
    <row r="27" spans="1:18">
      <c r="A27" s="83">
        <f t="shared" si="0"/>
        <v>20</v>
      </c>
      <c r="B27" s="83" t="e">
        <f>Worksheets!$S$24*(A27-0.5)</f>
        <v>#VALUE!</v>
      </c>
      <c r="C27" s="90" t="e">
        <f>IF(Worksheets!$V$24&gt;=A27,Worksheets!$G$45*Worksheets!$AD$29*(1-Worksheets!$AD$29)^('Yield Calculations'!A27-1),0)</f>
        <v>#VALUE!</v>
      </c>
      <c r="D27" s="90" t="e">
        <f>IF(Worksheets!$V$24&gt;=A27,(Worksheets!$G$45-SUM($D$7:D26))*(((2*Worksheets!$G$44*(1-Worksheets!$G$44)*Worksheets!$AD$29)+(Worksheets!$G$44^2*Worksheets!$AD$29^2))/Worksheets!$G$45),0)</f>
        <v>#VALUE!</v>
      </c>
      <c r="E27" s="90" t="e">
        <f>IF(Worksheets!$V$24&gt;=A27,(Worksheets!$G$45-SUM($E$7:E26))*((Worksheets!$G$44^3*Worksheets!$AD$29^3+3*Worksheets!$G$44^2*(1-Worksheets!$G$44)*Worksheets!$AD$29^2+3*Worksheets!$G$44*(1-Worksheets!$G$44)^2*Worksheets!$AD$29)/Worksheets!$G$45),0)</f>
        <v>#VALUE!</v>
      </c>
      <c r="F27" s="90" t="e">
        <f>IF(Worksheets!$V$24&gt;=A27,(Worksheets!$G$45-SUM($F$7:F26))*((Worksheets!$G$44^4*Worksheets!$AD$29^4+4*Worksheets!$G$44^3*(1-Worksheets!$G$44)*Worksheets!$AD$29^3+6*Worksheets!$G$44^2*(1-Worksheets!$G$44)^2*Worksheets!$AD$29^2+4*Worksheets!$G$44*(1-Worksheets!$G$44^3)*Worksheets!$AD$29)/Worksheets!$G$45),0)</f>
        <v>#VALUE!</v>
      </c>
      <c r="G27" s="90" t="str">
        <f>IF(Worksheets!$D$45='Yield Calculations'!$C$4,'Yield Calculations'!B27*'Yield Calculations'!C27,IF(Worksheets!$D$45='Yield Calculations'!$D$4,'Yield Calculations'!B27*'Yield Calculations'!D27,IF(Worksheets!$D$45='Yield Calculations'!$E$4,'Yield Calculations'!B27*'Yield Calculations'!E27,IF(Worksheets!$D$45='Yield Calculations'!$F$4,'Yield Calculations'!B27*'Yield Calculations'!F27,"Too Many Lanes"))))</f>
        <v>Too Many Lanes</v>
      </c>
      <c r="H27" s="90" t="str">
        <f>IF(Worksheets!$D$45='Yield Calculations'!$C$4,'Yield Calculations'!C27,IF(Worksheets!$D$45='Yield Calculations'!$D$4,'Yield Calculations'!D27,IF(Worksheets!$D$45='Yield Calculations'!$E$4,'Yield Calculations'!E27,IF(Worksheets!$D$45='Yield Calculations'!$F$4,'Yield Calculations'!F27,"Too Many Lanes"))))</f>
        <v>Too Many Lanes</v>
      </c>
      <c r="K27" s="83">
        <v>20</v>
      </c>
      <c r="L27" s="83" t="e">
        <f>Worksheets!$X$24*(K27-0.5)</f>
        <v>#VALUE!</v>
      </c>
      <c r="M27" s="90" t="e">
        <f>IF(Worksheets!$AA$24&gt;=K27,Worksheets!$L$45*Worksheets!$AD$29*(1-Worksheets!$AD$29)^('Yield Calculations'!K27-1),0)</f>
        <v>#VALUE!</v>
      </c>
      <c r="N27" s="90" t="e">
        <f>IF(Worksheets!$AA$24&gt;=K27,(Worksheets!$L$45-SUM($N$7:N26))*(((2*Worksheets!$L$44*(1-Worksheets!$L$44)*Worksheets!$AD$29)+(Worksheets!$L$44^2*Worksheets!$AD$29^2))/Worksheets!$L$45),0)</f>
        <v>#VALUE!</v>
      </c>
      <c r="O27" s="90" t="e">
        <f>IF(Worksheets!$AA$24&gt;=K27,(Worksheets!$L$45-SUM($O$7:O26))*((Worksheets!$L$44^3*Worksheets!$AD$29^3+3*Worksheets!$L$44^2*(1-Worksheets!$L$44)*Worksheets!$AD$29^2+3*Worksheets!$L$44*(1-Worksheets!$L$44)^2*Worksheets!$AD$29)/Worksheets!$L$45),0)</f>
        <v>#VALUE!</v>
      </c>
      <c r="P27" s="90" t="e">
        <f>IF(Worksheets!$AA$24&gt;=K27,(Worksheets!$L$45-SUM($P$7:P26))*((Worksheets!$L$44^4*Worksheets!$AD$29^4+4*Worksheets!$L$44^3*(1-Worksheets!$L$44)*Worksheets!$AD$29^3+6*Worksheets!$L$44^2*(1-Worksheets!$L$44)^2*Worksheets!$AD$29^2+4*Worksheets!$L$44*(1-Worksheets!$L$44^3)*Worksheets!$AD$29)/Worksheets!$L$45),0)</f>
        <v>#VALUE!</v>
      </c>
      <c r="Q27" s="90" t="str">
        <f>IF(Worksheets!$I$45='Yield Calculations'!$M$4,'Yield Calculations'!L27*'Yield Calculations'!M27,IF(Worksheets!$I$45='Yield Calculations'!$N$4,'Yield Calculations'!L27*'Yield Calculations'!N27,IF(Worksheets!$I$45='Yield Calculations'!$O$4,'Yield Calculations'!L27*'Yield Calculations'!O27,IF(Worksheets!$I$45='Yield Calculations'!$P$4,'Yield Calculations'!L27*'Yield Calculations'!P27,"Too Many Lanes"))))</f>
        <v>Too Many Lanes</v>
      </c>
      <c r="R27" s="90" t="str">
        <f>IF(Worksheets!$I$45='Yield Calculations'!$M$4,'Yield Calculations'!M27,IF(Worksheets!$I$45='Yield Calculations'!$N$4,'Yield Calculations'!N27,IF(Worksheets!$I$45='Yield Calculations'!$O$4,'Yield Calculations'!O27,IF(Worksheets!$I$45='Yield Calculations'!$P$4,'Yield Calculations'!P27,"Too Many Lanes"))))</f>
        <v>Too Many Lanes</v>
      </c>
    </row>
    <row r="28" spans="1:18">
      <c r="A28" s="83">
        <f t="shared" si="0"/>
        <v>21</v>
      </c>
      <c r="B28" s="83" t="e">
        <f>Worksheets!$S$24*(A28-0.5)</f>
        <v>#VALUE!</v>
      </c>
      <c r="C28" s="90" t="e">
        <f>IF(Worksheets!$V$24&gt;=A28,Worksheets!$G$45*Worksheets!$AD$29*(1-Worksheets!$AD$29)^('Yield Calculations'!A28-1),0)</f>
        <v>#VALUE!</v>
      </c>
      <c r="D28" s="90" t="e">
        <f>IF(Worksheets!$V$24&gt;=A28,(Worksheets!$G$45-SUM($D$7:D27))*(((2*Worksheets!$G$44*(1-Worksheets!$G$44)*Worksheets!$AD$29)+(Worksheets!$G$44^2*Worksheets!$AD$29^2))/Worksheets!$G$45),0)</f>
        <v>#VALUE!</v>
      </c>
      <c r="E28" s="90" t="e">
        <f>IF(Worksheets!$V$24&gt;=A28,(Worksheets!$G$45-SUM($E$7:E27))*((Worksheets!$G$44^3*Worksheets!$AD$29^3+3*Worksheets!$G$44^2*(1-Worksheets!$G$44)*Worksheets!$AD$29^2+3*Worksheets!$G$44*(1-Worksheets!$G$44)^2*Worksheets!$AD$29)/Worksheets!$G$45),0)</f>
        <v>#VALUE!</v>
      </c>
      <c r="F28" s="90" t="e">
        <f>IF(Worksheets!$V$24&gt;=A28,(Worksheets!$G$45-SUM($F$7:F27))*((Worksheets!$G$44^4*Worksheets!$AD$29^4+4*Worksheets!$G$44^3*(1-Worksheets!$G$44)*Worksheets!$AD$29^3+6*Worksheets!$G$44^2*(1-Worksheets!$G$44)^2*Worksheets!$AD$29^2+4*Worksheets!$G$44*(1-Worksheets!$G$44^3)*Worksheets!$AD$29)/Worksheets!$G$45),0)</f>
        <v>#VALUE!</v>
      </c>
      <c r="G28" s="90" t="str">
        <f>IF(Worksheets!$D$45='Yield Calculations'!$C$4,'Yield Calculations'!B28*'Yield Calculations'!C28,IF(Worksheets!$D$45='Yield Calculations'!$D$4,'Yield Calculations'!B28*'Yield Calculations'!D28,IF(Worksheets!$D$45='Yield Calculations'!$E$4,'Yield Calculations'!B28*'Yield Calculations'!E28,IF(Worksheets!$D$45='Yield Calculations'!$F$4,'Yield Calculations'!B28*'Yield Calculations'!F28,"Too Many Lanes"))))</f>
        <v>Too Many Lanes</v>
      </c>
      <c r="H28" s="90" t="str">
        <f>IF(Worksheets!$D$45='Yield Calculations'!$C$4,'Yield Calculations'!C28,IF(Worksheets!$D$45='Yield Calculations'!$D$4,'Yield Calculations'!D28,IF(Worksheets!$D$45='Yield Calculations'!$E$4,'Yield Calculations'!E28,IF(Worksheets!$D$45='Yield Calculations'!$F$4,'Yield Calculations'!F28,"Too Many Lanes"))))</f>
        <v>Too Many Lanes</v>
      </c>
      <c r="K28" s="83">
        <v>21</v>
      </c>
      <c r="L28" s="83" t="e">
        <f>Worksheets!$X$24*(K28-0.5)</f>
        <v>#VALUE!</v>
      </c>
      <c r="M28" s="90" t="e">
        <f>IF(Worksheets!$AA$24&gt;=K28,Worksheets!$L$45*Worksheets!$AD$29*(1-Worksheets!$AD$29)^('Yield Calculations'!K28-1),0)</f>
        <v>#VALUE!</v>
      </c>
      <c r="N28" s="90" t="e">
        <f>IF(Worksheets!$AA$24&gt;=K28,(Worksheets!$L$45-SUM($N$7:N27))*(((2*Worksheets!$L$44*(1-Worksheets!$L$44)*Worksheets!$AD$29)+(Worksheets!$L$44^2*Worksheets!$AD$29^2))/Worksheets!$L$45),0)</f>
        <v>#VALUE!</v>
      </c>
      <c r="O28" s="90" t="e">
        <f>IF(Worksheets!$AA$24&gt;=K28,(Worksheets!$L$45-SUM($O$7:O27))*((Worksheets!$L$44^3*Worksheets!$AD$29^3+3*Worksheets!$L$44^2*(1-Worksheets!$L$44)*Worksheets!$AD$29^2+3*Worksheets!$L$44*(1-Worksheets!$L$44)^2*Worksheets!$AD$29)/Worksheets!$L$45),0)</f>
        <v>#VALUE!</v>
      </c>
      <c r="P28" s="90" t="e">
        <f>IF(Worksheets!$AA$24&gt;=K28,(Worksheets!$L$45-SUM($P$7:P27))*((Worksheets!$L$44^4*Worksheets!$AD$29^4+4*Worksheets!$L$44^3*(1-Worksheets!$L$44)*Worksheets!$AD$29^3+6*Worksheets!$L$44^2*(1-Worksheets!$L$44)^2*Worksheets!$AD$29^2+4*Worksheets!$L$44*(1-Worksheets!$L$44^3)*Worksheets!$AD$29)/Worksheets!$L$45),0)</f>
        <v>#VALUE!</v>
      </c>
      <c r="Q28" s="90" t="str">
        <f>IF(Worksheets!$I$45='Yield Calculations'!$M$4,'Yield Calculations'!L28*'Yield Calculations'!M28,IF(Worksheets!$I$45='Yield Calculations'!$N$4,'Yield Calculations'!L28*'Yield Calculations'!N28,IF(Worksheets!$I$45='Yield Calculations'!$O$4,'Yield Calculations'!L28*'Yield Calculations'!O28,IF(Worksheets!$I$45='Yield Calculations'!$P$4,'Yield Calculations'!L28*'Yield Calculations'!P28,"Too Many Lanes"))))</f>
        <v>Too Many Lanes</v>
      </c>
      <c r="R28" s="90" t="str">
        <f>IF(Worksheets!$I$45='Yield Calculations'!$M$4,'Yield Calculations'!M28,IF(Worksheets!$I$45='Yield Calculations'!$N$4,'Yield Calculations'!N28,IF(Worksheets!$I$45='Yield Calculations'!$O$4,'Yield Calculations'!O28,IF(Worksheets!$I$45='Yield Calculations'!$P$4,'Yield Calculations'!P28,"Too Many Lanes"))))</f>
        <v>Too Many Lanes</v>
      </c>
    </row>
    <row r="29" spans="1:18">
      <c r="A29" s="83">
        <f t="shared" si="0"/>
        <v>22</v>
      </c>
      <c r="B29" s="83" t="e">
        <f>Worksheets!$S$24*(A29-0.5)</f>
        <v>#VALUE!</v>
      </c>
      <c r="C29" s="90" t="e">
        <f>IF(Worksheets!$V$24&gt;=A29,Worksheets!$G$45*Worksheets!$AD$29*(1-Worksheets!$AD$29)^('Yield Calculations'!A29-1),0)</f>
        <v>#VALUE!</v>
      </c>
      <c r="D29" s="90" t="e">
        <f>IF(Worksheets!$V$24&gt;=A29,(Worksheets!$G$45-SUM($D$7:D28))*(((2*Worksheets!$G$44*(1-Worksheets!$G$44)*Worksheets!$AD$29)+(Worksheets!$G$44^2*Worksheets!$AD$29^2))/Worksheets!$G$45),0)</f>
        <v>#VALUE!</v>
      </c>
      <c r="E29" s="90" t="e">
        <f>IF(Worksheets!$V$24&gt;=A29,(Worksheets!$G$45-SUM($E$7:E28))*((Worksheets!$G$44^3*Worksheets!$AD$29^3+3*Worksheets!$G$44^2*(1-Worksheets!$G$44)*Worksheets!$AD$29^2+3*Worksheets!$G$44*(1-Worksheets!$G$44)^2*Worksheets!$AD$29)/Worksheets!$G$45),0)</f>
        <v>#VALUE!</v>
      </c>
      <c r="F29" s="90" t="e">
        <f>IF(Worksheets!$V$24&gt;=A29,(Worksheets!$G$45-SUM($F$7:F28))*((Worksheets!$G$44^4*Worksheets!$AD$29^4+4*Worksheets!$G$44^3*(1-Worksheets!$G$44)*Worksheets!$AD$29^3+6*Worksheets!$G$44^2*(1-Worksheets!$G$44)^2*Worksheets!$AD$29^2+4*Worksheets!$G$44*(1-Worksheets!$G$44^3)*Worksheets!$AD$29)/Worksheets!$G$45),0)</f>
        <v>#VALUE!</v>
      </c>
      <c r="G29" s="90" t="str">
        <f>IF(Worksheets!$D$45='Yield Calculations'!$C$4,'Yield Calculations'!B29*'Yield Calculations'!C29,IF(Worksheets!$D$45='Yield Calculations'!$D$4,'Yield Calculations'!B29*'Yield Calculations'!D29,IF(Worksheets!$D$45='Yield Calculations'!$E$4,'Yield Calculations'!B29*'Yield Calculations'!E29,IF(Worksheets!$D$45='Yield Calculations'!$F$4,'Yield Calculations'!B29*'Yield Calculations'!F29,"Too Many Lanes"))))</f>
        <v>Too Many Lanes</v>
      </c>
      <c r="H29" s="90" t="str">
        <f>IF(Worksheets!$D$45='Yield Calculations'!$C$4,'Yield Calculations'!C29,IF(Worksheets!$D$45='Yield Calculations'!$D$4,'Yield Calculations'!D29,IF(Worksheets!$D$45='Yield Calculations'!$E$4,'Yield Calculations'!E29,IF(Worksheets!$D$45='Yield Calculations'!$F$4,'Yield Calculations'!F29,"Too Many Lanes"))))</f>
        <v>Too Many Lanes</v>
      </c>
      <c r="K29" s="83">
        <v>22</v>
      </c>
      <c r="L29" s="83" t="e">
        <f>Worksheets!$X$24*(K29-0.5)</f>
        <v>#VALUE!</v>
      </c>
      <c r="M29" s="90" t="e">
        <f>IF(Worksheets!$AA$24&gt;=K29,Worksheets!$L$45*Worksheets!$AD$29*(1-Worksheets!$AD$29)^('Yield Calculations'!K29-1),0)</f>
        <v>#VALUE!</v>
      </c>
      <c r="N29" s="90" t="e">
        <f>IF(Worksheets!$AA$24&gt;=K29,(Worksheets!$L$45-SUM($N$7:N28))*(((2*Worksheets!$L$44*(1-Worksheets!$L$44)*Worksheets!$AD$29)+(Worksheets!$L$44^2*Worksheets!$AD$29^2))/Worksheets!$L$45),0)</f>
        <v>#VALUE!</v>
      </c>
      <c r="O29" s="90" t="e">
        <f>IF(Worksheets!$AA$24&gt;=K29,(Worksheets!$L$45-SUM($O$7:O28))*((Worksheets!$L$44^3*Worksheets!$AD$29^3+3*Worksheets!$L$44^2*(1-Worksheets!$L$44)*Worksheets!$AD$29^2+3*Worksheets!$L$44*(1-Worksheets!$L$44)^2*Worksheets!$AD$29)/Worksheets!$L$45),0)</f>
        <v>#VALUE!</v>
      </c>
      <c r="P29" s="90" t="e">
        <f>IF(Worksheets!$AA$24&gt;=K29,(Worksheets!$L$45-SUM($P$7:P28))*((Worksheets!$L$44^4*Worksheets!$AD$29^4+4*Worksheets!$L$44^3*(1-Worksheets!$L$44)*Worksheets!$AD$29^3+6*Worksheets!$L$44^2*(1-Worksheets!$L$44)^2*Worksheets!$AD$29^2+4*Worksheets!$L$44*(1-Worksheets!$L$44^3)*Worksheets!$AD$29)/Worksheets!$L$45),0)</f>
        <v>#VALUE!</v>
      </c>
      <c r="Q29" s="90" t="str">
        <f>IF(Worksheets!$I$45='Yield Calculations'!$M$4,'Yield Calculations'!L29*'Yield Calculations'!M29,IF(Worksheets!$I$45='Yield Calculations'!$N$4,'Yield Calculations'!L29*'Yield Calculations'!N29,IF(Worksheets!$I$45='Yield Calculations'!$O$4,'Yield Calculations'!L29*'Yield Calculations'!O29,IF(Worksheets!$I$45='Yield Calculations'!$P$4,'Yield Calculations'!L29*'Yield Calculations'!P29,"Too Many Lanes"))))</f>
        <v>Too Many Lanes</v>
      </c>
      <c r="R29" s="90" t="str">
        <f>IF(Worksheets!$I$45='Yield Calculations'!$M$4,'Yield Calculations'!M29,IF(Worksheets!$I$45='Yield Calculations'!$N$4,'Yield Calculations'!N29,IF(Worksheets!$I$45='Yield Calculations'!$O$4,'Yield Calculations'!O29,IF(Worksheets!$I$45='Yield Calculations'!$P$4,'Yield Calculations'!P29,"Too Many Lanes"))))</f>
        <v>Too Many Lanes</v>
      </c>
    </row>
    <row r="30" spans="1:18">
      <c r="A30" s="83">
        <f t="shared" si="0"/>
        <v>23</v>
      </c>
      <c r="B30" s="83" t="e">
        <f>Worksheets!$S$24*(A30-0.5)</f>
        <v>#VALUE!</v>
      </c>
      <c r="C30" s="90" t="e">
        <f>IF(Worksheets!$V$24&gt;=A30,Worksheets!$G$45*Worksheets!$AD$29*(1-Worksheets!$AD$29)^('Yield Calculations'!A30-1),0)</f>
        <v>#VALUE!</v>
      </c>
      <c r="D30" s="90" t="e">
        <f>IF(Worksheets!$V$24&gt;=A30,(Worksheets!$G$45-SUM($D$7:D29))*(((2*Worksheets!$G$44*(1-Worksheets!$G$44)*Worksheets!$AD$29)+(Worksheets!$G$44^2*Worksheets!$AD$29^2))/Worksheets!$G$45),0)</f>
        <v>#VALUE!</v>
      </c>
      <c r="E30" s="90" t="e">
        <f>IF(Worksheets!$V$24&gt;=A30,(Worksheets!$G$45-SUM($E$7:E29))*((Worksheets!$G$44^3*Worksheets!$AD$29^3+3*Worksheets!$G$44^2*(1-Worksheets!$G$44)*Worksheets!$AD$29^2+3*Worksheets!$G$44*(1-Worksheets!$G$44)^2*Worksheets!$AD$29)/Worksheets!$G$45),0)</f>
        <v>#VALUE!</v>
      </c>
      <c r="F30" s="90" t="e">
        <f>IF(Worksheets!$V$24&gt;=A30,(Worksheets!$G$45-SUM($F$7:F29))*((Worksheets!$G$44^4*Worksheets!$AD$29^4+4*Worksheets!$G$44^3*(1-Worksheets!$G$44)*Worksheets!$AD$29^3+6*Worksheets!$G$44^2*(1-Worksheets!$G$44)^2*Worksheets!$AD$29^2+4*Worksheets!$G$44*(1-Worksheets!$G$44^3)*Worksheets!$AD$29)/Worksheets!$G$45),0)</f>
        <v>#VALUE!</v>
      </c>
      <c r="G30" s="90" t="str">
        <f>IF(Worksheets!$D$45='Yield Calculations'!$C$4,'Yield Calculations'!B30*'Yield Calculations'!C30,IF(Worksheets!$D$45='Yield Calculations'!$D$4,'Yield Calculations'!B30*'Yield Calculations'!D30,IF(Worksheets!$D$45='Yield Calculations'!$E$4,'Yield Calculations'!B30*'Yield Calculations'!E30,IF(Worksheets!$D$45='Yield Calculations'!$F$4,'Yield Calculations'!B30*'Yield Calculations'!F30,"Too Many Lanes"))))</f>
        <v>Too Many Lanes</v>
      </c>
      <c r="H30" s="90" t="str">
        <f>IF(Worksheets!$D$45='Yield Calculations'!$C$4,'Yield Calculations'!C30,IF(Worksheets!$D$45='Yield Calculations'!$D$4,'Yield Calculations'!D30,IF(Worksheets!$D$45='Yield Calculations'!$E$4,'Yield Calculations'!E30,IF(Worksheets!$D$45='Yield Calculations'!$F$4,'Yield Calculations'!F30,"Too Many Lanes"))))</f>
        <v>Too Many Lanes</v>
      </c>
      <c r="K30" s="83">
        <v>23</v>
      </c>
      <c r="L30" s="83" t="e">
        <f>Worksheets!$X$24*(K30-0.5)</f>
        <v>#VALUE!</v>
      </c>
      <c r="M30" s="90" t="e">
        <f>IF(Worksheets!$AA$24&gt;=K30,Worksheets!$L$45*Worksheets!$AD$29*(1-Worksheets!$AD$29)^('Yield Calculations'!K30-1),0)</f>
        <v>#VALUE!</v>
      </c>
      <c r="N30" s="90" t="e">
        <f>IF(Worksheets!$AA$24&gt;=K30,(Worksheets!$L$45-SUM($N$7:N29))*(((2*Worksheets!$L$44*(1-Worksheets!$L$44)*Worksheets!$AD$29)+(Worksheets!$L$44^2*Worksheets!$AD$29^2))/Worksheets!$L$45),0)</f>
        <v>#VALUE!</v>
      </c>
      <c r="O30" s="90" t="e">
        <f>IF(Worksheets!$AA$24&gt;=K30,(Worksheets!$L$45-SUM($O$7:O29))*((Worksheets!$L$44^3*Worksheets!$AD$29^3+3*Worksheets!$L$44^2*(1-Worksheets!$L$44)*Worksheets!$AD$29^2+3*Worksheets!$L$44*(1-Worksheets!$L$44)^2*Worksheets!$AD$29)/Worksheets!$L$45),0)</f>
        <v>#VALUE!</v>
      </c>
      <c r="P30" s="90" t="e">
        <f>IF(Worksheets!$AA$24&gt;=K30,(Worksheets!$L$45-SUM($P$7:P29))*((Worksheets!$L$44^4*Worksheets!$AD$29^4+4*Worksheets!$L$44^3*(1-Worksheets!$L$44)*Worksheets!$AD$29^3+6*Worksheets!$L$44^2*(1-Worksheets!$L$44)^2*Worksheets!$AD$29^2+4*Worksheets!$L$44*(1-Worksheets!$L$44^3)*Worksheets!$AD$29)/Worksheets!$L$45),0)</f>
        <v>#VALUE!</v>
      </c>
      <c r="Q30" s="90" t="str">
        <f>IF(Worksheets!$I$45='Yield Calculations'!$M$4,'Yield Calculations'!L30*'Yield Calculations'!M30,IF(Worksheets!$I$45='Yield Calculations'!$N$4,'Yield Calculations'!L30*'Yield Calculations'!N30,IF(Worksheets!$I$45='Yield Calculations'!$O$4,'Yield Calculations'!L30*'Yield Calculations'!O30,IF(Worksheets!$I$45='Yield Calculations'!$P$4,'Yield Calculations'!L30*'Yield Calculations'!P30,"Too Many Lanes"))))</f>
        <v>Too Many Lanes</v>
      </c>
      <c r="R30" s="90" t="str">
        <f>IF(Worksheets!$I$45='Yield Calculations'!$M$4,'Yield Calculations'!M30,IF(Worksheets!$I$45='Yield Calculations'!$N$4,'Yield Calculations'!N30,IF(Worksheets!$I$45='Yield Calculations'!$O$4,'Yield Calculations'!O30,IF(Worksheets!$I$45='Yield Calculations'!$P$4,'Yield Calculations'!P30,"Too Many Lanes"))))</f>
        <v>Too Many Lanes</v>
      </c>
    </row>
    <row r="31" spans="1:18">
      <c r="A31" s="83">
        <f t="shared" si="0"/>
        <v>24</v>
      </c>
      <c r="B31" s="83" t="e">
        <f>Worksheets!$S$24*(A31-0.5)</f>
        <v>#VALUE!</v>
      </c>
      <c r="C31" s="90" t="e">
        <f>IF(Worksheets!$V$24&gt;=A31,Worksheets!$G$45*Worksheets!$AD$29*(1-Worksheets!$AD$29)^('Yield Calculations'!A31-1),0)</f>
        <v>#VALUE!</v>
      </c>
      <c r="D31" s="90" t="e">
        <f>IF(Worksheets!$V$24&gt;=A31,(Worksheets!$G$45-SUM($D$7:D30))*(((2*Worksheets!$G$44*(1-Worksheets!$G$44)*Worksheets!$AD$29)+(Worksheets!$G$44^2*Worksheets!$AD$29^2))/Worksheets!$G$45),0)</f>
        <v>#VALUE!</v>
      </c>
      <c r="E31" s="90" t="e">
        <f>IF(Worksheets!$V$24&gt;=A31,(Worksheets!$G$45-SUM($E$7:E30))*((Worksheets!$G$44^3*Worksheets!$AD$29^3+3*Worksheets!$G$44^2*(1-Worksheets!$G$44)*Worksheets!$AD$29^2+3*Worksheets!$G$44*(1-Worksheets!$G$44)^2*Worksheets!$AD$29)/Worksheets!$G$45),0)</f>
        <v>#VALUE!</v>
      </c>
      <c r="F31" s="90" t="e">
        <f>IF(Worksheets!$V$24&gt;=A31,(Worksheets!$G$45-SUM($F$7:F30))*((Worksheets!$G$44^4*Worksheets!$AD$29^4+4*Worksheets!$G$44^3*(1-Worksheets!$G$44)*Worksheets!$AD$29^3+6*Worksheets!$G$44^2*(1-Worksheets!$G$44)^2*Worksheets!$AD$29^2+4*Worksheets!$G$44*(1-Worksheets!$G$44^3)*Worksheets!$AD$29)/Worksheets!$G$45),0)</f>
        <v>#VALUE!</v>
      </c>
      <c r="G31" s="90" t="str">
        <f>IF(Worksheets!$D$45='Yield Calculations'!$C$4,'Yield Calculations'!B31*'Yield Calculations'!C31,IF(Worksheets!$D$45='Yield Calculations'!$D$4,'Yield Calculations'!B31*'Yield Calculations'!D31,IF(Worksheets!$D$45='Yield Calculations'!$E$4,'Yield Calculations'!B31*'Yield Calculations'!E31,IF(Worksheets!$D$45='Yield Calculations'!$F$4,'Yield Calculations'!B31*'Yield Calculations'!F31,"Too Many Lanes"))))</f>
        <v>Too Many Lanes</v>
      </c>
      <c r="H31" s="90" t="str">
        <f>IF(Worksheets!$D$45='Yield Calculations'!$C$4,'Yield Calculations'!C31,IF(Worksheets!$D$45='Yield Calculations'!$D$4,'Yield Calculations'!D31,IF(Worksheets!$D$45='Yield Calculations'!$E$4,'Yield Calculations'!E31,IF(Worksheets!$D$45='Yield Calculations'!$F$4,'Yield Calculations'!F31,"Too Many Lanes"))))</f>
        <v>Too Many Lanes</v>
      </c>
      <c r="K31" s="83">
        <v>24</v>
      </c>
      <c r="L31" s="83" t="e">
        <f>Worksheets!$X$24*(K31-0.5)</f>
        <v>#VALUE!</v>
      </c>
      <c r="M31" s="90" t="e">
        <f>IF(Worksheets!$AA$24&gt;=K31,Worksheets!$L$45*Worksheets!$AD$29*(1-Worksheets!$AD$29)^('Yield Calculations'!K31-1),0)</f>
        <v>#VALUE!</v>
      </c>
      <c r="N31" s="90" t="e">
        <f>IF(Worksheets!$AA$24&gt;=K31,(Worksheets!$L$45-SUM($N$7:N30))*(((2*Worksheets!$L$44*(1-Worksheets!$L$44)*Worksheets!$AD$29)+(Worksheets!$L$44^2*Worksheets!$AD$29^2))/Worksheets!$L$45),0)</f>
        <v>#VALUE!</v>
      </c>
      <c r="O31" s="90" t="e">
        <f>IF(Worksheets!$AA$24&gt;=K31,(Worksheets!$L$45-SUM($O$7:O30))*((Worksheets!$L$44^3*Worksheets!$AD$29^3+3*Worksheets!$L$44^2*(1-Worksheets!$L$44)*Worksheets!$AD$29^2+3*Worksheets!$L$44*(1-Worksheets!$L$44)^2*Worksheets!$AD$29)/Worksheets!$L$45),0)</f>
        <v>#VALUE!</v>
      </c>
      <c r="P31" s="90" t="e">
        <f>IF(Worksheets!$AA$24&gt;=K31,(Worksheets!$L$45-SUM($P$7:P30))*((Worksheets!$L$44^4*Worksheets!$AD$29^4+4*Worksheets!$L$44^3*(1-Worksheets!$L$44)*Worksheets!$AD$29^3+6*Worksheets!$L$44^2*(1-Worksheets!$L$44)^2*Worksheets!$AD$29^2+4*Worksheets!$L$44*(1-Worksheets!$L$44^3)*Worksheets!$AD$29)/Worksheets!$L$45),0)</f>
        <v>#VALUE!</v>
      </c>
      <c r="Q31" s="90" t="str">
        <f>IF(Worksheets!$I$45='Yield Calculations'!$M$4,'Yield Calculations'!L31*'Yield Calculations'!M31,IF(Worksheets!$I$45='Yield Calculations'!$N$4,'Yield Calculations'!L31*'Yield Calculations'!N31,IF(Worksheets!$I$45='Yield Calculations'!$O$4,'Yield Calculations'!L31*'Yield Calculations'!O31,IF(Worksheets!$I$45='Yield Calculations'!$P$4,'Yield Calculations'!L31*'Yield Calculations'!P31,"Too Many Lanes"))))</f>
        <v>Too Many Lanes</v>
      </c>
      <c r="R31" s="90" t="str">
        <f>IF(Worksheets!$I$45='Yield Calculations'!$M$4,'Yield Calculations'!M31,IF(Worksheets!$I$45='Yield Calculations'!$N$4,'Yield Calculations'!N31,IF(Worksheets!$I$45='Yield Calculations'!$O$4,'Yield Calculations'!O31,IF(Worksheets!$I$45='Yield Calculations'!$P$4,'Yield Calculations'!P31,"Too Many Lanes"))))</f>
        <v>Too Many Lanes</v>
      </c>
    </row>
    <row r="32" spans="1:18">
      <c r="A32" s="83">
        <f t="shared" si="0"/>
        <v>25</v>
      </c>
      <c r="B32" s="83" t="e">
        <f>Worksheets!$S$24*(A32-0.5)</f>
        <v>#VALUE!</v>
      </c>
      <c r="C32" s="90" t="e">
        <f>IF(Worksheets!$V$24&gt;=A32,Worksheets!$G$45*Worksheets!$AD$29*(1-Worksheets!$AD$29)^('Yield Calculations'!A32-1),0)</f>
        <v>#VALUE!</v>
      </c>
      <c r="D32" s="90" t="e">
        <f>IF(Worksheets!$V$24&gt;=A32,(Worksheets!$G$45-SUM($D$7:D31))*(((2*Worksheets!$G$44*(1-Worksheets!$G$44)*Worksheets!$AD$29)+(Worksheets!$G$44^2*Worksheets!$AD$29^2))/Worksheets!$G$45),0)</f>
        <v>#VALUE!</v>
      </c>
      <c r="E32" s="90" t="e">
        <f>IF(Worksheets!$V$24&gt;=A32,(Worksheets!$G$45-SUM($E$7:E31))*((Worksheets!$G$44^3*Worksheets!$AD$29^3+3*Worksheets!$G$44^2*(1-Worksheets!$G$44)*Worksheets!$AD$29^2+3*Worksheets!$G$44*(1-Worksheets!$G$44)^2*Worksheets!$AD$29)/Worksheets!$G$45),0)</f>
        <v>#VALUE!</v>
      </c>
      <c r="F32" s="90" t="e">
        <f>IF(Worksheets!$V$24&gt;=A32,(Worksheets!$G$45-SUM($F$7:F31))*((Worksheets!$G$44^4*Worksheets!$AD$29^4+4*Worksheets!$G$44^3*(1-Worksheets!$G$44)*Worksheets!$AD$29^3+6*Worksheets!$G$44^2*(1-Worksheets!$G$44)^2*Worksheets!$AD$29^2+4*Worksheets!$G$44*(1-Worksheets!$G$44^3)*Worksheets!$AD$29)/Worksheets!$G$45),0)</f>
        <v>#VALUE!</v>
      </c>
      <c r="G32" s="90" t="str">
        <f>IF(Worksheets!$D$45='Yield Calculations'!$C$4,'Yield Calculations'!B32*'Yield Calculations'!C32,IF(Worksheets!$D$45='Yield Calculations'!$D$4,'Yield Calculations'!B32*'Yield Calculations'!D32,IF(Worksheets!$D$45='Yield Calculations'!$E$4,'Yield Calculations'!B32*'Yield Calculations'!E32,IF(Worksheets!$D$45='Yield Calculations'!$F$4,'Yield Calculations'!B32*'Yield Calculations'!F32,"Too Many Lanes"))))</f>
        <v>Too Many Lanes</v>
      </c>
      <c r="H32" s="90" t="str">
        <f>IF(Worksheets!$D$45='Yield Calculations'!$C$4,'Yield Calculations'!C32,IF(Worksheets!$D$45='Yield Calculations'!$D$4,'Yield Calculations'!D32,IF(Worksheets!$D$45='Yield Calculations'!$E$4,'Yield Calculations'!E32,IF(Worksheets!$D$45='Yield Calculations'!$F$4,'Yield Calculations'!F32,"Too Many Lanes"))))</f>
        <v>Too Many Lanes</v>
      </c>
      <c r="K32" s="83">
        <v>25</v>
      </c>
      <c r="L32" s="83" t="e">
        <f>Worksheets!$X$24*(K32-0.5)</f>
        <v>#VALUE!</v>
      </c>
      <c r="M32" s="90" t="e">
        <f>IF(Worksheets!$AA$24&gt;=K32,Worksheets!$L$45*Worksheets!$AD$29*(1-Worksheets!$AD$29)^('Yield Calculations'!K32-1),0)</f>
        <v>#VALUE!</v>
      </c>
      <c r="N32" s="90" t="e">
        <f>IF(Worksheets!$AA$24&gt;=K32,(Worksheets!$L$45-SUM($N$7:N31))*(((2*Worksheets!$L$44*(1-Worksheets!$L$44)*Worksheets!$AD$29)+(Worksheets!$L$44^2*Worksheets!$AD$29^2))/Worksheets!$L$45),0)</f>
        <v>#VALUE!</v>
      </c>
      <c r="O32" s="90" t="e">
        <f>IF(Worksheets!$AA$24&gt;=K32,(Worksheets!$L$45-SUM($O$7:O31))*((Worksheets!$L$44^3*Worksheets!$AD$29^3+3*Worksheets!$L$44^2*(1-Worksheets!$L$44)*Worksheets!$AD$29^2+3*Worksheets!$L$44*(1-Worksheets!$L$44)^2*Worksheets!$AD$29)/Worksheets!$L$45),0)</f>
        <v>#VALUE!</v>
      </c>
      <c r="P32" s="90" t="e">
        <f>IF(Worksheets!$AA$24&gt;=K32,(Worksheets!$L$45-SUM($P$7:P31))*((Worksheets!$L$44^4*Worksheets!$AD$29^4+4*Worksheets!$L$44^3*(1-Worksheets!$L$44)*Worksheets!$AD$29^3+6*Worksheets!$L$44^2*(1-Worksheets!$L$44)^2*Worksheets!$AD$29^2+4*Worksheets!$L$44*(1-Worksheets!$L$44^3)*Worksheets!$AD$29)/Worksheets!$L$45),0)</f>
        <v>#VALUE!</v>
      </c>
      <c r="Q32" s="90" t="str">
        <f>IF(Worksheets!$I$45='Yield Calculations'!$M$4,'Yield Calculations'!L32*'Yield Calculations'!M32,IF(Worksheets!$I$45='Yield Calculations'!$N$4,'Yield Calculations'!L32*'Yield Calculations'!N32,IF(Worksheets!$I$45='Yield Calculations'!$O$4,'Yield Calculations'!L32*'Yield Calculations'!O32,IF(Worksheets!$I$45='Yield Calculations'!$P$4,'Yield Calculations'!L32*'Yield Calculations'!P32,"Too Many Lanes"))))</f>
        <v>Too Many Lanes</v>
      </c>
      <c r="R32" s="90" t="str">
        <f>IF(Worksheets!$I$45='Yield Calculations'!$M$4,'Yield Calculations'!M32,IF(Worksheets!$I$45='Yield Calculations'!$N$4,'Yield Calculations'!N32,IF(Worksheets!$I$45='Yield Calculations'!$O$4,'Yield Calculations'!O32,IF(Worksheets!$I$45='Yield Calculations'!$P$4,'Yield Calculations'!P32,"Too Many Lanes"))))</f>
        <v>Too Many Lanes</v>
      </c>
    </row>
    <row r="33" spans="1:18">
      <c r="A33" s="83">
        <f t="shared" si="0"/>
        <v>26</v>
      </c>
      <c r="B33" s="83" t="e">
        <f>Worksheets!$S$24*(A33-0.5)</f>
        <v>#VALUE!</v>
      </c>
      <c r="C33" s="90" t="e">
        <f>IF(Worksheets!$V$24&gt;=A33,Worksheets!$G$45*Worksheets!$AD$29*(1-Worksheets!$AD$29)^('Yield Calculations'!A33-1),0)</f>
        <v>#VALUE!</v>
      </c>
      <c r="D33" s="90" t="e">
        <f>IF(Worksheets!$V$24&gt;=A33,(Worksheets!$G$45-SUM($D$7:D32))*(((2*Worksheets!$G$44*(1-Worksheets!$G$44)*Worksheets!$AD$29)+(Worksheets!$G$44^2*Worksheets!$AD$29^2))/Worksheets!$G$45),0)</f>
        <v>#VALUE!</v>
      </c>
      <c r="E33" s="90" t="e">
        <f>IF(Worksheets!$V$24&gt;=A33,(Worksheets!$G$45-SUM($E$7:E32))*((Worksheets!$G$44^3*Worksheets!$AD$29^3+3*Worksheets!$G$44^2*(1-Worksheets!$G$44)*Worksheets!$AD$29^2+3*Worksheets!$G$44*(1-Worksheets!$G$44)^2*Worksheets!$AD$29)/Worksheets!$G$45),0)</f>
        <v>#VALUE!</v>
      </c>
      <c r="F33" s="90" t="e">
        <f>IF(Worksheets!$V$24&gt;=A33,(Worksheets!$G$45-SUM($F$7:F32))*((Worksheets!$G$44^4*Worksheets!$AD$29^4+4*Worksheets!$G$44^3*(1-Worksheets!$G$44)*Worksheets!$AD$29^3+6*Worksheets!$G$44^2*(1-Worksheets!$G$44)^2*Worksheets!$AD$29^2+4*Worksheets!$G$44*(1-Worksheets!$G$44^3)*Worksheets!$AD$29)/Worksheets!$G$45),0)</f>
        <v>#VALUE!</v>
      </c>
      <c r="G33" s="90" t="str">
        <f>IF(Worksheets!$D$45='Yield Calculations'!$C$4,'Yield Calculations'!B33*'Yield Calculations'!C33,IF(Worksheets!$D$45='Yield Calculations'!$D$4,'Yield Calculations'!B33*'Yield Calculations'!D33,IF(Worksheets!$D$45='Yield Calculations'!$E$4,'Yield Calculations'!B33*'Yield Calculations'!E33,IF(Worksheets!$D$45='Yield Calculations'!$F$4,'Yield Calculations'!B33*'Yield Calculations'!F33,"Too Many Lanes"))))</f>
        <v>Too Many Lanes</v>
      </c>
      <c r="H33" s="90" t="str">
        <f>IF(Worksheets!$D$45='Yield Calculations'!$C$4,'Yield Calculations'!C33,IF(Worksheets!$D$45='Yield Calculations'!$D$4,'Yield Calculations'!D33,IF(Worksheets!$D$45='Yield Calculations'!$E$4,'Yield Calculations'!E33,IF(Worksheets!$D$45='Yield Calculations'!$F$4,'Yield Calculations'!F33,"Too Many Lanes"))))</f>
        <v>Too Many Lanes</v>
      </c>
      <c r="K33" s="83">
        <v>26</v>
      </c>
      <c r="L33" s="83" t="e">
        <f>Worksheets!$X$24*(K33-0.5)</f>
        <v>#VALUE!</v>
      </c>
      <c r="M33" s="90" t="e">
        <f>IF(Worksheets!$AA$24&gt;=K33,Worksheets!$L$45*Worksheets!$AD$29*(1-Worksheets!$AD$29)^('Yield Calculations'!K33-1),0)</f>
        <v>#VALUE!</v>
      </c>
      <c r="N33" s="90" t="e">
        <f>IF(Worksheets!$AA$24&gt;=K33,(Worksheets!$L$45-SUM($N$7:N32))*(((2*Worksheets!$L$44*(1-Worksheets!$L$44)*Worksheets!$AD$29)+(Worksheets!$L$44^2*Worksheets!$AD$29^2))/Worksheets!$L$45),0)</f>
        <v>#VALUE!</v>
      </c>
      <c r="O33" s="90" t="e">
        <f>IF(Worksheets!$AA$24&gt;=K33,(Worksheets!$L$45-SUM($O$7:O32))*((Worksheets!$L$44^3*Worksheets!$AD$29^3+3*Worksheets!$L$44^2*(1-Worksheets!$L$44)*Worksheets!$AD$29^2+3*Worksheets!$L$44*(1-Worksheets!$L$44)^2*Worksheets!$AD$29)/Worksheets!$L$45),0)</f>
        <v>#VALUE!</v>
      </c>
      <c r="P33" s="90" t="e">
        <f>IF(Worksheets!$AA$24&gt;=K33,(Worksheets!$L$45-SUM($P$7:P32))*((Worksheets!$L$44^4*Worksheets!$AD$29^4+4*Worksheets!$L$44^3*(1-Worksheets!$L$44)*Worksheets!$AD$29^3+6*Worksheets!$L$44^2*(1-Worksheets!$L$44)^2*Worksheets!$AD$29^2+4*Worksheets!$L$44*(1-Worksheets!$L$44^3)*Worksheets!$AD$29)/Worksheets!$L$45),0)</f>
        <v>#VALUE!</v>
      </c>
      <c r="Q33" s="90" t="str">
        <f>IF(Worksheets!$I$45='Yield Calculations'!$M$4,'Yield Calculations'!L33*'Yield Calculations'!M33,IF(Worksheets!$I$45='Yield Calculations'!$N$4,'Yield Calculations'!L33*'Yield Calculations'!N33,IF(Worksheets!$I$45='Yield Calculations'!$O$4,'Yield Calculations'!L33*'Yield Calculations'!O33,IF(Worksheets!$I$45='Yield Calculations'!$P$4,'Yield Calculations'!L33*'Yield Calculations'!P33,"Too Many Lanes"))))</f>
        <v>Too Many Lanes</v>
      </c>
      <c r="R33" s="90" t="str">
        <f>IF(Worksheets!$I$45='Yield Calculations'!$M$4,'Yield Calculations'!M33,IF(Worksheets!$I$45='Yield Calculations'!$N$4,'Yield Calculations'!N33,IF(Worksheets!$I$45='Yield Calculations'!$O$4,'Yield Calculations'!O33,IF(Worksheets!$I$45='Yield Calculations'!$P$4,'Yield Calculations'!P33,"Too Many Lanes"))))</f>
        <v>Too Many Lanes</v>
      </c>
    </row>
    <row r="34" spans="1:18">
      <c r="A34" s="83">
        <f t="shared" si="0"/>
        <v>27</v>
      </c>
      <c r="B34" s="83" t="e">
        <f>Worksheets!$S$24*(A34-0.5)</f>
        <v>#VALUE!</v>
      </c>
      <c r="C34" s="90" t="e">
        <f>IF(Worksheets!$V$24&gt;=A34,Worksheets!$G$45*Worksheets!$AD$29*(1-Worksheets!$AD$29)^('Yield Calculations'!A34-1),0)</f>
        <v>#VALUE!</v>
      </c>
      <c r="D34" s="90" t="e">
        <f>IF(Worksheets!$V$24&gt;=A34,(Worksheets!$G$45-SUM($D$7:D33))*(((2*Worksheets!$G$44*(1-Worksheets!$G$44)*Worksheets!$AD$29)+(Worksheets!$G$44^2*Worksheets!$AD$29^2))/Worksheets!$G$45),0)</f>
        <v>#VALUE!</v>
      </c>
      <c r="E34" s="90" t="e">
        <f>IF(Worksheets!$V$24&gt;=A34,(Worksheets!$G$45-SUM($E$7:E33))*((Worksheets!$G$44^3*Worksheets!$AD$29^3+3*Worksheets!$G$44^2*(1-Worksheets!$G$44)*Worksheets!$AD$29^2+3*Worksheets!$G$44*(1-Worksheets!$G$44)^2*Worksheets!$AD$29)/Worksheets!$G$45),0)</f>
        <v>#VALUE!</v>
      </c>
      <c r="F34" s="90" t="e">
        <f>IF(Worksheets!$V$24&gt;=A34,(Worksheets!$G$45-SUM($F$7:F33))*((Worksheets!$G$44^4*Worksheets!$AD$29^4+4*Worksheets!$G$44^3*(1-Worksheets!$G$44)*Worksheets!$AD$29^3+6*Worksheets!$G$44^2*(1-Worksheets!$G$44)^2*Worksheets!$AD$29^2+4*Worksheets!$G$44*(1-Worksheets!$G$44^3)*Worksheets!$AD$29)/Worksheets!$G$45),0)</f>
        <v>#VALUE!</v>
      </c>
      <c r="G34" s="90" t="str">
        <f>IF(Worksheets!$D$45='Yield Calculations'!$C$4,'Yield Calculations'!B34*'Yield Calculations'!C34,IF(Worksheets!$D$45='Yield Calculations'!$D$4,'Yield Calculations'!B34*'Yield Calculations'!D34,IF(Worksheets!$D$45='Yield Calculations'!$E$4,'Yield Calculations'!B34*'Yield Calculations'!E34,IF(Worksheets!$D$45='Yield Calculations'!$F$4,'Yield Calculations'!B34*'Yield Calculations'!F34,"Too Many Lanes"))))</f>
        <v>Too Many Lanes</v>
      </c>
      <c r="H34" s="90" t="str">
        <f>IF(Worksheets!$D$45='Yield Calculations'!$C$4,'Yield Calculations'!C34,IF(Worksheets!$D$45='Yield Calculations'!$D$4,'Yield Calculations'!D34,IF(Worksheets!$D$45='Yield Calculations'!$E$4,'Yield Calculations'!E34,IF(Worksheets!$D$45='Yield Calculations'!$F$4,'Yield Calculations'!F34,"Too Many Lanes"))))</f>
        <v>Too Many Lanes</v>
      </c>
      <c r="K34" s="83">
        <v>27</v>
      </c>
      <c r="L34" s="83" t="e">
        <f>Worksheets!$X$24*(K34-0.5)</f>
        <v>#VALUE!</v>
      </c>
      <c r="M34" s="90" t="e">
        <f>IF(Worksheets!$AA$24&gt;=K34,Worksheets!$L$45*Worksheets!$AD$29*(1-Worksheets!$AD$29)^('Yield Calculations'!K34-1),0)</f>
        <v>#VALUE!</v>
      </c>
      <c r="N34" s="90" t="e">
        <f>IF(Worksheets!$AA$24&gt;=K34,(Worksheets!$L$45-SUM($N$7:N33))*(((2*Worksheets!$L$44*(1-Worksheets!$L$44)*Worksheets!$AD$29)+(Worksheets!$L$44^2*Worksheets!$AD$29^2))/Worksheets!$L$45),0)</f>
        <v>#VALUE!</v>
      </c>
      <c r="O34" s="90" t="e">
        <f>IF(Worksheets!$AA$24&gt;=K34,(Worksheets!$L$45-SUM($O$7:O33))*((Worksheets!$L$44^3*Worksheets!$AD$29^3+3*Worksheets!$L$44^2*(1-Worksheets!$L$44)*Worksheets!$AD$29^2+3*Worksheets!$L$44*(1-Worksheets!$L$44)^2*Worksheets!$AD$29)/Worksheets!$L$45),0)</f>
        <v>#VALUE!</v>
      </c>
      <c r="P34" s="90" t="e">
        <f>IF(Worksheets!$AA$24&gt;=K34,(Worksheets!$L$45-SUM($P$7:P33))*((Worksheets!$L$44^4*Worksheets!$AD$29^4+4*Worksheets!$L$44^3*(1-Worksheets!$L$44)*Worksheets!$AD$29^3+6*Worksheets!$L$44^2*(1-Worksheets!$L$44)^2*Worksheets!$AD$29^2+4*Worksheets!$L$44*(1-Worksheets!$L$44^3)*Worksheets!$AD$29)/Worksheets!$L$45),0)</f>
        <v>#VALUE!</v>
      </c>
      <c r="Q34" s="90" t="str">
        <f>IF(Worksheets!$I$45='Yield Calculations'!$M$4,'Yield Calculations'!L34*'Yield Calculations'!M34,IF(Worksheets!$I$45='Yield Calculations'!$N$4,'Yield Calculations'!L34*'Yield Calculations'!N34,IF(Worksheets!$I$45='Yield Calculations'!$O$4,'Yield Calculations'!L34*'Yield Calculations'!O34,IF(Worksheets!$I$45='Yield Calculations'!$P$4,'Yield Calculations'!L34*'Yield Calculations'!P34,"Too Many Lanes"))))</f>
        <v>Too Many Lanes</v>
      </c>
      <c r="R34" s="90" t="str">
        <f>IF(Worksheets!$I$45='Yield Calculations'!$M$4,'Yield Calculations'!M34,IF(Worksheets!$I$45='Yield Calculations'!$N$4,'Yield Calculations'!N34,IF(Worksheets!$I$45='Yield Calculations'!$O$4,'Yield Calculations'!O34,IF(Worksheets!$I$45='Yield Calculations'!$P$4,'Yield Calculations'!P34,"Too Many Lanes"))))</f>
        <v>Too Many Lanes</v>
      </c>
    </row>
    <row r="35" spans="1:18">
      <c r="A35" s="83">
        <f t="shared" si="0"/>
        <v>28</v>
      </c>
      <c r="B35" s="83" t="e">
        <f>Worksheets!$S$24*(A35-0.5)</f>
        <v>#VALUE!</v>
      </c>
      <c r="C35" s="90" t="e">
        <f>IF(Worksheets!$V$24&gt;=A35,Worksheets!$G$45*Worksheets!$AD$29*(1-Worksheets!$AD$29)^('Yield Calculations'!A35-1),0)</f>
        <v>#VALUE!</v>
      </c>
      <c r="D35" s="90" t="e">
        <f>IF(Worksheets!$V$24&gt;=A35,(Worksheets!$G$45-SUM($D$7:D34))*(((2*Worksheets!$G$44*(1-Worksheets!$G$44)*Worksheets!$AD$29)+(Worksheets!$G$44^2*Worksheets!$AD$29^2))/Worksheets!$G$45),0)</f>
        <v>#VALUE!</v>
      </c>
      <c r="E35" s="90" t="e">
        <f>IF(Worksheets!$V$24&gt;=A35,(Worksheets!$G$45-SUM($E$7:E34))*((Worksheets!$G$44^3*Worksheets!$AD$29^3+3*Worksheets!$G$44^2*(1-Worksheets!$G$44)*Worksheets!$AD$29^2+3*Worksheets!$G$44*(1-Worksheets!$G$44)^2*Worksheets!$AD$29)/Worksheets!$G$45),0)</f>
        <v>#VALUE!</v>
      </c>
      <c r="F35" s="90" t="e">
        <f>IF(Worksheets!$V$24&gt;=A35,(Worksheets!$G$45-SUM($F$7:F34))*((Worksheets!$G$44^4*Worksheets!$AD$29^4+4*Worksheets!$G$44^3*(1-Worksheets!$G$44)*Worksheets!$AD$29^3+6*Worksheets!$G$44^2*(1-Worksheets!$G$44)^2*Worksheets!$AD$29^2+4*Worksheets!$G$44*(1-Worksheets!$G$44^3)*Worksheets!$AD$29)/Worksheets!$G$45),0)</f>
        <v>#VALUE!</v>
      </c>
      <c r="G35" s="90" t="str">
        <f>IF(Worksheets!$D$45='Yield Calculations'!$C$4,'Yield Calculations'!B35*'Yield Calculations'!C35,IF(Worksheets!$D$45='Yield Calculations'!$D$4,'Yield Calculations'!B35*'Yield Calculations'!D35,IF(Worksheets!$D$45='Yield Calculations'!$E$4,'Yield Calculations'!B35*'Yield Calculations'!E35,IF(Worksheets!$D$45='Yield Calculations'!$F$4,'Yield Calculations'!B35*'Yield Calculations'!F35,"Too Many Lanes"))))</f>
        <v>Too Many Lanes</v>
      </c>
      <c r="H35" s="90" t="str">
        <f>IF(Worksheets!$D$45='Yield Calculations'!$C$4,'Yield Calculations'!C35,IF(Worksheets!$D$45='Yield Calculations'!$D$4,'Yield Calculations'!D35,IF(Worksheets!$D$45='Yield Calculations'!$E$4,'Yield Calculations'!E35,IF(Worksheets!$D$45='Yield Calculations'!$F$4,'Yield Calculations'!F35,"Too Many Lanes"))))</f>
        <v>Too Many Lanes</v>
      </c>
      <c r="K35" s="83">
        <v>28</v>
      </c>
      <c r="L35" s="83" t="e">
        <f>Worksheets!$X$24*(K35-0.5)</f>
        <v>#VALUE!</v>
      </c>
      <c r="M35" s="90" t="e">
        <f>IF(Worksheets!$AA$24&gt;=K35,Worksheets!$L$45*Worksheets!$AD$29*(1-Worksheets!$AD$29)^('Yield Calculations'!K35-1),0)</f>
        <v>#VALUE!</v>
      </c>
      <c r="N35" s="90" t="e">
        <f>IF(Worksheets!$AA$24&gt;=K35,(Worksheets!$L$45-SUM($N$7:N34))*(((2*Worksheets!$L$44*(1-Worksheets!$L$44)*Worksheets!$AD$29)+(Worksheets!$L$44^2*Worksheets!$AD$29^2))/Worksheets!$L$45),0)</f>
        <v>#VALUE!</v>
      </c>
      <c r="O35" s="90" t="e">
        <f>IF(Worksheets!$AA$24&gt;=K35,(Worksheets!$L$45-SUM($O$7:O34))*((Worksheets!$L$44^3*Worksheets!$AD$29^3+3*Worksheets!$L$44^2*(1-Worksheets!$L$44)*Worksheets!$AD$29^2+3*Worksheets!$L$44*(1-Worksheets!$L$44)^2*Worksheets!$AD$29)/Worksheets!$L$45),0)</f>
        <v>#VALUE!</v>
      </c>
      <c r="P35" s="90" t="e">
        <f>IF(Worksheets!$AA$24&gt;=K35,(Worksheets!$L$45-SUM($P$7:P34))*((Worksheets!$L$44^4*Worksheets!$AD$29^4+4*Worksheets!$L$44^3*(1-Worksheets!$L$44)*Worksheets!$AD$29^3+6*Worksheets!$L$44^2*(1-Worksheets!$L$44)^2*Worksheets!$AD$29^2+4*Worksheets!$L$44*(1-Worksheets!$L$44^3)*Worksheets!$AD$29)/Worksheets!$L$45),0)</f>
        <v>#VALUE!</v>
      </c>
      <c r="Q35" s="90" t="str">
        <f>IF(Worksheets!$I$45='Yield Calculations'!$M$4,'Yield Calculations'!L35*'Yield Calculations'!M35,IF(Worksheets!$I$45='Yield Calculations'!$N$4,'Yield Calculations'!L35*'Yield Calculations'!N35,IF(Worksheets!$I$45='Yield Calculations'!$O$4,'Yield Calculations'!L35*'Yield Calculations'!O35,IF(Worksheets!$I$45='Yield Calculations'!$P$4,'Yield Calculations'!L35*'Yield Calculations'!P35,"Too Many Lanes"))))</f>
        <v>Too Many Lanes</v>
      </c>
      <c r="R35" s="90" t="str">
        <f>IF(Worksheets!$I$45='Yield Calculations'!$M$4,'Yield Calculations'!M35,IF(Worksheets!$I$45='Yield Calculations'!$N$4,'Yield Calculations'!N35,IF(Worksheets!$I$45='Yield Calculations'!$O$4,'Yield Calculations'!O35,IF(Worksheets!$I$45='Yield Calculations'!$P$4,'Yield Calculations'!P35,"Too Many Lanes"))))</f>
        <v>Too Many Lanes</v>
      </c>
    </row>
    <row r="36" spans="1:18">
      <c r="A36" s="83">
        <f t="shared" si="0"/>
        <v>29</v>
      </c>
      <c r="B36" s="83" t="e">
        <f>Worksheets!$S$24*(A36-0.5)</f>
        <v>#VALUE!</v>
      </c>
      <c r="C36" s="90" t="e">
        <f>IF(Worksheets!$V$24&gt;=A36,Worksheets!$G$45*Worksheets!$AD$29*(1-Worksheets!$AD$29)^('Yield Calculations'!A36-1),0)</f>
        <v>#VALUE!</v>
      </c>
      <c r="D36" s="90" t="e">
        <f>IF(Worksheets!$V$24&gt;=A36,(Worksheets!$G$45-SUM($D$7:D35))*(((2*Worksheets!$G$44*(1-Worksheets!$G$44)*Worksheets!$AD$29)+(Worksheets!$G$44^2*Worksheets!$AD$29^2))/Worksheets!$G$45),0)</f>
        <v>#VALUE!</v>
      </c>
      <c r="E36" s="90" t="e">
        <f>IF(Worksheets!$V$24&gt;=A36,(Worksheets!$G$45-SUM($E$7:E35))*((Worksheets!$G$44^3*Worksheets!$AD$29^3+3*Worksheets!$G$44^2*(1-Worksheets!$G$44)*Worksheets!$AD$29^2+3*Worksheets!$G$44*(1-Worksheets!$G$44)^2*Worksheets!$AD$29)/Worksheets!$G$45),0)</f>
        <v>#VALUE!</v>
      </c>
      <c r="F36" s="90" t="e">
        <f>IF(Worksheets!$V$24&gt;=A36,(Worksheets!$G$45-SUM($F$7:F35))*((Worksheets!$G$44^4*Worksheets!$AD$29^4+4*Worksheets!$G$44^3*(1-Worksheets!$G$44)*Worksheets!$AD$29^3+6*Worksheets!$G$44^2*(1-Worksheets!$G$44)^2*Worksheets!$AD$29^2+4*Worksheets!$G$44*(1-Worksheets!$G$44^3)*Worksheets!$AD$29)/Worksheets!$G$45),0)</f>
        <v>#VALUE!</v>
      </c>
      <c r="G36" s="90" t="str">
        <f>IF(Worksheets!$D$45='Yield Calculations'!$C$4,'Yield Calculations'!B36*'Yield Calculations'!C36,IF(Worksheets!$D$45='Yield Calculations'!$D$4,'Yield Calculations'!B36*'Yield Calculations'!D36,IF(Worksheets!$D$45='Yield Calculations'!$E$4,'Yield Calculations'!B36*'Yield Calculations'!E36,IF(Worksheets!$D$45='Yield Calculations'!$F$4,'Yield Calculations'!B36*'Yield Calculations'!F36,"Too Many Lanes"))))</f>
        <v>Too Many Lanes</v>
      </c>
      <c r="H36" s="90" t="str">
        <f>IF(Worksheets!$D$45='Yield Calculations'!$C$4,'Yield Calculations'!C36,IF(Worksheets!$D$45='Yield Calculations'!$D$4,'Yield Calculations'!D36,IF(Worksheets!$D$45='Yield Calculations'!$E$4,'Yield Calculations'!E36,IF(Worksheets!$D$45='Yield Calculations'!$F$4,'Yield Calculations'!F36,"Too Many Lanes"))))</f>
        <v>Too Many Lanes</v>
      </c>
      <c r="K36" s="83">
        <v>29</v>
      </c>
      <c r="L36" s="83" t="e">
        <f>Worksheets!$X$24*(K36-0.5)</f>
        <v>#VALUE!</v>
      </c>
      <c r="M36" s="90" t="e">
        <f>IF(Worksheets!$AA$24&gt;=K36,Worksheets!$L$45*Worksheets!$AD$29*(1-Worksheets!$AD$29)^('Yield Calculations'!K36-1),0)</f>
        <v>#VALUE!</v>
      </c>
      <c r="N36" s="90" t="e">
        <f>IF(Worksheets!$AA$24&gt;=K36,(Worksheets!$L$45-SUM($N$7:N35))*(((2*Worksheets!$L$44*(1-Worksheets!$L$44)*Worksheets!$AD$29)+(Worksheets!$L$44^2*Worksheets!$AD$29^2))/Worksheets!$L$45),0)</f>
        <v>#VALUE!</v>
      </c>
      <c r="O36" s="90" t="e">
        <f>IF(Worksheets!$AA$24&gt;=K36,(Worksheets!$L$45-SUM($O$7:O35))*((Worksheets!$L$44^3*Worksheets!$AD$29^3+3*Worksheets!$L$44^2*(1-Worksheets!$L$44)*Worksheets!$AD$29^2+3*Worksheets!$L$44*(1-Worksheets!$L$44)^2*Worksheets!$AD$29)/Worksheets!$L$45),0)</f>
        <v>#VALUE!</v>
      </c>
      <c r="P36" s="90" t="e">
        <f>IF(Worksheets!$AA$24&gt;=K36,(Worksheets!$L$45-SUM($P$7:P35))*((Worksheets!$L$44^4*Worksheets!$AD$29^4+4*Worksheets!$L$44^3*(1-Worksheets!$L$44)*Worksheets!$AD$29^3+6*Worksheets!$L$44^2*(1-Worksheets!$L$44)^2*Worksheets!$AD$29^2+4*Worksheets!$L$44*(1-Worksheets!$L$44^3)*Worksheets!$AD$29)/Worksheets!$L$45),0)</f>
        <v>#VALUE!</v>
      </c>
      <c r="Q36" s="90" t="str">
        <f>IF(Worksheets!$I$45='Yield Calculations'!$M$4,'Yield Calculations'!L36*'Yield Calculations'!M36,IF(Worksheets!$I$45='Yield Calculations'!$N$4,'Yield Calculations'!L36*'Yield Calculations'!N36,IF(Worksheets!$I$45='Yield Calculations'!$O$4,'Yield Calculations'!L36*'Yield Calculations'!O36,IF(Worksheets!$I$45='Yield Calculations'!$P$4,'Yield Calculations'!L36*'Yield Calculations'!P36,"Too Many Lanes"))))</f>
        <v>Too Many Lanes</v>
      </c>
      <c r="R36" s="90" t="str">
        <f>IF(Worksheets!$I$45='Yield Calculations'!$M$4,'Yield Calculations'!M36,IF(Worksheets!$I$45='Yield Calculations'!$N$4,'Yield Calculations'!N36,IF(Worksheets!$I$45='Yield Calculations'!$O$4,'Yield Calculations'!O36,IF(Worksheets!$I$45='Yield Calculations'!$P$4,'Yield Calculations'!P36,"Too Many Lanes"))))</f>
        <v>Too Many Lanes</v>
      </c>
    </row>
    <row r="37" spans="1:18">
      <c r="A37" s="83">
        <f t="shared" si="0"/>
        <v>30</v>
      </c>
      <c r="B37" s="83" t="e">
        <f>Worksheets!$S$24*(A37-0.5)</f>
        <v>#VALUE!</v>
      </c>
      <c r="C37" s="90" t="e">
        <f>IF(Worksheets!$V$24&gt;=A37,Worksheets!$G$45*Worksheets!$AD$29*(1-Worksheets!$AD$29)^('Yield Calculations'!A37-1),0)</f>
        <v>#VALUE!</v>
      </c>
      <c r="D37" s="90" t="e">
        <f>IF(Worksheets!$V$24&gt;=A37,(Worksheets!$G$45-SUM($D$7:D36))*(((2*Worksheets!$G$44*(1-Worksheets!$G$44)*Worksheets!$AD$29)+(Worksheets!$G$44^2*Worksheets!$AD$29^2))/Worksheets!$G$45),0)</f>
        <v>#VALUE!</v>
      </c>
      <c r="E37" s="90" t="e">
        <f>IF(Worksheets!$V$24&gt;=A37,(Worksheets!$G$45-SUM($E$7:E36))*((Worksheets!$G$44^3*Worksheets!$AD$29^3+3*Worksheets!$G$44^2*(1-Worksheets!$G$44)*Worksheets!$AD$29^2+3*Worksheets!$G$44*(1-Worksheets!$G$44)^2*Worksheets!$AD$29)/Worksheets!$G$45),0)</f>
        <v>#VALUE!</v>
      </c>
      <c r="F37" s="90" t="e">
        <f>IF(Worksheets!$V$24&gt;=A37,(Worksheets!$G$45-SUM($F$7:F36))*((Worksheets!$G$44^4*Worksheets!$AD$29^4+4*Worksheets!$G$44^3*(1-Worksheets!$G$44)*Worksheets!$AD$29^3+6*Worksheets!$G$44^2*(1-Worksheets!$G$44)^2*Worksheets!$AD$29^2+4*Worksheets!$G$44*(1-Worksheets!$G$44^3)*Worksheets!$AD$29)/Worksheets!$G$45),0)</f>
        <v>#VALUE!</v>
      </c>
      <c r="G37" s="90" t="str">
        <f>IF(Worksheets!$D$45='Yield Calculations'!$C$4,'Yield Calculations'!B37*'Yield Calculations'!C37,IF(Worksheets!$D$45='Yield Calculations'!$D$4,'Yield Calculations'!B37*'Yield Calculations'!D37,IF(Worksheets!$D$45='Yield Calculations'!$E$4,'Yield Calculations'!B37*'Yield Calculations'!E37,IF(Worksheets!$D$45='Yield Calculations'!$F$4,'Yield Calculations'!B37*'Yield Calculations'!F37,"Too Many Lanes"))))</f>
        <v>Too Many Lanes</v>
      </c>
      <c r="H37" s="90" t="str">
        <f>IF(Worksheets!$D$45='Yield Calculations'!$C$4,'Yield Calculations'!C37,IF(Worksheets!$D$45='Yield Calculations'!$D$4,'Yield Calculations'!D37,IF(Worksheets!$D$45='Yield Calculations'!$E$4,'Yield Calculations'!E37,IF(Worksheets!$D$45='Yield Calculations'!$F$4,'Yield Calculations'!F37,"Too Many Lanes"))))</f>
        <v>Too Many Lanes</v>
      </c>
      <c r="K37" s="83">
        <v>30</v>
      </c>
      <c r="L37" s="83" t="e">
        <f>Worksheets!$X$24*(K37-0.5)</f>
        <v>#VALUE!</v>
      </c>
      <c r="M37" s="90" t="e">
        <f>IF(Worksheets!$AA$24&gt;=K37,Worksheets!$L$45*Worksheets!$AD$29*(1-Worksheets!$AD$29)^('Yield Calculations'!K37-1),0)</f>
        <v>#VALUE!</v>
      </c>
      <c r="N37" s="90" t="e">
        <f>IF(Worksheets!$AA$24&gt;=K37,(Worksheets!$L$45-SUM($N$7:N36))*(((2*Worksheets!$L$44*(1-Worksheets!$L$44)*Worksheets!$AD$29)+(Worksheets!$L$44^2*Worksheets!$AD$29^2))/Worksheets!$L$45),0)</f>
        <v>#VALUE!</v>
      </c>
      <c r="O37" s="90" t="e">
        <f>IF(Worksheets!$AA$24&gt;=K37,(Worksheets!$L$45-SUM($O$7:O36))*((Worksheets!$L$44^3*Worksheets!$AD$29^3+3*Worksheets!$L$44^2*(1-Worksheets!$L$44)*Worksheets!$AD$29^2+3*Worksheets!$L$44*(1-Worksheets!$L$44)^2*Worksheets!$AD$29)/Worksheets!$L$45),0)</f>
        <v>#VALUE!</v>
      </c>
      <c r="P37" s="90" t="e">
        <f>IF(Worksheets!$AA$24&gt;=K37,(Worksheets!$L$45-SUM($P$7:P36))*((Worksheets!$L$44^4*Worksheets!$AD$29^4+4*Worksheets!$L$44^3*(1-Worksheets!$L$44)*Worksheets!$AD$29^3+6*Worksheets!$L$44^2*(1-Worksheets!$L$44)^2*Worksheets!$AD$29^2+4*Worksheets!$L$44*(1-Worksheets!$L$44^3)*Worksheets!$AD$29)/Worksheets!$L$45),0)</f>
        <v>#VALUE!</v>
      </c>
      <c r="Q37" s="90" t="str">
        <f>IF(Worksheets!$I$45='Yield Calculations'!$M$4,'Yield Calculations'!L37*'Yield Calculations'!M37,IF(Worksheets!$I$45='Yield Calculations'!$N$4,'Yield Calculations'!L37*'Yield Calculations'!N37,IF(Worksheets!$I$45='Yield Calculations'!$O$4,'Yield Calculations'!L37*'Yield Calculations'!O37,IF(Worksheets!$I$45='Yield Calculations'!$P$4,'Yield Calculations'!L37*'Yield Calculations'!P37,"Too Many Lanes"))))</f>
        <v>Too Many Lanes</v>
      </c>
      <c r="R37" s="90" t="str">
        <f>IF(Worksheets!$I$45='Yield Calculations'!$M$4,'Yield Calculations'!M37,IF(Worksheets!$I$45='Yield Calculations'!$N$4,'Yield Calculations'!N37,IF(Worksheets!$I$45='Yield Calculations'!$O$4,'Yield Calculations'!O37,IF(Worksheets!$I$45='Yield Calculations'!$P$4,'Yield Calculations'!P37,"Too Many Lanes"))))</f>
        <v>Too Many Lanes</v>
      </c>
    </row>
    <row r="38" spans="1:18">
      <c r="A38" s="83">
        <f t="shared" si="0"/>
        <v>31</v>
      </c>
      <c r="B38" s="83" t="e">
        <f>Worksheets!$S$24*(A38-0.5)</f>
        <v>#VALUE!</v>
      </c>
      <c r="C38" s="90" t="e">
        <f>IF(Worksheets!$V$24&gt;=A38,Worksheets!$G$45*Worksheets!$AD$29*(1-Worksheets!$AD$29)^('Yield Calculations'!A38-1),0)</f>
        <v>#VALUE!</v>
      </c>
      <c r="D38" s="90" t="e">
        <f>IF(Worksheets!$V$24&gt;=A38,(Worksheets!$G$45-SUM($D$7:D37))*(((2*Worksheets!$G$44*(1-Worksheets!$G$44)*Worksheets!$AD$29)+(Worksheets!$G$44^2*Worksheets!$AD$29^2))/Worksheets!$G$45),0)</f>
        <v>#VALUE!</v>
      </c>
      <c r="E38" s="90" t="e">
        <f>IF(Worksheets!$V$24&gt;=A38,(Worksheets!$G$45-SUM($E$7:E37))*((Worksheets!$G$44^3*Worksheets!$AD$29^3+3*Worksheets!$G$44^2*(1-Worksheets!$G$44)*Worksheets!$AD$29^2+3*Worksheets!$G$44*(1-Worksheets!$G$44)^2*Worksheets!$AD$29)/Worksheets!$G$45),0)</f>
        <v>#VALUE!</v>
      </c>
      <c r="F38" s="90" t="e">
        <f>IF(Worksheets!$V$24&gt;=A38,(Worksheets!$G$45-SUM($F$7:F37))*((Worksheets!$G$44^4*Worksheets!$AD$29^4+4*Worksheets!$G$44^3*(1-Worksheets!$G$44)*Worksheets!$AD$29^3+6*Worksheets!$G$44^2*(1-Worksheets!$G$44)^2*Worksheets!$AD$29^2+4*Worksheets!$G$44*(1-Worksheets!$G$44^3)*Worksheets!$AD$29)/Worksheets!$G$45),0)</f>
        <v>#VALUE!</v>
      </c>
      <c r="G38" s="90" t="str">
        <f>IF(Worksheets!$D$45='Yield Calculations'!$C$4,'Yield Calculations'!B38*'Yield Calculations'!C38,IF(Worksheets!$D$45='Yield Calculations'!$D$4,'Yield Calculations'!B38*'Yield Calculations'!D38,IF(Worksheets!$D$45='Yield Calculations'!$E$4,'Yield Calculations'!B38*'Yield Calculations'!E38,IF(Worksheets!$D$45='Yield Calculations'!$F$4,'Yield Calculations'!B38*'Yield Calculations'!F38,"Too Many Lanes"))))</f>
        <v>Too Many Lanes</v>
      </c>
      <c r="H38" s="90" t="str">
        <f>IF(Worksheets!$D$45='Yield Calculations'!$C$4,'Yield Calculations'!C38,IF(Worksheets!$D$45='Yield Calculations'!$D$4,'Yield Calculations'!D38,IF(Worksheets!$D$45='Yield Calculations'!$E$4,'Yield Calculations'!E38,IF(Worksheets!$D$45='Yield Calculations'!$F$4,'Yield Calculations'!F38,"Too Many Lanes"))))</f>
        <v>Too Many Lanes</v>
      </c>
      <c r="K38" s="83">
        <v>31</v>
      </c>
      <c r="L38" s="83" t="e">
        <f>Worksheets!$X$24*(K38-0.5)</f>
        <v>#VALUE!</v>
      </c>
      <c r="M38" s="90" t="e">
        <f>IF(Worksheets!$AA$24&gt;=K38,Worksheets!$L$45*Worksheets!$AD$29*(1-Worksheets!$AD$29)^('Yield Calculations'!K38-1),0)</f>
        <v>#VALUE!</v>
      </c>
      <c r="N38" s="90" t="e">
        <f>IF(Worksheets!$AA$24&gt;=K38,(Worksheets!$L$45-SUM($N$7:N37))*(((2*Worksheets!$L$44*(1-Worksheets!$L$44)*Worksheets!$AD$29)+(Worksheets!$L$44^2*Worksheets!$AD$29^2))/Worksheets!$L$45),0)</f>
        <v>#VALUE!</v>
      </c>
      <c r="O38" s="90" t="e">
        <f>IF(Worksheets!$AA$24&gt;=K38,(Worksheets!$L$45-SUM($O$7:O37))*((Worksheets!$L$44^3*Worksheets!$AD$29^3+3*Worksheets!$L$44^2*(1-Worksheets!$L$44)*Worksheets!$AD$29^2+3*Worksheets!$L$44*(1-Worksheets!$L$44)^2*Worksheets!$AD$29)/Worksheets!$L$45),0)</f>
        <v>#VALUE!</v>
      </c>
      <c r="P38" s="90" t="e">
        <f>IF(Worksheets!$AA$24&gt;=K38,(Worksheets!$L$45-SUM($P$7:P37))*((Worksheets!$L$44^4*Worksheets!$AD$29^4+4*Worksheets!$L$44^3*(1-Worksheets!$L$44)*Worksheets!$AD$29^3+6*Worksheets!$L$44^2*(1-Worksheets!$L$44)^2*Worksheets!$AD$29^2+4*Worksheets!$L$44*(1-Worksheets!$L$44^3)*Worksheets!$AD$29)/Worksheets!$L$45),0)</f>
        <v>#VALUE!</v>
      </c>
      <c r="Q38" s="90" t="str">
        <f>IF(Worksheets!$I$45='Yield Calculations'!$M$4,'Yield Calculations'!L38*'Yield Calculations'!M38,IF(Worksheets!$I$45='Yield Calculations'!$N$4,'Yield Calculations'!L38*'Yield Calculations'!N38,IF(Worksheets!$I$45='Yield Calculations'!$O$4,'Yield Calculations'!L38*'Yield Calculations'!O38,IF(Worksheets!$I$45='Yield Calculations'!$P$4,'Yield Calculations'!L38*'Yield Calculations'!P38,"Too Many Lanes"))))</f>
        <v>Too Many Lanes</v>
      </c>
      <c r="R38" s="90" t="str">
        <f>IF(Worksheets!$I$45='Yield Calculations'!$M$4,'Yield Calculations'!M38,IF(Worksheets!$I$45='Yield Calculations'!$N$4,'Yield Calculations'!N38,IF(Worksheets!$I$45='Yield Calculations'!$O$4,'Yield Calculations'!O38,IF(Worksheets!$I$45='Yield Calculations'!$P$4,'Yield Calculations'!P38,"Too Many Lanes"))))</f>
        <v>Too Many Lanes</v>
      </c>
    </row>
    <row r="39" spans="1:18">
      <c r="A39" s="83">
        <f t="shared" si="0"/>
        <v>32</v>
      </c>
      <c r="B39" s="83" t="e">
        <f>Worksheets!$S$24*(A39-0.5)</f>
        <v>#VALUE!</v>
      </c>
      <c r="C39" s="90" t="e">
        <f>IF(Worksheets!$V$24&gt;=A39,Worksheets!$G$45*Worksheets!$AD$29*(1-Worksheets!$AD$29)^('Yield Calculations'!A39-1),0)</f>
        <v>#VALUE!</v>
      </c>
      <c r="D39" s="90" t="e">
        <f>IF(Worksheets!$V$24&gt;=A39,(Worksheets!$G$45-SUM($D$7:D38))*(((2*Worksheets!$G$44*(1-Worksheets!$G$44)*Worksheets!$AD$29)+(Worksheets!$G$44^2*Worksheets!$AD$29^2))/Worksheets!$G$45),0)</f>
        <v>#VALUE!</v>
      </c>
      <c r="E39" s="90" t="e">
        <f>IF(Worksheets!$V$24&gt;=A39,(Worksheets!$G$45-SUM($E$7:E38))*((Worksheets!$G$44^3*Worksheets!$AD$29^3+3*Worksheets!$G$44^2*(1-Worksheets!$G$44)*Worksheets!$AD$29^2+3*Worksheets!$G$44*(1-Worksheets!$G$44)^2*Worksheets!$AD$29)/Worksheets!$G$45),0)</f>
        <v>#VALUE!</v>
      </c>
      <c r="F39" s="90" t="e">
        <f>IF(Worksheets!$V$24&gt;=A39,(Worksheets!$G$45-SUM($F$7:F38))*((Worksheets!$G$44^4*Worksheets!$AD$29^4+4*Worksheets!$G$44^3*(1-Worksheets!$G$44)*Worksheets!$AD$29^3+6*Worksheets!$G$44^2*(1-Worksheets!$G$44)^2*Worksheets!$AD$29^2+4*Worksheets!$G$44*(1-Worksheets!$G$44^3)*Worksheets!$AD$29)/Worksheets!$G$45),0)</f>
        <v>#VALUE!</v>
      </c>
      <c r="G39" s="90" t="str">
        <f>IF(Worksheets!$D$45='Yield Calculations'!$C$4,'Yield Calculations'!B39*'Yield Calculations'!C39,IF(Worksheets!$D$45='Yield Calculations'!$D$4,'Yield Calculations'!B39*'Yield Calculations'!D39,IF(Worksheets!$D$45='Yield Calculations'!$E$4,'Yield Calculations'!B39*'Yield Calculations'!E39,IF(Worksheets!$D$45='Yield Calculations'!$F$4,'Yield Calculations'!B39*'Yield Calculations'!F39,"Too Many Lanes"))))</f>
        <v>Too Many Lanes</v>
      </c>
      <c r="H39" s="90" t="str">
        <f>IF(Worksheets!$D$45='Yield Calculations'!$C$4,'Yield Calculations'!C39,IF(Worksheets!$D$45='Yield Calculations'!$D$4,'Yield Calculations'!D39,IF(Worksheets!$D$45='Yield Calculations'!$E$4,'Yield Calculations'!E39,IF(Worksheets!$D$45='Yield Calculations'!$F$4,'Yield Calculations'!F39,"Too Many Lanes"))))</f>
        <v>Too Many Lanes</v>
      </c>
      <c r="K39" s="83">
        <v>32</v>
      </c>
      <c r="L39" s="83" t="e">
        <f>Worksheets!$X$24*(K39-0.5)</f>
        <v>#VALUE!</v>
      </c>
      <c r="M39" s="90" t="e">
        <f>IF(Worksheets!$AA$24&gt;=K39,Worksheets!$L$45*Worksheets!$AD$29*(1-Worksheets!$AD$29)^('Yield Calculations'!K39-1),0)</f>
        <v>#VALUE!</v>
      </c>
      <c r="N39" s="90" t="e">
        <f>IF(Worksheets!$AA$24&gt;=K39,(Worksheets!$L$45-SUM($N$7:N38))*(((2*Worksheets!$L$44*(1-Worksheets!$L$44)*Worksheets!$AD$29)+(Worksheets!$L$44^2*Worksheets!$AD$29^2))/Worksheets!$L$45),0)</f>
        <v>#VALUE!</v>
      </c>
      <c r="O39" s="90" t="e">
        <f>IF(Worksheets!$AA$24&gt;=K39,(Worksheets!$L$45-SUM($O$7:O38))*((Worksheets!$L$44^3*Worksheets!$AD$29^3+3*Worksheets!$L$44^2*(1-Worksheets!$L$44)*Worksheets!$AD$29^2+3*Worksheets!$L$44*(1-Worksheets!$L$44)^2*Worksheets!$AD$29)/Worksheets!$L$45),0)</f>
        <v>#VALUE!</v>
      </c>
      <c r="P39" s="90" t="e">
        <f>IF(Worksheets!$AA$24&gt;=K39,(Worksheets!$L$45-SUM($P$7:P38))*((Worksheets!$L$44^4*Worksheets!$AD$29^4+4*Worksheets!$L$44^3*(1-Worksheets!$L$44)*Worksheets!$AD$29^3+6*Worksheets!$L$44^2*(1-Worksheets!$L$44)^2*Worksheets!$AD$29^2+4*Worksheets!$L$44*(1-Worksheets!$L$44^3)*Worksheets!$AD$29)/Worksheets!$L$45),0)</f>
        <v>#VALUE!</v>
      </c>
      <c r="Q39" s="90" t="str">
        <f>IF(Worksheets!$I$45='Yield Calculations'!$M$4,'Yield Calculations'!L39*'Yield Calculations'!M39,IF(Worksheets!$I$45='Yield Calculations'!$N$4,'Yield Calculations'!L39*'Yield Calculations'!N39,IF(Worksheets!$I$45='Yield Calculations'!$O$4,'Yield Calculations'!L39*'Yield Calculations'!O39,IF(Worksheets!$I$45='Yield Calculations'!$P$4,'Yield Calculations'!L39*'Yield Calculations'!P39,"Too Many Lanes"))))</f>
        <v>Too Many Lanes</v>
      </c>
      <c r="R39" s="90" t="str">
        <f>IF(Worksheets!$I$45='Yield Calculations'!$M$4,'Yield Calculations'!M39,IF(Worksheets!$I$45='Yield Calculations'!$N$4,'Yield Calculations'!N39,IF(Worksheets!$I$45='Yield Calculations'!$O$4,'Yield Calculations'!O39,IF(Worksheets!$I$45='Yield Calculations'!$P$4,'Yield Calculations'!P39,"Too Many Lanes"))))</f>
        <v>Too Many Lanes</v>
      </c>
    </row>
    <row r="40" spans="1:18">
      <c r="A40" s="83">
        <f t="shared" si="0"/>
        <v>33</v>
      </c>
      <c r="B40" s="83" t="e">
        <f>Worksheets!$S$24*(A40-0.5)</f>
        <v>#VALUE!</v>
      </c>
      <c r="C40" s="90" t="e">
        <f>IF(Worksheets!$V$24&gt;=A40,Worksheets!$G$45*Worksheets!$AD$29*(1-Worksheets!$AD$29)^('Yield Calculations'!A40-1),0)</f>
        <v>#VALUE!</v>
      </c>
      <c r="D40" s="90" t="e">
        <f>IF(Worksheets!$V$24&gt;=A40,(Worksheets!$G$45-SUM($D$7:D39))*(((2*Worksheets!$G$44*(1-Worksheets!$G$44)*Worksheets!$AD$29)+(Worksheets!$G$44^2*Worksheets!$AD$29^2))/Worksheets!$G$45),0)</f>
        <v>#VALUE!</v>
      </c>
      <c r="E40" s="90" t="e">
        <f>IF(Worksheets!$V$24&gt;=A40,(Worksheets!$G$45-SUM($E$7:E39))*((Worksheets!$G$44^3*Worksheets!$AD$29^3+3*Worksheets!$G$44^2*(1-Worksheets!$G$44)*Worksheets!$AD$29^2+3*Worksheets!$G$44*(1-Worksheets!$G$44)^2*Worksheets!$AD$29)/Worksheets!$G$45),0)</f>
        <v>#VALUE!</v>
      </c>
      <c r="F40" s="90" t="e">
        <f>IF(Worksheets!$V$24&gt;=A40,(Worksheets!$G$45-SUM($F$7:F39))*((Worksheets!$G$44^4*Worksheets!$AD$29^4+4*Worksheets!$G$44^3*(1-Worksheets!$G$44)*Worksheets!$AD$29^3+6*Worksheets!$G$44^2*(1-Worksheets!$G$44)^2*Worksheets!$AD$29^2+4*Worksheets!$G$44*(1-Worksheets!$G$44^3)*Worksheets!$AD$29)/Worksheets!$G$45),0)</f>
        <v>#VALUE!</v>
      </c>
      <c r="G40" s="90" t="str">
        <f>IF(Worksheets!$D$45='Yield Calculations'!$C$4,'Yield Calculations'!B40*'Yield Calculations'!C40,IF(Worksheets!$D$45='Yield Calculations'!$D$4,'Yield Calculations'!B40*'Yield Calculations'!D40,IF(Worksheets!$D$45='Yield Calculations'!$E$4,'Yield Calculations'!B40*'Yield Calculations'!E40,IF(Worksheets!$D$45='Yield Calculations'!$F$4,'Yield Calculations'!B40*'Yield Calculations'!F40,"Too Many Lanes"))))</f>
        <v>Too Many Lanes</v>
      </c>
      <c r="H40" s="90" t="str">
        <f>IF(Worksheets!$D$45='Yield Calculations'!$C$4,'Yield Calculations'!C40,IF(Worksheets!$D$45='Yield Calculations'!$D$4,'Yield Calculations'!D40,IF(Worksheets!$D$45='Yield Calculations'!$E$4,'Yield Calculations'!E40,IF(Worksheets!$D$45='Yield Calculations'!$F$4,'Yield Calculations'!F40,"Too Many Lanes"))))</f>
        <v>Too Many Lanes</v>
      </c>
      <c r="K40" s="83">
        <v>33</v>
      </c>
      <c r="L40" s="83" t="e">
        <f>Worksheets!$X$24*(K40-0.5)</f>
        <v>#VALUE!</v>
      </c>
      <c r="M40" s="90" t="e">
        <f>IF(Worksheets!$AA$24&gt;=K40,Worksheets!$L$45*Worksheets!$AD$29*(1-Worksheets!$AD$29)^('Yield Calculations'!K40-1),0)</f>
        <v>#VALUE!</v>
      </c>
      <c r="N40" s="90" t="e">
        <f>IF(Worksheets!$AA$24&gt;=K40,(Worksheets!$L$45-SUM($N$7:N39))*(((2*Worksheets!$L$44*(1-Worksheets!$L$44)*Worksheets!$AD$29)+(Worksheets!$L$44^2*Worksheets!$AD$29^2))/Worksheets!$L$45),0)</f>
        <v>#VALUE!</v>
      </c>
      <c r="O40" s="90" t="e">
        <f>IF(Worksheets!$AA$24&gt;=K40,(Worksheets!$L$45-SUM($O$7:O39))*((Worksheets!$L$44^3*Worksheets!$AD$29^3+3*Worksheets!$L$44^2*(1-Worksheets!$L$44)*Worksheets!$AD$29^2+3*Worksheets!$L$44*(1-Worksheets!$L$44)^2*Worksheets!$AD$29)/Worksheets!$L$45),0)</f>
        <v>#VALUE!</v>
      </c>
      <c r="P40" s="90" t="e">
        <f>IF(Worksheets!$AA$24&gt;=K40,(Worksheets!$L$45-SUM($P$7:P39))*((Worksheets!$L$44^4*Worksheets!$AD$29^4+4*Worksheets!$L$44^3*(1-Worksheets!$L$44)*Worksheets!$AD$29^3+6*Worksheets!$L$44^2*(1-Worksheets!$L$44)^2*Worksheets!$AD$29^2+4*Worksheets!$L$44*(1-Worksheets!$L$44^3)*Worksheets!$AD$29)/Worksheets!$L$45),0)</f>
        <v>#VALUE!</v>
      </c>
      <c r="Q40" s="90" t="str">
        <f>IF(Worksheets!$I$45='Yield Calculations'!$M$4,'Yield Calculations'!L40*'Yield Calculations'!M40,IF(Worksheets!$I$45='Yield Calculations'!$N$4,'Yield Calculations'!L40*'Yield Calculations'!N40,IF(Worksheets!$I$45='Yield Calculations'!$O$4,'Yield Calculations'!L40*'Yield Calculations'!O40,IF(Worksheets!$I$45='Yield Calculations'!$P$4,'Yield Calculations'!L40*'Yield Calculations'!P40,"Too Many Lanes"))))</f>
        <v>Too Many Lanes</v>
      </c>
      <c r="R40" s="90" t="str">
        <f>IF(Worksheets!$I$45='Yield Calculations'!$M$4,'Yield Calculations'!M40,IF(Worksheets!$I$45='Yield Calculations'!$N$4,'Yield Calculations'!N40,IF(Worksheets!$I$45='Yield Calculations'!$O$4,'Yield Calculations'!O40,IF(Worksheets!$I$45='Yield Calculations'!$P$4,'Yield Calculations'!P40,"Too Many Lanes"))))</f>
        <v>Too Many Lanes</v>
      </c>
    </row>
    <row r="41" spans="1:18">
      <c r="A41" s="83">
        <f t="shared" si="0"/>
        <v>34</v>
      </c>
      <c r="B41" s="83" t="e">
        <f>Worksheets!$S$24*(A41-0.5)</f>
        <v>#VALUE!</v>
      </c>
      <c r="C41" s="90" t="e">
        <f>IF(Worksheets!$V$24&gt;=A41,Worksheets!$G$45*Worksheets!$AD$29*(1-Worksheets!$AD$29)^('Yield Calculations'!A41-1),0)</f>
        <v>#VALUE!</v>
      </c>
      <c r="D41" s="90" t="e">
        <f>IF(Worksheets!$V$24&gt;=A41,(Worksheets!$G$45-SUM($D$7:D40))*(((2*Worksheets!$G$44*(1-Worksheets!$G$44)*Worksheets!$AD$29)+(Worksheets!$G$44^2*Worksheets!$AD$29^2))/Worksheets!$G$45),0)</f>
        <v>#VALUE!</v>
      </c>
      <c r="E41" s="90" t="e">
        <f>IF(Worksheets!$V$24&gt;=A41,(Worksheets!$G$45-SUM($E$7:E40))*((Worksheets!$G$44^3*Worksheets!$AD$29^3+3*Worksheets!$G$44^2*(1-Worksheets!$G$44)*Worksheets!$AD$29^2+3*Worksheets!$G$44*(1-Worksheets!$G$44)^2*Worksheets!$AD$29)/Worksheets!$G$45),0)</f>
        <v>#VALUE!</v>
      </c>
      <c r="F41" s="90" t="e">
        <f>IF(Worksheets!$V$24&gt;=A41,(Worksheets!$G$45-SUM($F$7:F40))*((Worksheets!$G$44^4*Worksheets!$AD$29^4+4*Worksheets!$G$44^3*(1-Worksheets!$G$44)*Worksheets!$AD$29^3+6*Worksheets!$G$44^2*(1-Worksheets!$G$44)^2*Worksheets!$AD$29^2+4*Worksheets!$G$44*(1-Worksheets!$G$44^3)*Worksheets!$AD$29)/Worksheets!$G$45),0)</f>
        <v>#VALUE!</v>
      </c>
      <c r="G41" s="90" t="str">
        <f>IF(Worksheets!$D$45='Yield Calculations'!$C$4,'Yield Calculations'!B41*'Yield Calculations'!C41,IF(Worksheets!$D$45='Yield Calculations'!$D$4,'Yield Calculations'!B41*'Yield Calculations'!D41,IF(Worksheets!$D$45='Yield Calculations'!$E$4,'Yield Calculations'!B41*'Yield Calculations'!E41,IF(Worksheets!$D$45='Yield Calculations'!$F$4,'Yield Calculations'!B41*'Yield Calculations'!F41,"Too Many Lanes"))))</f>
        <v>Too Many Lanes</v>
      </c>
      <c r="H41" s="90" t="str">
        <f>IF(Worksheets!$D$45='Yield Calculations'!$C$4,'Yield Calculations'!C41,IF(Worksheets!$D$45='Yield Calculations'!$D$4,'Yield Calculations'!D41,IF(Worksheets!$D$45='Yield Calculations'!$E$4,'Yield Calculations'!E41,IF(Worksheets!$D$45='Yield Calculations'!$F$4,'Yield Calculations'!F41,"Too Many Lanes"))))</f>
        <v>Too Many Lanes</v>
      </c>
      <c r="K41" s="83">
        <v>34</v>
      </c>
      <c r="L41" s="83" t="e">
        <f>Worksheets!$X$24*(K41-0.5)</f>
        <v>#VALUE!</v>
      </c>
      <c r="M41" s="90" t="e">
        <f>IF(Worksheets!$AA$24&gt;=K41,Worksheets!$L$45*Worksheets!$AD$29*(1-Worksheets!$AD$29)^('Yield Calculations'!K41-1),0)</f>
        <v>#VALUE!</v>
      </c>
      <c r="N41" s="90" t="e">
        <f>IF(Worksheets!$AA$24&gt;=K41,(Worksheets!$L$45-SUM($N$7:N40))*(((2*Worksheets!$L$44*(1-Worksheets!$L$44)*Worksheets!$AD$29)+(Worksheets!$L$44^2*Worksheets!$AD$29^2))/Worksheets!$L$45),0)</f>
        <v>#VALUE!</v>
      </c>
      <c r="O41" s="90" t="e">
        <f>IF(Worksheets!$AA$24&gt;=K41,(Worksheets!$L$45-SUM($O$7:O40))*((Worksheets!$L$44^3*Worksheets!$AD$29^3+3*Worksheets!$L$44^2*(1-Worksheets!$L$44)*Worksheets!$AD$29^2+3*Worksheets!$L$44*(1-Worksheets!$L$44)^2*Worksheets!$AD$29)/Worksheets!$L$45),0)</f>
        <v>#VALUE!</v>
      </c>
      <c r="P41" s="90" t="e">
        <f>IF(Worksheets!$AA$24&gt;=K41,(Worksheets!$L$45-SUM($P$7:P40))*((Worksheets!$L$44^4*Worksheets!$AD$29^4+4*Worksheets!$L$44^3*(1-Worksheets!$L$44)*Worksheets!$AD$29^3+6*Worksheets!$L$44^2*(1-Worksheets!$L$44)^2*Worksheets!$AD$29^2+4*Worksheets!$L$44*(1-Worksheets!$L$44^3)*Worksheets!$AD$29)/Worksheets!$L$45),0)</f>
        <v>#VALUE!</v>
      </c>
      <c r="Q41" s="90" t="str">
        <f>IF(Worksheets!$I$45='Yield Calculations'!$M$4,'Yield Calculations'!L41*'Yield Calculations'!M41,IF(Worksheets!$I$45='Yield Calculations'!$N$4,'Yield Calculations'!L41*'Yield Calculations'!N41,IF(Worksheets!$I$45='Yield Calculations'!$O$4,'Yield Calculations'!L41*'Yield Calculations'!O41,IF(Worksheets!$I$45='Yield Calculations'!$P$4,'Yield Calculations'!L41*'Yield Calculations'!P41,"Too Many Lanes"))))</f>
        <v>Too Many Lanes</v>
      </c>
      <c r="R41" s="90" t="str">
        <f>IF(Worksheets!$I$45='Yield Calculations'!$M$4,'Yield Calculations'!M41,IF(Worksheets!$I$45='Yield Calculations'!$N$4,'Yield Calculations'!N41,IF(Worksheets!$I$45='Yield Calculations'!$O$4,'Yield Calculations'!O41,IF(Worksheets!$I$45='Yield Calculations'!$P$4,'Yield Calculations'!P41,"Too Many Lanes"))))</f>
        <v>Too Many Lanes</v>
      </c>
    </row>
    <row r="42" spans="1:18">
      <c r="A42" s="83">
        <f t="shared" si="0"/>
        <v>35</v>
      </c>
      <c r="B42" s="83" t="e">
        <f>Worksheets!$S$24*(A42-0.5)</f>
        <v>#VALUE!</v>
      </c>
      <c r="C42" s="90" t="e">
        <f>IF(Worksheets!$V$24&gt;=A42,Worksheets!$G$45*Worksheets!$AD$29*(1-Worksheets!$AD$29)^('Yield Calculations'!A42-1),0)</f>
        <v>#VALUE!</v>
      </c>
      <c r="D42" s="90" t="e">
        <f>IF(Worksheets!$V$24&gt;=A42,(Worksheets!$G$45-SUM($D$7:D41))*(((2*Worksheets!$G$44*(1-Worksheets!$G$44)*Worksheets!$AD$29)+(Worksheets!$G$44^2*Worksheets!$AD$29^2))/Worksheets!$G$45),0)</f>
        <v>#VALUE!</v>
      </c>
      <c r="E42" s="90" t="e">
        <f>IF(Worksheets!$V$24&gt;=A42,(Worksheets!$G$45-SUM($E$7:E41))*((Worksheets!$G$44^3*Worksheets!$AD$29^3+3*Worksheets!$G$44^2*(1-Worksheets!$G$44)*Worksheets!$AD$29^2+3*Worksheets!$G$44*(1-Worksheets!$G$44)^2*Worksheets!$AD$29)/Worksheets!$G$45),0)</f>
        <v>#VALUE!</v>
      </c>
      <c r="F42" s="90" t="e">
        <f>IF(Worksheets!$V$24&gt;=A42,(Worksheets!$G$45-SUM($F$7:F41))*((Worksheets!$G$44^4*Worksheets!$AD$29^4+4*Worksheets!$G$44^3*(1-Worksheets!$G$44)*Worksheets!$AD$29^3+6*Worksheets!$G$44^2*(1-Worksheets!$G$44)^2*Worksheets!$AD$29^2+4*Worksheets!$G$44*(1-Worksheets!$G$44^3)*Worksheets!$AD$29)/Worksheets!$G$45),0)</f>
        <v>#VALUE!</v>
      </c>
      <c r="G42" s="90" t="str">
        <f>IF(Worksheets!$D$45='Yield Calculations'!$C$4,'Yield Calculations'!B42*'Yield Calculations'!C42,IF(Worksheets!$D$45='Yield Calculations'!$D$4,'Yield Calculations'!B42*'Yield Calculations'!D42,IF(Worksheets!$D$45='Yield Calculations'!$E$4,'Yield Calculations'!B42*'Yield Calculations'!E42,IF(Worksheets!$D$45='Yield Calculations'!$F$4,'Yield Calculations'!B42*'Yield Calculations'!F42,"Too Many Lanes"))))</f>
        <v>Too Many Lanes</v>
      </c>
      <c r="H42" s="90" t="str">
        <f>IF(Worksheets!$D$45='Yield Calculations'!$C$4,'Yield Calculations'!C42,IF(Worksheets!$D$45='Yield Calculations'!$D$4,'Yield Calculations'!D42,IF(Worksheets!$D$45='Yield Calculations'!$E$4,'Yield Calculations'!E42,IF(Worksheets!$D$45='Yield Calculations'!$F$4,'Yield Calculations'!F42,"Too Many Lanes"))))</f>
        <v>Too Many Lanes</v>
      </c>
      <c r="K42" s="83">
        <v>35</v>
      </c>
      <c r="L42" s="83" t="e">
        <f>Worksheets!$X$24*(K42-0.5)</f>
        <v>#VALUE!</v>
      </c>
      <c r="M42" s="90" t="e">
        <f>IF(Worksheets!$AA$24&gt;=K42,Worksheets!$L$45*Worksheets!$AD$29*(1-Worksheets!$AD$29)^('Yield Calculations'!K42-1),0)</f>
        <v>#VALUE!</v>
      </c>
      <c r="N42" s="90" t="e">
        <f>IF(Worksheets!$AA$24&gt;=K42,(Worksheets!$L$45-SUM($N$7:N41))*(((2*Worksheets!$L$44*(1-Worksheets!$L$44)*Worksheets!$AD$29)+(Worksheets!$L$44^2*Worksheets!$AD$29^2))/Worksheets!$L$45),0)</f>
        <v>#VALUE!</v>
      </c>
      <c r="O42" s="90" t="e">
        <f>IF(Worksheets!$AA$24&gt;=K42,(Worksheets!$L$45-SUM($O$7:O41))*((Worksheets!$L$44^3*Worksheets!$AD$29^3+3*Worksheets!$L$44^2*(1-Worksheets!$L$44)*Worksheets!$AD$29^2+3*Worksheets!$L$44*(1-Worksheets!$L$44)^2*Worksheets!$AD$29)/Worksheets!$L$45),0)</f>
        <v>#VALUE!</v>
      </c>
      <c r="P42" s="90" t="e">
        <f>IF(Worksheets!$AA$24&gt;=K42,(Worksheets!$L$45-SUM($P$7:P41))*((Worksheets!$L$44^4*Worksheets!$AD$29^4+4*Worksheets!$L$44^3*(1-Worksheets!$L$44)*Worksheets!$AD$29^3+6*Worksheets!$L$44^2*(1-Worksheets!$L$44)^2*Worksheets!$AD$29^2+4*Worksheets!$L$44*(1-Worksheets!$L$44^3)*Worksheets!$AD$29)/Worksheets!$L$45),0)</f>
        <v>#VALUE!</v>
      </c>
      <c r="Q42" s="90" t="str">
        <f>IF(Worksheets!$I$45='Yield Calculations'!$M$4,'Yield Calculations'!L42*'Yield Calculations'!M42,IF(Worksheets!$I$45='Yield Calculations'!$N$4,'Yield Calculations'!L42*'Yield Calculations'!N42,IF(Worksheets!$I$45='Yield Calculations'!$O$4,'Yield Calculations'!L42*'Yield Calculations'!O42,IF(Worksheets!$I$45='Yield Calculations'!$P$4,'Yield Calculations'!L42*'Yield Calculations'!P42,"Too Many Lanes"))))</f>
        <v>Too Many Lanes</v>
      </c>
      <c r="R42" s="90" t="str">
        <f>IF(Worksheets!$I$45='Yield Calculations'!$M$4,'Yield Calculations'!M42,IF(Worksheets!$I$45='Yield Calculations'!$N$4,'Yield Calculations'!N42,IF(Worksheets!$I$45='Yield Calculations'!$O$4,'Yield Calculations'!O42,IF(Worksheets!$I$45='Yield Calculations'!$P$4,'Yield Calculations'!P42,"Too Many Lanes"))))</f>
        <v>Too Many Lanes</v>
      </c>
    </row>
    <row r="43" spans="1:18">
      <c r="A43" s="83">
        <f t="shared" si="0"/>
        <v>36</v>
      </c>
      <c r="B43" s="83" t="e">
        <f>Worksheets!$S$24*(A43-0.5)</f>
        <v>#VALUE!</v>
      </c>
      <c r="C43" s="90" t="e">
        <f>IF(Worksheets!$V$24&gt;=A43,Worksheets!$G$45*Worksheets!$AD$29*(1-Worksheets!$AD$29)^('Yield Calculations'!A43-1),0)</f>
        <v>#VALUE!</v>
      </c>
      <c r="D43" s="90" t="e">
        <f>IF(Worksheets!$V$24&gt;=A43,(Worksheets!$G$45-SUM($D$7:D42))*(((2*Worksheets!$G$44*(1-Worksheets!$G$44)*Worksheets!$AD$29)+(Worksheets!$G$44^2*Worksheets!$AD$29^2))/Worksheets!$G$45),0)</f>
        <v>#VALUE!</v>
      </c>
      <c r="E43" s="90" t="e">
        <f>IF(Worksheets!$V$24&gt;=A43,(Worksheets!$G$45-SUM($E$7:E42))*((Worksheets!$G$44^3*Worksheets!$AD$29^3+3*Worksheets!$G$44^2*(1-Worksheets!$G$44)*Worksheets!$AD$29^2+3*Worksheets!$G$44*(1-Worksheets!$G$44)^2*Worksheets!$AD$29)/Worksheets!$G$45),0)</f>
        <v>#VALUE!</v>
      </c>
      <c r="F43" s="90" t="e">
        <f>IF(Worksheets!$V$24&gt;=A43,(Worksheets!$G$45-SUM($F$7:F42))*((Worksheets!$G$44^4*Worksheets!$AD$29^4+4*Worksheets!$G$44^3*(1-Worksheets!$G$44)*Worksheets!$AD$29^3+6*Worksheets!$G$44^2*(1-Worksheets!$G$44)^2*Worksheets!$AD$29^2+4*Worksheets!$G$44*(1-Worksheets!$G$44^3)*Worksheets!$AD$29)/Worksheets!$G$45),0)</f>
        <v>#VALUE!</v>
      </c>
      <c r="G43" s="90" t="str">
        <f>IF(Worksheets!$D$45='Yield Calculations'!$C$4,'Yield Calculations'!B43*'Yield Calculations'!C43,IF(Worksheets!$D$45='Yield Calculations'!$D$4,'Yield Calculations'!B43*'Yield Calculations'!D43,IF(Worksheets!$D$45='Yield Calculations'!$E$4,'Yield Calculations'!B43*'Yield Calculations'!E43,IF(Worksheets!$D$45='Yield Calculations'!$F$4,'Yield Calculations'!B43*'Yield Calculations'!F43,"Too Many Lanes"))))</f>
        <v>Too Many Lanes</v>
      </c>
      <c r="H43" s="90" t="str">
        <f>IF(Worksheets!$D$45='Yield Calculations'!$C$4,'Yield Calculations'!C43,IF(Worksheets!$D$45='Yield Calculations'!$D$4,'Yield Calculations'!D43,IF(Worksheets!$D$45='Yield Calculations'!$E$4,'Yield Calculations'!E43,IF(Worksheets!$D$45='Yield Calculations'!$F$4,'Yield Calculations'!F43,"Too Many Lanes"))))</f>
        <v>Too Many Lanes</v>
      </c>
      <c r="K43" s="83">
        <v>36</v>
      </c>
      <c r="L43" s="83" t="e">
        <f>Worksheets!$X$24*(K43-0.5)</f>
        <v>#VALUE!</v>
      </c>
      <c r="M43" s="90" t="e">
        <f>IF(Worksheets!$AA$24&gt;=K43,Worksheets!$L$45*Worksheets!$AD$29*(1-Worksheets!$AD$29)^('Yield Calculations'!K43-1),0)</f>
        <v>#VALUE!</v>
      </c>
      <c r="N43" s="90" t="e">
        <f>IF(Worksheets!$AA$24&gt;=K43,(Worksheets!$L$45-SUM($N$7:N42))*(((2*Worksheets!$L$44*(1-Worksheets!$L$44)*Worksheets!$AD$29)+(Worksheets!$L$44^2*Worksheets!$AD$29^2))/Worksheets!$L$45),0)</f>
        <v>#VALUE!</v>
      </c>
      <c r="O43" s="90" t="e">
        <f>IF(Worksheets!$AA$24&gt;=K43,(Worksheets!$L$45-SUM($O$7:O42))*((Worksheets!$L$44^3*Worksheets!$AD$29^3+3*Worksheets!$L$44^2*(1-Worksheets!$L$44)*Worksheets!$AD$29^2+3*Worksheets!$L$44*(1-Worksheets!$L$44)^2*Worksheets!$AD$29)/Worksheets!$L$45),0)</f>
        <v>#VALUE!</v>
      </c>
      <c r="P43" s="90" t="e">
        <f>IF(Worksheets!$AA$24&gt;=K43,(Worksheets!$L$45-SUM($P$7:P42))*((Worksheets!$L$44^4*Worksheets!$AD$29^4+4*Worksheets!$L$44^3*(1-Worksheets!$L$44)*Worksheets!$AD$29^3+6*Worksheets!$L$44^2*(1-Worksheets!$L$44)^2*Worksheets!$AD$29^2+4*Worksheets!$L$44*(1-Worksheets!$L$44^3)*Worksheets!$AD$29)/Worksheets!$L$45),0)</f>
        <v>#VALUE!</v>
      </c>
      <c r="Q43" s="90" t="str">
        <f>IF(Worksheets!$I$45='Yield Calculations'!$M$4,'Yield Calculations'!L43*'Yield Calculations'!M43,IF(Worksheets!$I$45='Yield Calculations'!$N$4,'Yield Calculations'!L43*'Yield Calculations'!N43,IF(Worksheets!$I$45='Yield Calculations'!$O$4,'Yield Calculations'!L43*'Yield Calculations'!O43,IF(Worksheets!$I$45='Yield Calculations'!$P$4,'Yield Calculations'!L43*'Yield Calculations'!P43,"Too Many Lanes"))))</f>
        <v>Too Many Lanes</v>
      </c>
      <c r="R43" s="90" t="str">
        <f>IF(Worksheets!$I$45='Yield Calculations'!$M$4,'Yield Calculations'!M43,IF(Worksheets!$I$45='Yield Calculations'!$N$4,'Yield Calculations'!N43,IF(Worksheets!$I$45='Yield Calculations'!$O$4,'Yield Calculations'!O43,IF(Worksheets!$I$45='Yield Calculations'!$P$4,'Yield Calculations'!P43,"Too Many Lanes"))))</f>
        <v>Too Many Lanes</v>
      </c>
    </row>
    <row r="44" spans="1:18">
      <c r="A44" s="83">
        <f t="shared" si="0"/>
        <v>37</v>
      </c>
      <c r="B44" s="83" t="e">
        <f>Worksheets!$S$24*(A44-0.5)</f>
        <v>#VALUE!</v>
      </c>
      <c r="C44" s="90" t="e">
        <f>IF(Worksheets!$V$24&gt;=A44,Worksheets!$G$45*Worksheets!$AD$29*(1-Worksheets!$AD$29)^('Yield Calculations'!A44-1),0)</f>
        <v>#VALUE!</v>
      </c>
      <c r="D44" s="90" t="e">
        <f>IF(Worksheets!$V$24&gt;=A44,(Worksheets!$G$45-SUM($D$7:D43))*(((2*Worksheets!$G$44*(1-Worksheets!$G$44)*Worksheets!$AD$29)+(Worksheets!$G$44^2*Worksheets!$AD$29^2))/Worksheets!$G$45),0)</f>
        <v>#VALUE!</v>
      </c>
      <c r="E44" s="90" t="e">
        <f>IF(Worksheets!$V$24&gt;=A44,(Worksheets!$G$45-SUM($E$7:E43))*((Worksheets!$G$44^3*Worksheets!$AD$29^3+3*Worksheets!$G$44^2*(1-Worksheets!$G$44)*Worksheets!$AD$29^2+3*Worksheets!$G$44*(1-Worksheets!$G$44)^2*Worksheets!$AD$29)/Worksheets!$G$45),0)</f>
        <v>#VALUE!</v>
      </c>
      <c r="F44" s="90" t="e">
        <f>IF(Worksheets!$V$24&gt;=A44,(Worksheets!$G$45-SUM($F$7:F43))*((Worksheets!$G$44^4*Worksheets!$AD$29^4+4*Worksheets!$G$44^3*(1-Worksheets!$G$44)*Worksheets!$AD$29^3+6*Worksheets!$G$44^2*(1-Worksheets!$G$44)^2*Worksheets!$AD$29^2+4*Worksheets!$G$44*(1-Worksheets!$G$44^3)*Worksheets!$AD$29)/Worksheets!$G$45),0)</f>
        <v>#VALUE!</v>
      </c>
      <c r="G44" s="90" t="str">
        <f>IF(Worksheets!$D$45='Yield Calculations'!$C$4,'Yield Calculations'!B44*'Yield Calculations'!C44,IF(Worksheets!$D$45='Yield Calculations'!$D$4,'Yield Calculations'!B44*'Yield Calculations'!D44,IF(Worksheets!$D$45='Yield Calculations'!$E$4,'Yield Calculations'!B44*'Yield Calculations'!E44,IF(Worksheets!$D$45='Yield Calculations'!$F$4,'Yield Calculations'!B44*'Yield Calculations'!F44,"Too Many Lanes"))))</f>
        <v>Too Many Lanes</v>
      </c>
      <c r="H44" s="90" t="str">
        <f>IF(Worksheets!$D$45='Yield Calculations'!$C$4,'Yield Calculations'!C44,IF(Worksheets!$D$45='Yield Calculations'!$D$4,'Yield Calculations'!D44,IF(Worksheets!$D$45='Yield Calculations'!$E$4,'Yield Calculations'!E44,IF(Worksheets!$D$45='Yield Calculations'!$F$4,'Yield Calculations'!F44,"Too Many Lanes"))))</f>
        <v>Too Many Lanes</v>
      </c>
      <c r="K44" s="83">
        <v>37</v>
      </c>
      <c r="L44" s="83" t="e">
        <f>Worksheets!$X$24*(K44-0.5)</f>
        <v>#VALUE!</v>
      </c>
      <c r="M44" s="90" t="e">
        <f>IF(Worksheets!$AA$24&gt;=K44,Worksheets!$L$45*Worksheets!$AD$29*(1-Worksheets!$AD$29)^('Yield Calculations'!K44-1),0)</f>
        <v>#VALUE!</v>
      </c>
      <c r="N44" s="90" t="e">
        <f>IF(Worksheets!$AA$24&gt;=K44,(Worksheets!$L$45-SUM($N$7:N43))*(((2*Worksheets!$L$44*(1-Worksheets!$L$44)*Worksheets!$AD$29)+(Worksheets!$L$44^2*Worksheets!$AD$29^2))/Worksheets!$L$45),0)</f>
        <v>#VALUE!</v>
      </c>
      <c r="O44" s="90" t="e">
        <f>IF(Worksheets!$AA$24&gt;=K44,(Worksheets!$L$45-SUM($O$7:O43))*((Worksheets!$L$44^3*Worksheets!$AD$29^3+3*Worksheets!$L$44^2*(1-Worksheets!$L$44)*Worksheets!$AD$29^2+3*Worksheets!$L$44*(1-Worksheets!$L$44)^2*Worksheets!$AD$29)/Worksheets!$L$45),0)</f>
        <v>#VALUE!</v>
      </c>
      <c r="P44" s="90" t="e">
        <f>IF(Worksheets!$AA$24&gt;=K44,(Worksheets!$L$45-SUM($P$7:P43))*((Worksheets!$L$44^4*Worksheets!$AD$29^4+4*Worksheets!$L$44^3*(1-Worksheets!$L$44)*Worksheets!$AD$29^3+6*Worksheets!$L$44^2*(1-Worksheets!$L$44)^2*Worksheets!$AD$29^2+4*Worksheets!$L$44*(1-Worksheets!$L$44^3)*Worksheets!$AD$29)/Worksheets!$L$45),0)</f>
        <v>#VALUE!</v>
      </c>
      <c r="Q44" s="90" t="str">
        <f>IF(Worksheets!$I$45='Yield Calculations'!$M$4,'Yield Calculations'!L44*'Yield Calculations'!M44,IF(Worksheets!$I$45='Yield Calculations'!$N$4,'Yield Calculations'!L44*'Yield Calculations'!N44,IF(Worksheets!$I$45='Yield Calculations'!$O$4,'Yield Calculations'!L44*'Yield Calculations'!O44,IF(Worksheets!$I$45='Yield Calculations'!$P$4,'Yield Calculations'!L44*'Yield Calculations'!P44,"Too Many Lanes"))))</f>
        <v>Too Many Lanes</v>
      </c>
      <c r="R44" s="90" t="str">
        <f>IF(Worksheets!$I$45='Yield Calculations'!$M$4,'Yield Calculations'!M44,IF(Worksheets!$I$45='Yield Calculations'!$N$4,'Yield Calculations'!N44,IF(Worksheets!$I$45='Yield Calculations'!$O$4,'Yield Calculations'!O44,IF(Worksheets!$I$45='Yield Calculations'!$P$4,'Yield Calculations'!P44,"Too Many Lanes"))))</f>
        <v>Too Many Lanes</v>
      </c>
    </row>
    <row r="45" spans="1:18">
      <c r="A45" s="83">
        <f t="shared" si="0"/>
        <v>38</v>
      </c>
      <c r="B45" s="83" t="e">
        <f>Worksheets!$S$24*(A45-0.5)</f>
        <v>#VALUE!</v>
      </c>
      <c r="C45" s="90" t="e">
        <f>IF(Worksheets!$V$24&gt;=A45,Worksheets!$G$45*Worksheets!$AD$29*(1-Worksheets!$AD$29)^('Yield Calculations'!A45-1),0)</f>
        <v>#VALUE!</v>
      </c>
      <c r="D45" s="90" t="e">
        <f>IF(Worksheets!$V$24&gt;=A45,(Worksheets!$G$45-SUM($D$7:D44))*(((2*Worksheets!$G$44*(1-Worksheets!$G$44)*Worksheets!$AD$29)+(Worksheets!$G$44^2*Worksheets!$AD$29^2))/Worksheets!$G$45),0)</f>
        <v>#VALUE!</v>
      </c>
      <c r="E45" s="90" t="e">
        <f>IF(Worksheets!$V$24&gt;=A45,(Worksheets!$G$45-SUM($E$7:E44))*((Worksheets!$G$44^3*Worksheets!$AD$29^3+3*Worksheets!$G$44^2*(1-Worksheets!$G$44)*Worksheets!$AD$29^2+3*Worksheets!$G$44*(1-Worksheets!$G$44)^2*Worksheets!$AD$29)/Worksheets!$G$45),0)</f>
        <v>#VALUE!</v>
      </c>
      <c r="F45" s="90" t="e">
        <f>IF(Worksheets!$V$24&gt;=A45,(Worksheets!$G$45-SUM($F$7:F44))*((Worksheets!$G$44^4*Worksheets!$AD$29^4+4*Worksheets!$G$44^3*(1-Worksheets!$G$44)*Worksheets!$AD$29^3+6*Worksheets!$G$44^2*(1-Worksheets!$G$44)^2*Worksheets!$AD$29^2+4*Worksheets!$G$44*(1-Worksheets!$G$44^3)*Worksheets!$AD$29)/Worksheets!$G$45),0)</f>
        <v>#VALUE!</v>
      </c>
      <c r="G45" s="90" t="str">
        <f>IF(Worksheets!$D$45='Yield Calculations'!$C$4,'Yield Calculations'!B45*'Yield Calculations'!C45,IF(Worksheets!$D$45='Yield Calculations'!$D$4,'Yield Calculations'!B45*'Yield Calculations'!D45,IF(Worksheets!$D$45='Yield Calculations'!$E$4,'Yield Calculations'!B45*'Yield Calculations'!E45,IF(Worksheets!$D$45='Yield Calculations'!$F$4,'Yield Calculations'!B45*'Yield Calculations'!F45,"Too Many Lanes"))))</f>
        <v>Too Many Lanes</v>
      </c>
      <c r="H45" s="90" t="str">
        <f>IF(Worksheets!$D$45='Yield Calculations'!$C$4,'Yield Calculations'!C45,IF(Worksheets!$D$45='Yield Calculations'!$D$4,'Yield Calculations'!D45,IF(Worksheets!$D$45='Yield Calculations'!$E$4,'Yield Calculations'!E45,IF(Worksheets!$D$45='Yield Calculations'!$F$4,'Yield Calculations'!F45,"Too Many Lanes"))))</f>
        <v>Too Many Lanes</v>
      </c>
      <c r="K45" s="83">
        <v>38</v>
      </c>
      <c r="L45" s="83" t="e">
        <f>Worksheets!$X$24*(K45-0.5)</f>
        <v>#VALUE!</v>
      </c>
      <c r="M45" s="90" t="e">
        <f>IF(Worksheets!$AA$24&gt;=K45,Worksheets!$L$45*Worksheets!$AD$29*(1-Worksheets!$AD$29)^('Yield Calculations'!K45-1),0)</f>
        <v>#VALUE!</v>
      </c>
      <c r="N45" s="90" t="e">
        <f>IF(Worksheets!$AA$24&gt;=K45,(Worksheets!$L$45-SUM($N$7:N44))*(((2*Worksheets!$L$44*(1-Worksheets!$L$44)*Worksheets!$AD$29)+(Worksheets!$L$44^2*Worksheets!$AD$29^2))/Worksheets!$L$45),0)</f>
        <v>#VALUE!</v>
      </c>
      <c r="O45" s="90" t="e">
        <f>IF(Worksheets!$AA$24&gt;=K45,(Worksheets!$L$45-SUM($O$7:O44))*((Worksheets!$L$44^3*Worksheets!$AD$29^3+3*Worksheets!$L$44^2*(1-Worksheets!$L$44)*Worksheets!$AD$29^2+3*Worksheets!$L$44*(1-Worksheets!$L$44)^2*Worksheets!$AD$29)/Worksheets!$L$45),0)</f>
        <v>#VALUE!</v>
      </c>
      <c r="P45" s="90" t="e">
        <f>IF(Worksheets!$AA$24&gt;=K45,(Worksheets!$L$45-SUM($P$7:P44))*((Worksheets!$L$44^4*Worksheets!$AD$29^4+4*Worksheets!$L$44^3*(1-Worksheets!$L$44)*Worksheets!$AD$29^3+6*Worksheets!$L$44^2*(1-Worksheets!$L$44)^2*Worksheets!$AD$29^2+4*Worksheets!$L$44*(1-Worksheets!$L$44^3)*Worksheets!$AD$29)/Worksheets!$L$45),0)</f>
        <v>#VALUE!</v>
      </c>
      <c r="Q45" s="90" t="str">
        <f>IF(Worksheets!$I$45='Yield Calculations'!$M$4,'Yield Calculations'!L45*'Yield Calculations'!M45,IF(Worksheets!$I$45='Yield Calculations'!$N$4,'Yield Calculations'!L45*'Yield Calculations'!N45,IF(Worksheets!$I$45='Yield Calculations'!$O$4,'Yield Calculations'!L45*'Yield Calculations'!O45,IF(Worksheets!$I$45='Yield Calculations'!$P$4,'Yield Calculations'!L45*'Yield Calculations'!P45,"Too Many Lanes"))))</f>
        <v>Too Many Lanes</v>
      </c>
      <c r="R45" s="90" t="str">
        <f>IF(Worksheets!$I$45='Yield Calculations'!$M$4,'Yield Calculations'!M45,IF(Worksheets!$I$45='Yield Calculations'!$N$4,'Yield Calculations'!N45,IF(Worksheets!$I$45='Yield Calculations'!$O$4,'Yield Calculations'!O45,IF(Worksheets!$I$45='Yield Calculations'!$P$4,'Yield Calculations'!P45,"Too Many Lanes"))))</f>
        <v>Too Many Lanes</v>
      </c>
    </row>
    <row r="46" spans="1:18">
      <c r="A46" s="83">
        <f t="shared" si="0"/>
        <v>39</v>
      </c>
      <c r="B46" s="83" t="e">
        <f>Worksheets!$S$24*(A46-0.5)</f>
        <v>#VALUE!</v>
      </c>
      <c r="C46" s="90" t="e">
        <f>IF(Worksheets!$V$24&gt;=A46,Worksheets!$G$45*Worksheets!$AD$29*(1-Worksheets!$AD$29)^('Yield Calculations'!A46-1),0)</f>
        <v>#VALUE!</v>
      </c>
      <c r="D46" s="90" t="e">
        <f>IF(Worksheets!$V$24&gt;=A46,(Worksheets!$G$45-SUM($D$7:D45))*(((2*Worksheets!$G$44*(1-Worksheets!$G$44)*Worksheets!$AD$29)+(Worksheets!$G$44^2*Worksheets!$AD$29^2))/Worksheets!$G$45),0)</f>
        <v>#VALUE!</v>
      </c>
      <c r="E46" s="90" t="e">
        <f>IF(Worksheets!$V$24&gt;=A46,(Worksheets!$G$45-SUM($E$7:E45))*((Worksheets!$G$44^3*Worksheets!$AD$29^3+3*Worksheets!$G$44^2*(1-Worksheets!$G$44)*Worksheets!$AD$29^2+3*Worksheets!$G$44*(1-Worksheets!$G$44)^2*Worksheets!$AD$29)/Worksheets!$G$45),0)</f>
        <v>#VALUE!</v>
      </c>
      <c r="F46" s="90" t="e">
        <f>IF(Worksheets!$V$24&gt;=A46,(Worksheets!$G$45-SUM($F$7:F45))*((Worksheets!$G$44^4*Worksheets!$AD$29^4+4*Worksheets!$G$44^3*(1-Worksheets!$G$44)*Worksheets!$AD$29^3+6*Worksheets!$G$44^2*(1-Worksheets!$G$44)^2*Worksheets!$AD$29^2+4*Worksheets!$G$44*(1-Worksheets!$G$44^3)*Worksheets!$AD$29)/Worksheets!$G$45),0)</f>
        <v>#VALUE!</v>
      </c>
      <c r="G46" s="90" t="str">
        <f>IF(Worksheets!$D$45='Yield Calculations'!$C$4,'Yield Calculations'!B46*'Yield Calculations'!C46,IF(Worksheets!$D$45='Yield Calculations'!$D$4,'Yield Calculations'!B46*'Yield Calculations'!D46,IF(Worksheets!$D$45='Yield Calculations'!$E$4,'Yield Calculations'!B46*'Yield Calculations'!E46,IF(Worksheets!$D$45='Yield Calculations'!$F$4,'Yield Calculations'!B46*'Yield Calculations'!F46,"Too Many Lanes"))))</f>
        <v>Too Many Lanes</v>
      </c>
      <c r="H46" s="90" t="str">
        <f>IF(Worksheets!$D$45='Yield Calculations'!$C$4,'Yield Calculations'!C46,IF(Worksheets!$D$45='Yield Calculations'!$D$4,'Yield Calculations'!D46,IF(Worksheets!$D$45='Yield Calculations'!$E$4,'Yield Calculations'!E46,IF(Worksheets!$D$45='Yield Calculations'!$F$4,'Yield Calculations'!F46,"Too Many Lanes"))))</f>
        <v>Too Many Lanes</v>
      </c>
      <c r="K46" s="83">
        <v>39</v>
      </c>
      <c r="L46" s="83" t="e">
        <f>Worksheets!$X$24*(K46-0.5)</f>
        <v>#VALUE!</v>
      </c>
      <c r="M46" s="90" t="e">
        <f>IF(Worksheets!$AA$24&gt;=K46,Worksheets!$L$45*Worksheets!$AD$29*(1-Worksheets!$AD$29)^('Yield Calculations'!K46-1),0)</f>
        <v>#VALUE!</v>
      </c>
      <c r="N46" s="90" t="e">
        <f>IF(Worksheets!$AA$24&gt;=K46,(Worksheets!$L$45-SUM($N$7:N45))*(((2*Worksheets!$L$44*(1-Worksheets!$L$44)*Worksheets!$AD$29)+(Worksheets!$L$44^2*Worksheets!$AD$29^2))/Worksheets!$L$45),0)</f>
        <v>#VALUE!</v>
      </c>
      <c r="O46" s="90" t="e">
        <f>IF(Worksheets!$AA$24&gt;=K46,(Worksheets!$L$45-SUM($O$7:O45))*((Worksheets!$L$44^3*Worksheets!$AD$29^3+3*Worksheets!$L$44^2*(1-Worksheets!$L$44)*Worksheets!$AD$29^2+3*Worksheets!$L$44*(1-Worksheets!$L$44)^2*Worksheets!$AD$29)/Worksheets!$L$45),0)</f>
        <v>#VALUE!</v>
      </c>
      <c r="P46" s="90" t="e">
        <f>IF(Worksheets!$AA$24&gt;=K46,(Worksheets!$L$45-SUM($P$7:P45))*((Worksheets!$L$44^4*Worksheets!$AD$29^4+4*Worksheets!$L$44^3*(1-Worksheets!$L$44)*Worksheets!$AD$29^3+6*Worksheets!$L$44^2*(1-Worksheets!$L$44)^2*Worksheets!$AD$29^2+4*Worksheets!$L$44*(1-Worksheets!$L$44^3)*Worksheets!$AD$29)/Worksheets!$L$45),0)</f>
        <v>#VALUE!</v>
      </c>
      <c r="Q46" s="90" t="str">
        <f>IF(Worksheets!$I$45='Yield Calculations'!$M$4,'Yield Calculations'!L46*'Yield Calculations'!M46,IF(Worksheets!$I$45='Yield Calculations'!$N$4,'Yield Calculations'!L46*'Yield Calculations'!N46,IF(Worksheets!$I$45='Yield Calculations'!$O$4,'Yield Calculations'!L46*'Yield Calculations'!O46,IF(Worksheets!$I$45='Yield Calculations'!$P$4,'Yield Calculations'!L46*'Yield Calculations'!P46,"Too Many Lanes"))))</f>
        <v>Too Many Lanes</v>
      </c>
      <c r="R46" s="90" t="str">
        <f>IF(Worksheets!$I$45='Yield Calculations'!$M$4,'Yield Calculations'!M46,IF(Worksheets!$I$45='Yield Calculations'!$N$4,'Yield Calculations'!N46,IF(Worksheets!$I$45='Yield Calculations'!$O$4,'Yield Calculations'!O46,IF(Worksheets!$I$45='Yield Calculations'!$P$4,'Yield Calculations'!P46,"Too Many Lanes"))))</f>
        <v>Too Many Lanes</v>
      </c>
    </row>
    <row r="47" spans="1:18">
      <c r="A47" s="83">
        <f t="shared" si="0"/>
        <v>40</v>
      </c>
      <c r="B47" s="83" t="e">
        <f>Worksheets!$S$24*(A47-0.5)</f>
        <v>#VALUE!</v>
      </c>
      <c r="C47" s="90" t="e">
        <f>IF(Worksheets!$V$24&gt;=A47,Worksheets!$G$45*Worksheets!$AD$29*(1-Worksheets!$AD$29)^('Yield Calculations'!A47-1),0)</f>
        <v>#VALUE!</v>
      </c>
      <c r="D47" s="90" t="e">
        <f>IF(Worksheets!$V$24&gt;=A47,(Worksheets!$G$45-SUM($D$7:D46))*(((2*Worksheets!$G$44*(1-Worksheets!$G$44)*Worksheets!$AD$29)+(Worksheets!$G$44^2*Worksheets!$AD$29^2))/Worksheets!$G$45),0)</f>
        <v>#VALUE!</v>
      </c>
      <c r="E47" s="90" t="e">
        <f>IF(Worksheets!$V$24&gt;=A47,(Worksheets!$G$45-SUM($E$7:E46))*((Worksheets!$G$44^3*Worksheets!$AD$29^3+3*Worksheets!$G$44^2*(1-Worksheets!$G$44)*Worksheets!$AD$29^2+3*Worksheets!$G$44*(1-Worksheets!$G$44)^2*Worksheets!$AD$29)/Worksheets!$G$45),0)</f>
        <v>#VALUE!</v>
      </c>
      <c r="F47" s="90" t="e">
        <f>IF(Worksheets!$V$24&gt;=A47,(Worksheets!$G$45-SUM($F$7:F46))*((Worksheets!$G$44^4*Worksheets!$AD$29^4+4*Worksheets!$G$44^3*(1-Worksheets!$G$44)*Worksheets!$AD$29^3+6*Worksheets!$G$44^2*(1-Worksheets!$G$44)^2*Worksheets!$AD$29^2+4*Worksheets!$G$44*(1-Worksheets!$G$44^3)*Worksheets!$AD$29)/Worksheets!$G$45),0)</f>
        <v>#VALUE!</v>
      </c>
      <c r="G47" s="90" t="str">
        <f>IF(Worksheets!$D$45='Yield Calculations'!$C$4,'Yield Calculations'!B47*'Yield Calculations'!C47,IF(Worksheets!$D$45='Yield Calculations'!$D$4,'Yield Calculations'!B47*'Yield Calculations'!D47,IF(Worksheets!$D$45='Yield Calculations'!$E$4,'Yield Calculations'!B47*'Yield Calculations'!E47,IF(Worksheets!$D$45='Yield Calculations'!$F$4,'Yield Calculations'!B47*'Yield Calculations'!F47,"Too Many Lanes"))))</f>
        <v>Too Many Lanes</v>
      </c>
      <c r="H47" s="90" t="str">
        <f>IF(Worksheets!$D$45='Yield Calculations'!$C$4,'Yield Calculations'!C47,IF(Worksheets!$D$45='Yield Calculations'!$D$4,'Yield Calculations'!D47,IF(Worksheets!$D$45='Yield Calculations'!$E$4,'Yield Calculations'!E47,IF(Worksheets!$D$45='Yield Calculations'!$F$4,'Yield Calculations'!F47,"Too Many Lanes"))))</f>
        <v>Too Many Lanes</v>
      </c>
      <c r="K47" s="83">
        <v>40</v>
      </c>
      <c r="L47" s="83" t="e">
        <f>Worksheets!$X$24*(K47-0.5)</f>
        <v>#VALUE!</v>
      </c>
      <c r="M47" s="90" t="e">
        <f>IF(Worksheets!$AA$24&gt;=K47,Worksheets!$L$45*Worksheets!$AD$29*(1-Worksheets!$AD$29)^('Yield Calculations'!K47-1),0)</f>
        <v>#VALUE!</v>
      </c>
      <c r="N47" s="90" t="e">
        <f>IF(Worksheets!$AA$24&gt;=K47,(Worksheets!$L$45-SUM($N$7:N46))*(((2*Worksheets!$L$44*(1-Worksheets!$L$44)*Worksheets!$AD$29)+(Worksheets!$L$44^2*Worksheets!$AD$29^2))/Worksheets!$L$45),0)</f>
        <v>#VALUE!</v>
      </c>
      <c r="O47" s="90" t="e">
        <f>IF(Worksheets!$AA$24&gt;=K47,(Worksheets!$L$45-SUM($O$7:O46))*((Worksheets!$L$44^3*Worksheets!$AD$29^3+3*Worksheets!$L$44^2*(1-Worksheets!$L$44)*Worksheets!$AD$29^2+3*Worksheets!$L$44*(1-Worksheets!$L$44)^2*Worksheets!$AD$29)/Worksheets!$L$45),0)</f>
        <v>#VALUE!</v>
      </c>
      <c r="P47" s="90" t="e">
        <f>IF(Worksheets!$AA$24&gt;=K47,(Worksheets!$L$45-SUM($P$7:P46))*((Worksheets!$L$44^4*Worksheets!$AD$29^4+4*Worksheets!$L$44^3*(1-Worksheets!$L$44)*Worksheets!$AD$29^3+6*Worksheets!$L$44^2*(1-Worksheets!$L$44)^2*Worksheets!$AD$29^2+4*Worksheets!$L$44*(1-Worksheets!$L$44^3)*Worksheets!$AD$29)/Worksheets!$L$45),0)</f>
        <v>#VALUE!</v>
      </c>
      <c r="Q47" s="90" t="str">
        <f>IF(Worksheets!$I$45='Yield Calculations'!$M$4,'Yield Calculations'!L47*'Yield Calculations'!M47,IF(Worksheets!$I$45='Yield Calculations'!$N$4,'Yield Calculations'!L47*'Yield Calculations'!N47,IF(Worksheets!$I$45='Yield Calculations'!$O$4,'Yield Calculations'!L47*'Yield Calculations'!O47,IF(Worksheets!$I$45='Yield Calculations'!$P$4,'Yield Calculations'!L47*'Yield Calculations'!P47,"Too Many Lanes"))))</f>
        <v>Too Many Lanes</v>
      </c>
      <c r="R47" s="90" t="str">
        <f>IF(Worksheets!$I$45='Yield Calculations'!$M$4,'Yield Calculations'!M47,IF(Worksheets!$I$45='Yield Calculations'!$N$4,'Yield Calculations'!N47,IF(Worksheets!$I$45='Yield Calculations'!$O$4,'Yield Calculations'!O47,IF(Worksheets!$I$45='Yield Calculations'!$P$4,'Yield Calculations'!P47,"Too Many Lanes"))))</f>
        <v>Too Many Lanes</v>
      </c>
    </row>
    <row r="48" spans="1:18">
      <c r="A48" s="83">
        <f t="shared" si="0"/>
        <v>41</v>
      </c>
      <c r="B48" s="83" t="e">
        <f>Worksheets!$S$24*(A48-0.5)</f>
        <v>#VALUE!</v>
      </c>
      <c r="C48" s="90" t="e">
        <f>IF(Worksheets!$V$24&gt;=A48,Worksheets!$G$45*Worksheets!$AD$29*(1-Worksheets!$AD$29)^('Yield Calculations'!A48-1),0)</f>
        <v>#VALUE!</v>
      </c>
      <c r="D48" s="90" t="e">
        <f>IF(Worksheets!$V$24&gt;=A48,(Worksheets!$G$45-SUM($D$7:D47))*(((2*Worksheets!$G$44*(1-Worksheets!$G$44)*Worksheets!$AD$29)+(Worksheets!$G$44^2*Worksheets!$AD$29^2))/Worksheets!$G$45),0)</f>
        <v>#VALUE!</v>
      </c>
      <c r="E48" s="90" t="e">
        <f>IF(Worksheets!$V$24&gt;=A48,(Worksheets!$G$45-SUM($E$7:E47))*((Worksheets!$G$44^3*Worksheets!$AD$29^3+3*Worksheets!$G$44^2*(1-Worksheets!$G$44)*Worksheets!$AD$29^2+3*Worksheets!$G$44*(1-Worksheets!$G$44)^2*Worksheets!$AD$29)/Worksheets!$G$45),0)</f>
        <v>#VALUE!</v>
      </c>
      <c r="F48" s="90" t="e">
        <f>IF(Worksheets!$V$24&gt;=A48,(Worksheets!$G$45-SUM($F$7:F47))*((Worksheets!$G$44^4*Worksheets!$AD$29^4+4*Worksheets!$G$44^3*(1-Worksheets!$G$44)*Worksheets!$AD$29^3+6*Worksheets!$G$44^2*(1-Worksheets!$G$44)^2*Worksheets!$AD$29^2+4*Worksheets!$G$44*(1-Worksheets!$G$44^3)*Worksheets!$AD$29)/Worksheets!$G$45),0)</f>
        <v>#VALUE!</v>
      </c>
      <c r="G48" s="90" t="str">
        <f>IF(Worksheets!$D$45='Yield Calculations'!$C$4,'Yield Calculations'!B48*'Yield Calculations'!C48,IF(Worksheets!$D$45='Yield Calculations'!$D$4,'Yield Calculations'!B48*'Yield Calculations'!D48,IF(Worksheets!$D$45='Yield Calculations'!$E$4,'Yield Calculations'!B48*'Yield Calculations'!E48,IF(Worksheets!$D$45='Yield Calculations'!$F$4,'Yield Calculations'!B48*'Yield Calculations'!F48,"Too Many Lanes"))))</f>
        <v>Too Many Lanes</v>
      </c>
      <c r="H48" s="90" t="str">
        <f>IF(Worksheets!$D$45='Yield Calculations'!$C$4,'Yield Calculations'!C48,IF(Worksheets!$D$45='Yield Calculations'!$D$4,'Yield Calculations'!D48,IF(Worksheets!$D$45='Yield Calculations'!$E$4,'Yield Calculations'!E48,IF(Worksheets!$D$45='Yield Calculations'!$F$4,'Yield Calculations'!F48,"Too Many Lanes"))))</f>
        <v>Too Many Lanes</v>
      </c>
      <c r="K48" s="83">
        <v>41</v>
      </c>
      <c r="L48" s="83" t="e">
        <f>Worksheets!$X$24*(K48-0.5)</f>
        <v>#VALUE!</v>
      </c>
      <c r="M48" s="90" t="e">
        <f>IF(Worksheets!$AA$24&gt;=K48,Worksheets!$L$45*Worksheets!$AD$29*(1-Worksheets!$AD$29)^('Yield Calculations'!K48-1),0)</f>
        <v>#VALUE!</v>
      </c>
      <c r="N48" s="90" t="e">
        <f>IF(Worksheets!$AA$24&gt;=K48,(Worksheets!$L$45-SUM($N$7:N47))*(((2*Worksheets!$L$44*(1-Worksheets!$L$44)*Worksheets!$AD$29)+(Worksheets!$L$44^2*Worksheets!$AD$29^2))/Worksheets!$L$45),0)</f>
        <v>#VALUE!</v>
      </c>
      <c r="O48" s="90" t="e">
        <f>IF(Worksheets!$AA$24&gt;=K48,(Worksheets!$L$45-SUM($O$7:O47))*((Worksheets!$L$44^3*Worksheets!$AD$29^3+3*Worksheets!$L$44^2*(1-Worksheets!$L$44)*Worksheets!$AD$29^2+3*Worksheets!$L$44*(1-Worksheets!$L$44)^2*Worksheets!$AD$29)/Worksheets!$L$45),0)</f>
        <v>#VALUE!</v>
      </c>
      <c r="P48" s="90" t="e">
        <f>IF(Worksheets!$AA$24&gt;=K48,(Worksheets!$L$45-SUM($P$7:P47))*((Worksheets!$L$44^4*Worksheets!$AD$29^4+4*Worksheets!$L$44^3*(1-Worksheets!$L$44)*Worksheets!$AD$29^3+6*Worksheets!$L$44^2*(1-Worksheets!$L$44)^2*Worksheets!$AD$29^2+4*Worksheets!$L$44*(1-Worksheets!$L$44^3)*Worksheets!$AD$29)/Worksheets!$L$45),0)</f>
        <v>#VALUE!</v>
      </c>
      <c r="Q48" s="90" t="str">
        <f>IF(Worksheets!$I$45='Yield Calculations'!$M$4,'Yield Calculations'!L48*'Yield Calculations'!M48,IF(Worksheets!$I$45='Yield Calculations'!$N$4,'Yield Calculations'!L48*'Yield Calculations'!N48,IF(Worksheets!$I$45='Yield Calculations'!$O$4,'Yield Calculations'!L48*'Yield Calculations'!O48,IF(Worksheets!$I$45='Yield Calculations'!$P$4,'Yield Calculations'!L48*'Yield Calculations'!P48,"Too Many Lanes"))))</f>
        <v>Too Many Lanes</v>
      </c>
      <c r="R48" s="90" t="str">
        <f>IF(Worksheets!$I$45='Yield Calculations'!$M$4,'Yield Calculations'!M48,IF(Worksheets!$I$45='Yield Calculations'!$N$4,'Yield Calculations'!N48,IF(Worksheets!$I$45='Yield Calculations'!$O$4,'Yield Calculations'!O48,IF(Worksheets!$I$45='Yield Calculations'!$P$4,'Yield Calculations'!P48,"Too Many Lanes"))))</f>
        <v>Too Many Lanes</v>
      </c>
    </row>
    <row r="49" spans="1:18">
      <c r="A49" s="83">
        <f t="shared" si="0"/>
        <v>42</v>
      </c>
      <c r="B49" s="83" t="e">
        <f>Worksheets!$S$24*(A49-0.5)</f>
        <v>#VALUE!</v>
      </c>
      <c r="C49" s="90" t="e">
        <f>IF(Worksheets!$V$24&gt;=A49,Worksheets!$G$45*Worksheets!$AD$29*(1-Worksheets!$AD$29)^('Yield Calculations'!A49-1),0)</f>
        <v>#VALUE!</v>
      </c>
      <c r="D49" s="90" t="e">
        <f>IF(Worksheets!$V$24&gt;=A49,(Worksheets!$G$45-SUM($D$7:D48))*(((2*Worksheets!$G$44*(1-Worksheets!$G$44)*Worksheets!$AD$29)+(Worksheets!$G$44^2*Worksheets!$AD$29^2))/Worksheets!$G$45),0)</f>
        <v>#VALUE!</v>
      </c>
      <c r="E49" s="90" t="e">
        <f>IF(Worksheets!$V$24&gt;=A49,(Worksheets!$G$45-SUM($E$7:E48))*((Worksheets!$G$44^3*Worksheets!$AD$29^3+3*Worksheets!$G$44^2*(1-Worksheets!$G$44)*Worksheets!$AD$29^2+3*Worksheets!$G$44*(1-Worksheets!$G$44)^2*Worksheets!$AD$29)/Worksheets!$G$45),0)</f>
        <v>#VALUE!</v>
      </c>
      <c r="F49" s="90" t="e">
        <f>IF(Worksheets!$V$24&gt;=A49,(Worksheets!$G$45-SUM($F$7:F48))*((Worksheets!$G$44^4*Worksheets!$AD$29^4+4*Worksheets!$G$44^3*(1-Worksheets!$G$44)*Worksheets!$AD$29^3+6*Worksheets!$G$44^2*(1-Worksheets!$G$44)^2*Worksheets!$AD$29^2+4*Worksheets!$G$44*(1-Worksheets!$G$44^3)*Worksheets!$AD$29)/Worksheets!$G$45),0)</f>
        <v>#VALUE!</v>
      </c>
      <c r="G49" s="90" t="str">
        <f>IF(Worksheets!$D$45='Yield Calculations'!$C$4,'Yield Calculations'!B49*'Yield Calculations'!C49,IF(Worksheets!$D$45='Yield Calculations'!$D$4,'Yield Calculations'!B49*'Yield Calculations'!D49,IF(Worksheets!$D$45='Yield Calculations'!$E$4,'Yield Calculations'!B49*'Yield Calculations'!E49,IF(Worksheets!$D$45='Yield Calculations'!$F$4,'Yield Calculations'!B49*'Yield Calculations'!F49,"Too Many Lanes"))))</f>
        <v>Too Many Lanes</v>
      </c>
      <c r="H49" s="90" t="str">
        <f>IF(Worksheets!$D$45='Yield Calculations'!$C$4,'Yield Calculations'!C49,IF(Worksheets!$D$45='Yield Calculations'!$D$4,'Yield Calculations'!D49,IF(Worksheets!$D$45='Yield Calculations'!$E$4,'Yield Calculations'!E49,IF(Worksheets!$D$45='Yield Calculations'!$F$4,'Yield Calculations'!F49,"Too Many Lanes"))))</f>
        <v>Too Many Lanes</v>
      </c>
      <c r="K49" s="83">
        <v>42</v>
      </c>
      <c r="L49" s="83" t="e">
        <f>Worksheets!$X$24*(K49-0.5)</f>
        <v>#VALUE!</v>
      </c>
      <c r="M49" s="90" t="e">
        <f>IF(Worksheets!$AA$24&gt;=K49,Worksheets!$L$45*Worksheets!$AD$29*(1-Worksheets!$AD$29)^('Yield Calculations'!K49-1),0)</f>
        <v>#VALUE!</v>
      </c>
      <c r="N49" s="90" t="e">
        <f>IF(Worksheets!$AA$24&gt;=K49,(Worksheets!$L$45-SUM($N$7:N48))*(((2*Worksheets!$L$44*(1-Worksheets!$L$44)*Worksheets!$AD$29)+(Worksheets!$L$44^2*Worksheets!$AD$29^2))/Worksheets!$L$45),0)</f>
        <v>#VALUE!</v>
      </c>
      <c r="O49" s="90" t="e">
        <f>IF(Worksheets!$AA$24&gt;=K49,(Worksheets!$L$45-SUM($O$7:O48))*((Worksheets!$L$44^3*Worksheets!$AD$29^3+3*Worksheets!$L$44^2*(1-Worksheets!$L$44)*Worksheets!$AD$29^2+3*Worksheets!$L$44*(1-Worksheets!$L$44)^2*Worksheets!$AD$29)/Worksheets!$L$45),0)</f>
        <v>#VALUE!</v>
      </c>
      <c r="P49" s="90" t="e">
        <f>IF(Worksheets!$AA$24&gt;=K49,(Worksheets!$L$45-SUM($P$7:P48))*((Worksheets!$L$44^4*Worksheets!$AD$29^4+4*Worksheets!$L$44^3*(1-Worksheets!$L$44)*Worksheets!$AD$29^3+6*Worksheets!$L$44^2*(1-Worksheets!$L$44)^2*Worksheets!$AD$29^2+4*Worksheets!$L$44*(1-Worksheets!$L$44^3)*Worksheets!$AD$29)/Worksheets!$L$45),0)</f>
        <v>#VALUE!</v>
      </c>
      <c r="Q49" s="90" t="str">
        <f>IF(Worksheets!$I$45='Yield Calculations'!$M$4,'Yield Calculations'!L49*'Yield Calculations'!M49,IF(Worksheets!$I$45='Yield Calculations'!$N$4,'Yield Calculations'!L49*'Yield Calculations'!N49,IF(Worksheets!$I$45='Yield Calculations'!$O$4,'Yield Calculations'!L49*'Yield Calculations'!O49,IF(Worksheets!$I$45='Yield Calculations'!$P$4,'Yield Calculations'!L49*'Yield Calculations'!P49,"Too Many Lanes"))))</f>
        <v>Too Many Lanes</v>
      </c>
      <c r="R49" s="90" t="str">
        <f>IF(Worksheets!$I$45='Yield Calculations'!$M$4,'Yield Calculations'!M49,IF(Worksheets!$I$45='Yield Calculations'!$N$4,'Yield Calculations'!N49,IF(Worksheets!$I$45='Yield Calculations'!$O$4,'Yield Calculations'!O49,IF(Worksheets!$I$45='Yield Calculations'!$P$4,'Yield Calculations'!P49,"Too Many Lanes"))))</f>
        <v>Too Many Lanes</v>
      </c>
    </row>
    <row r="50" spans="1:18">
      <c r="A50" s="83">
        <f t="shared" si="0"/>
        <v>43</v>
      </c>
      <c r="B50" s="83" t="e">
        <f>Worksheets!$S$24*(A50-0.5)</f>
        <v>#VALUE!</v>
      </c>
      <c r="C50" s="90" t="e">
        <f>IF(Worksheets!$V$24&gt;=A50,Worksheets!$G$45*Worksheets!$AD$29*(1-Worksheets!$AD$29)^('Yield Calculations'!A50-1),0)</f>
        <v>#VALUE!</v>
      </c>
      <c r="D50" s="90" t="e">
        <f>IF(Worksheets!$V$24&gt;=A50,(Worksheets!$G$45-SUM($D$7:D49))*(((2*Worksheets!$G$44*(1-Worksheets!$G$44)*Worksheets!$AD$29)+(Worksheets!$G$44^2*Worksheets!$AD$29^2))/Worksheets!$G$45),0)</f>
        <v>#VALUE!</v>
      </c>
      <c r="E50" s="90" t="e">
        <f>IF(Worksheets!$V$24&gt;=A50,(Worksheets!$G$45-SUM($E$7:E49))*((Worksheets!$G$44^3*Worksheets!$AD$29^3+3*Worksheets!$G$44^2*(1-Worksheets!$G$44)*Worksheets!$AD$29^2+3*Worksheets!$G$44*(1-Worksheets!$G$44)^2*Worksheets!$AD$29)/Worksheets!$G$45),0)</f>
        <v>#VALUE!</v>
      </c>
      <c r="F50" s="90" t="e">
        <f>IF(Worksheets!$V$24&gt;=A50,(Worksheets!$G$45-SUM($F$7:F49))*((Worksheets!$G$44^4*Worksheets!$AD$29^4+4*Worksheets!$G$44^3*(1-Worksheets!$G$44)*Worksheets!$AD$29^3+6*Worksheets!$G$44^2*(1-Worksheets!$G$44)^2*Worksheets!$AD$29^2+4*Worksheets!$G$44*(1-Worksheets!$G$44^3)*Worksheets!$AD$29)/Worksheets!$G$45),0)</f>
        <v>#VALUE!</v>
      </c>
      <c r="G50" s="90" t="str">
        <f>IF(Worksheets!$D$45='Yield Calculations'!$C$4,'Yield Calculations'!B50*'Yield Calculations'!C50,IF(Worksheets!$D$45='Yield Calculations'!$D$4,'Yield Calculations'!B50*'Yield Calculations'!D50,IF(Worksheets!$D$45='Yield Calculations'!$E$4,'Yield Calculations'!B50*'Yield Calculations'!E50,IF(Worksheets!$D$45='Yield Calculations'!$F$4,'Yield Calculations'!B50*'Yield Calculations'!F50,"Too Many Lanes"))))</f>
        <v>Too Many Lanes</v>
      </c>
      <c r="H50" s="90" t="str">
        <f>IF(Worksheets!$D$45='Yield Calculations'!$C$4,'Yield Calculations'!C50,IF(Worksheets!$D$45='Yield Calculations'!$D$4,'Yield Calculations'!D50,IF(Worksheets!$D$45='Yield Calculations'!$E$4,'Yield Calculations'!E50,IF(Worksheets!$D$45='Yield Calculations'!$F$4,'Yield Calculations'!F50,"Too Many Lanes"))))</f>
        <v>Too Many Lanes</v>
      </c>
      <c r="K50" s="83">
        <v>43</v>
      </c>
      <c r="L50" s="83" t="e">
        <f>Worksheets!$X$24*(K50-0.5)</f>
        <v>#VALUE!</v>
      </c>
      <c r="M50" s="90" t="e">
        <f>IF(Worksheets!$AA$24&gt;=K50,Worksheets!$L$45*Worksheets!$AD$29*(1-Worksheets!$AD$29)^('Yield Calculations'!K50-1),0)</f>
        <v>#VALUE!</v>
      </c>
      <c r="N50" s="90" t="e">
        <f>IF(Worksheets!$AA$24&gt;=K50,(Worksheets!$L$45-SUM($N$7:N49))*(((2*Worksheets!$L$44*(1-Worksheets!$L$44)*Worksheets!$AD$29)+(Worksheets!$L$44^2*Worksheets!$AD$29^2))/Worksheets!$L$45),0)</f>
        <v>#VALUE!</v>
      </c>
      <c r="O50" s="90" t="e">
        <f>IF(Worksheets!$AA$24&gt;=K50,(Worksheets!$L$45-SUM($O$7:O49))*((Worksheets!$L$44^3*Worksheets!$AD$29^3+3*Worksheets!$L$44^2*(1-Worksheets!$L$44)*Worksheets!$AD$29^2+3*Worksheets!$L$44*(1-Worksheets!$L$44)^2*Worksheets!$AD$29)/Worksheets!$L$45),0)</f>
        <v>#VALUE!</v>
      </c>
      <c r="P50" s="90" t="e">
        <f>IF(Worksheets!$AA$24&gt;=K50,(Worksheets!$L$45-SUM($P$7:P49))*((Worksheets!$L$44^4*Worksheets!$AD$29^4+4*Worksheets!$L$44^3*(1-Worksheets!$L$44)*Worksheets!$AD$29^3+6*Worksheets!$L$44^2*(1-Worksheets!$L$44)^2*Worksheets!$AD$29^2+4*Worksheets!$L$44*(1-Worksheets!$L$44^3)*Worksheets!$AD$29)/Worksheets!$L$45),0)</f>
        <v>#VALUE!</v>
      </c>
      <c r="Q50" s="90" t="str">
        <f>IF(Worksheets!$I$45='Yield Calculations'!$M$4,'Yield Calculations'!L50*'Yield Calculations'!M50,IF(Worksheets!$I$45='Yield Calculations'!$N$4,'Yield Calculations'!L50*'Yield Calculations'!N50,IF(Worksheets!$I$45='Yield Calculations'!$O$4,'Yield Calculations'!L50*'Yield Calculations'!O50,IF(Worksheets!$I$45='Yield Calculations'!$P$4,'Yield Calculations'!L50*'Yield Calculations'!P50,"Too Many Lanes"))))</f>
        <v>Too Many Lanes</v>
      </c>
      <c r="R50" s="90" t="str">
        <f>IF(Worksheets!$I$45='Yield Calculations'!$M$4,'Yield Calculations'!M50,IF(Worksheets!$I$45='Yield Calculations'!$N$4,'Yield Calculations'!N50,IF(Worksheets!$I$45='Yield Calculations'!$O$4,'Yield Calculations'!O50,IF(Worksheets!$I$45='Yield Calculations'!$P$4,'Yield Calculations'!P50,"Too Many Lanes"))))</f>
        <v>Too Many Lanes</v>
      </c>
    </row>
    <row r="51" spans="1:18">
      <c r="A51" s="83">
        <f t="shared" si="0"/>
        <v>44</v>
      </c>
      <c r="B51" s="83" t="e">
        <f>Worksheets!$S$24*(A51-0.5)</f>
        <v>#VALUE!</v>
      </c>
      <c r="C51" s="90" t="e">
        <f>IF(Worksheets!$V$24&gt;=A51,Worksheets!$G$45*Worksheets!$AD$29*(1-Worksheets!$AD$29)^('Yield Calculations'!A51-1),0)</f>
        <v>#VALUE!</v>
      </c>
      <c r="D51" s="90" t="e">
        <f>IF(Worksheets!$V$24&gt;=A51,(Worksheets!$G$45-SUM($D$7:D50))*(((2*Worksheets!$G$44*(1-Worksheets!$G$44)*Worksheets!$AD$29)+(Worksheets!$G$44^2*Worksheets!$AD$29^2))/Worksheets!$G$45),0)</f>
        <v>#VALUE!</v>
      </c>
      <c r="E51" s="90" t="e">
        <f>IF(Worksheets!$V$24&gt;=A51,(Worksheets!$G$45-SUM($E$7:E50))*((Worksheets!$G$44^3*Worksheets!$AD$29^3+3*Worksheets!$G$44^2*(1-Worksheets!$G$44)*Worksheets!$AD$29^2+3*Worksheets!$G$44*(1-Worksheets!$G$44)^2*Worksheets!$AD$29)/Worksheets!$G$45),0)</f>
        <v>#VALUE!</v>
      </c>
      <c r="F51" s="90" t="e">
        <f>IF(Worksheets!$V$24&gt;=A51,(Worksheets!$G$45-SUM($F$7:F50))*((Worksheets!$G$44^4*Worksheets!$AD$29^4+4*Worksheets!$G$44^3*(1-Worksheets!$G$44)*Worksheets!$AD$29^3+6*Worksheets!$G$44^2*(1-Worksheets!$G$44)^2*Worksheets!$AD$29^2+4*Worksheets!$G$44*(1-Worksheets!$G$44^3)*Worksheets!$AD$29)/Worksheets!$G$45),0)</f>
        <v>#VALUE!</v>
      </c>
      <c r="G51" s="90" t="str">
        <f>IF(Worksheets!$D$45='Yield Calculations'!$C$4,'Yield Calculations'!B51*'Yield Calculations'!C51,IF(Worksheets!$D$45='Yield Calculations'!$D$4,'Yield Calculations'!B51*'Yield Calculations'!D51,IF(Worksheets!$D$45='Yield Calculations'!$E$4,'Yield Calculations'!B51*'Yield Calculations'!E51,IF(Worksheets!$D$45='Yield Calculations'!$F$4,'Yield Calculations'!B51*'Yield Calculations'!F51,"Too Many Lanes"))))</f>
        <v>Too Many Lanes</v>
      </c>
      <c r="H51" s="90" t="str">
        <f>IF(Worksheets!$D$45='Yield Calculations'!$C$4,'Yield Calculations'!C51,IF(Worksheets!$D$45='Yield Calculations'!$D$4,'Yield Calculations'!D51,IF(Worksheets!$D$45='Yield Calculations'!$E$4,'Yield Calculations'!E51,IF(Worksheets!$D$45='Yield Calculations'!$F$4,'Yield Calculations'!F51,"Too Many Lanes"))))</f>
        <v>Too Many Lanes</v>
      </c>
      <c r="K51" s="83">
        <v>44</v>
      </c>
      <c r="L51" s="83" t="e">
        <f>Worksheets!$X$24*(K51-0.5)</f>
        <v>#VALUE!</v>
      </c>
      <c r="M51" s="90" t="e">
        <f>IF(Worksheets!$AA$24&gt;=K51,Worksheets!$L$45*Worksheets!$AD$29*(1-Worksheets!$AD$29)^('Yield Calculations'!K51-1),0)</f>
        <v>#VALUE!</v>
      </c>
      <c r="N51" s="90" t="e">
        <f>IF(Worksheets!$AA$24&gt;=K51,(Worksheets!$L$45-SUM($N$7:N50))*(((2*Worksheets!$L$44*(1-Worksheets!$L$44)*Worksheets!$AD$29)+(Worksheets!$L$44^2*Worksheets!$AD$29^2))/Worksheets!$L$45),0)</f>
        <v>#VALUE!</v>
      </c>
      <c r="O51" s="90" t="e">
        <f>IF(Worksheets!$AA$24&gt;=K51,(Worksheets!$L$45-SUM($O$7:O50))*((Worksheets!$L$44^3*Worksheets!$AD$29^3+3*Worksheets!$L$44^2*(1-Worksheets!$L$44)*Worksheets!$AD$29^2+3*Worksheets!$L$44*(1-Worksheets!$L$44)^2*Worksheets!$AD$29)/Worksheets!$L$45),0)</f>
        <v>#VALUE!</v>
      </c>
      <c r="P51" s="90" t="e">
        <f>IF(Worksheets!$AA$24&gt;=K51,(Worksheets!$L$45-SUM($P$7:P50))*((Worksheets!$L$44^4*Worksheets!$AD$29^4+4*Worksheets!$L$44^3*(1-Worksheets!$L$44)*Worksheets!$AD$29^3+6*Worksheets!$L$44^2*(1-Worksheets!$L$44)^2*Worksheets!$AD$29^2+4*Worksheets!$L$44*(1-Worksheets!$L$44^3)*Worksheets!$AD$29)/Worksheets!$L$45),0)</f>
        <v>#VALUE!</v>
      </c>
      <c r="Q51" s="90" t="str">
        <f>IF(Worksheets!$I$45='Yield Calculations'!$M$4,'Yield Calculations'!L51*'Yield Calculations'!M51,IF(Worksheets!$I$45='Yield Calculations'!$N$4,'Yield Calculations'!L51*'Yield Calculations'!N51,IF(Worksheets!$I$45='Yield Calculations'!$O$4,'Yield Calculations'!L51*'Yield Calculations'!O51,IF(Worksheets!$I$45='Yield Calculations'!$P$4,'Yield Calculations'!L51*'Yield Calculations'!P51,"Too Many Lanes"))))</f>
        <v>Too Many Lanes</v>
      </c>
      <c r="R51" s="90" t="str">
        <f>IF(Worksheets!$I$45='Yield Calculations'!$M$4,'Yield Calculations'!M51,IF(Worksheets!$I$45='Yield Calculations'!$N$4,'Yield Calculations'!N51,IF(Worksheets!$I$45='Yield Calculations'!$O$4,'Yield Calculations'!O51,IF(Worksheets!$I$45='Yield Calculations'!$P$4,'Yield Calculations'!P51,"Too Many Lanes"))))</f>
        <v>Too Many Lanes</v>
      </c>
    </row>
    <row r="52" spans="1:18">
      <c r="A52" s="83">
        <f t="shared" si="0"/>
        <v>45</v>
      </c>
      <c r="B52" s="83" t="e">
        <f>Worksheets!$S$24*(A52-0.5)</f>
        <v>#VALUE!</v>
      </c>
      <c r="C52" s="90" t="e">
        <f>IF(Worksheets!$V$24&gt;=A52,Worksheets!$G$45*Worksheets!$AD$29*(1-Worksheets!$AD$29)^('Yield Calculations'!A52-1),0)</f>
        <v>#VALUE!</v>
      </c>
      <c r="D52" s="90" t="e">
        <f>IF(Worksheets!$V$24&gt;=A52,(Worksheets!$G$45-SUM($D$7:D51))*(((2*Worksheets!$G$44*(1-Worksheets!$G$44)*Worksheets!$AD$29)+(Worksheets!$G$44^2*Worksheets!$AD$29^2))/Worksheets!$G$45),0)</f>
        <v>#VALUE!</v>
      </c>
      <c r="E52" s="90" t="e">
        <f>IF(Worksheets!$V$24&gt;=A52,(Worksheets!$G$45-SUM($E$7:E51))*((Worksheets!$G$44^3*Worksheets!$AD$29^3+3*Worksheets!$G$44^2*(1-Worksheets!$G$44)*Worksheets!$AD$29^2+3*Worksheets!$G$44*(1-Worksheets!$G$44)^2*Worksheets!$AD$29)/Worksheets!$G$45),0)</f>
        <v>#VALUE!</v>
      </c>
      <c r="F52" s="90" t="e">
        <f>IF(Worksheets!$V$24&gt;=A52,(Worksheets!$G$45-SUM($F$7:F51))*((Worksheets!$G$44^4*Worksheets!$AD$29^4+4*Worksheets!$G$44^3*(1-Worksheets!$G$44)*Worksheets!$AD$29^3+6*Worksheets!$G$44^2*(1-Worksheets!$G$44)^2*Worksheets!$AD$29^2+4*Worksheets!$G$44*(1-Worksheets!$G$44^3)*Worksheets!$AD$29)/Worksheets!$G$45),0)</f>
        <v>#VALUE!</v>
      </c>
      <c r="G52" s="90" t="str">
        <f>IF(Worksheets!$D$45='Yield Calculations'!$C$4,'Yield Calculations'!B52*'Yield Calculations'!C52,IF(Worksheets!$D$45='Yield Calculations'!$D$4,'Yield Calculations'!B52*'Yield Calculations'!D52,IF(Worksheets!$D$45='Yield Calculations'!$E$4,'Yield Calculations'!B52*'Yield Calculations'!E52,IF(Worksheets!$D$45='Yield Calculations'!$F$4,'Yield Calculations'!B52*'Yield Calculations'!F52,"Too Many Lanes"))))</f>
        <v>Too Many Lanes</v>
      </c>
      <c r="H52" s="90" t="str">
        <f>IF(Worksheets!$D$45='Yield Calculations'!$C$4,'Yield Calculations'!C52,IF(Worksheets!$D$45='Yield Calculations'!$D$4,'Yield Calculations'!D52,IF(Worksheets!$D$45='Yield Calculations'!$E$4,'Yield Calculations'!E52,IF(Worksheets!$D$45='Yield Calculations'!$F$4,'Yield Calculations'!F52,"Too Many Lanes"))))</f>
        <v>Too Many Lanes</v>
      </c>
      <c r="K52" s="83">
        <v>45</v>
      </c>
      <c r="L52" s="83" t="e">
        <f>Worksheets!$X$24*(K52-0.5)</f>
        <v>#VALUE!</v>
      </c>
      <c r="M52" s="90" t="e">
        <f>IF(Worksheets!$AA$24&gt;=K52,Worksheets!$L$45*Worksheets!$AD$29*(1-Worksheets!$AD$29)^('Yield Calculations'!K52-1),0)</f>
        <v>#VALUE!</v>
      </c>
      <c r="N52" s="90" t="e">
        <f>IF(Worksheets!$AA$24&gt;=K52,(Worksheets!$L$45-SUM($N$7:N51))*(((2*Worksheets!$L$44*(1-Worksheets!$L$44)*Worksheets!$AD$29)+(Worksheets!$L$44^2*Worksheets!$AD$29^2))/Worksheets!$L$45),0)</f>
        <v>#VALUE!</v>
      </c>
      <c r="O52" s="90" t="e">
        <f>IF(Worksheets!$AA$24&gt;=K52,(Worksheets!$L$45-SUM($O$7:O51))*((Worksheets!$L$44^3*Worksheets!$AD$29^3+3*Worksheets!$L$44^2*(1-Worksheets!$L$44)*Worksheets!$AD$29^2+3*Worksheets!$L$44*(1-Worksheets!$L$44)^2*Worksheets!$AD$29)/Worksheets!$L$45),0)</f>
        <v>#VALUE!</v>
      </c>
      <c r="P52" s="90" t="e">
        <f>IF(Worksheets!$AA$24&gt;=K52,(Worksheets!$L$45-SUM($P$7:P51))*((Worksheets!$L$44^4*Worksheets!$AD$29^4+4*Worksheets!$L$44^3*(1-Worksheets!$L$44)*Worksheets!$AD$29^3+6*Worksheets!$L$44^2*(1-Worksheets!$L$44)^2*Worksheets!$AD$29^2+4*Worksheets!$L$44*(1-Worksheets!$L$44^3)*Worksheets!$AD$29)/Worksheets!$L$45),0)</f>
        <v>#VALUE!</v>
      </c>
      <c r="Q52" s="90" t="str">
        <f>IF(Worksheets!$I$45='Yield Calculations'!$M$4,'Yield Calculations'!L52*'Yield Calculations'!M52,IF(Worksheets!$I$45='Yield Calculations'!$N$4,'Yield Calculations'!L52*'Yield Calculations'!N52,IF(Worksheets!$I$45='Yield Calculations'!$O$4,'Yield Calculations'!L52*'Yield Calculations'!O52,IF(Worksheets!$I$45='Yield Calculations'!$P$4,'Yield Calculations'!L52*'Yield Calculations'!P52,"Too Many Lanes"))))</f>
        <v>Too Many Lanes</v>
      </c>
      <c r="R52" s="90" t="str">
        <f>IF(Worksheets!$I$45='Yield Calculations'!$M$4,'Yield Calculations'!M52,IF(Worksheets!$I$45='Yield Calculations'!$N$4,'Yield Calculations'!N52,IF(Worksheets!$I$45='Yield Calculations'!$O$4,'Yield Calculations'!O52,IF(Worksheets!$I$45='Yield Calculations'!$P$4,'Yield Calculations'!P52,"Too Many Lanes"))))</f>
        <v>Too Many Lanes</v>
      </c>
    </row>
    <row r="53" spans="1:18">
      <c r="A53" s="83">
        <f t="shared" si="0"/>
        <v>46</v>
      </c>
      <c r="B53" s="83" t="e">
        <f>Worksheets!$S$24*(A53-0.5)</f>
        <v>#VALUE!</v>
      </c>
      <c r="C53" s="90" t="e">
        <f>IF(Worksheets!$V$24&gt;=A53,Worksheets!$G$45*Worksheets!$AD$29*(1-Worksheets!$AD$29)^('Yield Calculations'!A53-1),0)</f>
        <v>#VALUE!</v>
      </c>
      <c r="D53" s="90" t="e">
        <f>IF(Worksheets!$V$24&gt;=A53,(Worksheets!$G$45-SUM($D$7:D52))*(((2*Worksheets!$G$44*(1-Worksheets!$G$44)*Worksheets!$AD$29)+(Worksheets!$G$44^2*Worksheets!$AD$29^2))/Worksheets!$G$45),0)</f>
        <v>#VALUE!</v>
      </c>
      <c r="E53" s="90" t="e">
        <f>IF(Worksheets!$V$24&gt;=A53,(Worksheets!$G$45-SUM($E$7:E52))*((Worksheets!$G$44^3*Worksheets!$AD$29^3+3*Worksheets!$G$44^2*(1-Worksheets!$G$44)*Worksheets!$AD$29^2+3*Worksheets!$G$44*(1-Worksheets!$G$44)^2*Worksheets!$AD$29)/Worksheets!$G$45),0)</f>
        <v>#VALUE!</v>
      </c>
      <c r="F53" s="90" t="e">
        <f>IF(Worksheets!$V$24&gt;=A53,(Worksheets!$G$45-SUM($F$7:F52))*((Worksheets!$G$44^4*Worksheets!$AD$29^4+4*Worksheets!$G$44^3*(1-Worksheets!$G$44)*Worksheets!$AD$29^3+6*Worksheets!$G$44^2*(1-Worksheets!$G$44)^2*Worksheets!$AD$29^2+4*Worksheets!$G$44*(1-Worksheets!$G$44^3)*Worksheets!$AD$29)/Worksheets!$G$45),0)</f>
        <v>#VALUE!</v>
      </c>
      <c r="G53" s="90" t="str">
        <f>IF(Worksheets!$D$45='Yield Calculations'!$C$4,'Yield Calculations'!B53*'Yield Calculations'!C53,IF(Worksheets!$D$45='Yield Calculations'!$D$4,'Yield Calculations'!B53*'Yield Calculations'!D53,IF(Worksheets!$D$45='Yield Calculations'!$E$4,'Yield Calculations'!B53*'Yield Calculations'!E53,IF(Worksheets!$D$45='Yield Calculations'!$F$4,'Yield Calculations'!B53*'Yield Calculations'!F53,"Too Many Lanes"))))</f>
        <v>Too Many Lanes</v>
      </c>
      <c r="H53" s="90" t="str">
        <f>IF(Worksheets!$D$45='Yield Calculations'!$C$4,'Yield Calculations'!C53,IF(Worksheets!$D$45='Yield Calculations'!$D$4,'Yield Calculations'!D53,IF(Worksheets!$D$45='Yield Calculations'!$E$4,'Yield Calculations'!E53,IF(Worksheets!$D$45='Yield Calculations'!$F$4,'Yield Calculations'!F53,"Too Many Lanes"))))</f>
        <v>Too Many Lanes</v>
      </c>
      <c r="K53" s="83">
        <v>46</v>
      </c>
      <c r="L53" s="83" t="e">
        <f>Worksheets!$X$24*(K53-0.5)</f>
        <v>#VALUE!</v>
      </c>
      <c r="M53" s="90" t="e">
        <f>IF(Worksheets!$AA$24&gt;=K53,Worksheets!$L$45*Worksheets!$AD$29*(1-Worksheets!$AD$29)^('Yield Calculations'!K53-1),0)</f>
        <v>#VALUE!</v>
      </c>
      <c r="N53" s="90" t="e">
        <f>IF(Worksheets!$AA$24&gt;=K53,(Worksheets!$L$45-SUM($N$7:N52))*(((2*Worksheets!$L$44*(1-Worksheets!$L$44)*Worksheets!$AD$29)+(Worksheets!$L$44^2*Worksheets!$AD$29^2))/Worksheets!$L$45),0)</f>
        <v>#VALUE!</v>
      </c>
      <c r="O53" s="90" t="e">
        <f>IF(Worksheets!$AA$24&gt;=K53,(Worksheets!$L$45-SUM($O$7:O52))*((Worksheets!$L$44^3*Worksheets!$AD$29^3+3*Worksheets!$L$44^2*(1-Worksheets!$L$44)*Worksheets!$AD$29^2+3*Worksheets!$L$44*(1-Worksheets!$L$44)^2*Worksheets!$AD$29)/Worksheets!$L$45),0)</f>
        <v>#VALUE!</v>
      </c>
      <c r="P53" s="90" t="e">
        <f>IF(Worksheets!$AA$24&gt;=K53,(Worksheets!$L$45-SUM($P$7:P52))*((Worksheets!$L$44^4*Worksheets!$AD$29^4+4*Worksheets!$L$44^3*(1-Worksheets!$L$44)*Worksheets!$AD$29^3+6*Worksheets!$L$44^2*(1-Worksheets!$L$44)^2*Worksheets!$AD$29^2+4*Worksheets!$L$44*(1-Worksheets!$L$44^3)*Worksheets!$AD$29)/Worksheets!$L$45),0)</f>
        <v>#VALUE!</v>
      </c>
      <c r="Q53" s="90" t="str">
        <f>IF(Worksheets!$I$45='Yield Calculations'!$M$4,'Yield Calculations'!L53*'Yield Calculations'!M53,IF(Worksheets!$I$45='Yield Calculations'!$N$4,'Yield Calculations'!L53*'Yield Calculations'!N53,IF(Worksheets!$I$45='Yield Calculations'!$O$4,'Yield Calculations'!L53*'Yield Calculations'!O53,IF(Worksheets!$I$45='Yield Calculations'!$P$4,'Yield Calculations'!L53*'Yield Calculations'!P53,"Too Many Lanes"))))</f>
        <v>Too Many Lanes</v>
      </c>
      <c r="R53" s="90" t="str">
        <f>IF(Worksheets!$I$45='Yield Calculations'!$M$4,'Yield Calculations'!M53,IF(Worksheets!$I$45='Yield Calculations'!$N$4,'Yield Calculations'!N53,IF(Worksheets!$I$45='Yield Calculations'!$O$4,'Yield Calculations'!O53,IF(Worksheets!$I$45='Yield Calculations'!$P$4,'Yield Calculations'!P53,"Too Many Lanes"))))</f>
        <v>Too Many Lanes</v>
      </c>
    </row>
    <row r="54" spans="1:18">
      <c r="A54" s="83">
        <f t="shared" si="0"/>
        <v>47</v>
      </c>
      <c r="B54" s="83" t="e">
        <f>Worksheets!$S$24*(A54-0.5)</f>
        <v>#VALUE!</v>
      </c>
      <c r="C54" s="90" t="e">
        <f>IF(Worksheets!$V$24&gt;=A54,Worksheets!$G$45*Worksheets!$AD$29*(1-Worksheets!$AD$29)^('Yield Calculations'!A54-1),0)</f>
        <v>#VALUE!</v>
      </c>
      <c r="D54" s="90" t="e">
        <f>IF(Worksheets!$V$24&gt;=A54,(Worksheets!$G$45-SUM($D$7:D53))*(((2*Worksheets!$G$44*(1-Worksheets!$G$44)*Worksheets!$AD$29)+(Worksheets!$G$44^2*Worksheets!$AD$29^2))/Worksheets!$G$45),0)</f>
        <v>#VALUE!</v>
      </c>
      <c r="E54" s="90" t="e">
        <f>IF(Worksheets!$V$24&gt;=A54,(Worksheets!$G$45-SUM($E$7:E53))*((Worksheets!$G$44^3*Worksheets!$AD$29^3+3*Worksheets!$G$44^2*(1-Worksheets!$G$44)*Worksheets!$AD$29^2+3*Worksheets!$G$44*(1-Worksheets!$G$44)^2*Worksheets!$AD$29)/Worksheets!$G$45),0)</f>
        <v>#VALUE!</v>
      </c>
      <c r="F54" s="90" t="e">
        <f>IF(Worksheets!$V$24&gt;=A54,(Worksheets!$G$45-SUM($F$7:F53))*((Worksheets!$G$44^4*Worksheets!$AD$29^4+4*Worksheets!$G$44^3*(1-Worksheets!$G$44)*Worksheets!$AD$29^3+6*Worksheets!$G$44^2*(1-Worksheets!$G$44)^2*Worksheets!$AD$29^2+4*Worksheets!$G$44*(1-Worksheets!$G$44^3)*Worksheets!$AD$29)/Worksheets!$G$45),0)</f>
        <v>#VALUE!</v>
      </c>
      <c r="G54" s="90" t="str">
        <f>IF(Worksheets!$D$45='Yield Calculations'!$C$4,'Yield Calculations'!B54*'Yield Calculations'!C54,IF(Worksheets!$D$45='Yield Calculations'!$D$4,'Yield Calculations'!B54*'Yield Calculations'!D54,IF(Worksheets!$D$45='Yield Calculations'!$E$4,'Yield Calculations'!B54*'Yield Calculations'!E54,IF(Worksheets!$D$45='Yield Calculations'!$F$4,'Yield Calculations'!B54*'Yield Calculations'!F54,"Too Many Lanes"))))</f>
        <v>Too Many Lanes</v>
      </c>
      <c r="H54" s="90" t="str">
        <f>IF(Worksheets!$D$45='Yield Calculations'!$C$4,'Yield Calculations'!C54,IF(Worksheets!$D$45='Yield Calculations'!$D$4,'Yield Calculations'!D54,IF(Worksheets!$D$45='Yield Calculations'!$E$4,'Yield Calculations'!E54,IF(Worksheets!$D$45='Yield Calculations'!$F$4,'Yield Calculations'!F54,"Too Many Lanes"))))</f>
        <v>Too Many Lanes</v>
      </c>
      <c r="K54" s="83">
        <v>47</v>
      </c>
      <c r="L54" s="83" t="e">
        <f>Worksheets!$X$24*(K54-0.5)</f>
        <v>#VALUE!</v>
      </c>
      <c r="M54" s="90" t="e">
        <f>IF(Worksheets!$AA$24&gt;=K54,Worksheets!$L$45*Worksheets!$AD$29*(1-Worksheets!$AD$29)^('Yield Calculations'!K54-1),0)</f>
        <v>#VALUE!</v>
      </c>
      <c r="N54" s="90" t="e">
        <f>IF(Worksheets!$AA$24&gt;=K54,(Worksheets!$L$45-SUM($N$7:N53))*(((2*Worksheets!$L$44*(1-Worksheets!$L$44)*Worksheets!$AD$29)+(Worksheets!$L$44^2*Worksheets!$AD$29^2))/Worksheets!$L$45),0)</f>
        <v>#VALUE!</v>
      </c>
      <c r="O54" s="90" t="e">
        <f>IF(Worksheets!$AA$24&gt;=K54,(Worksheets!$L$45-SUM($O$7:O53))*((Worksheets!$L$44^3*Worksheets!$AD$29^3+3*Worksheets!$L$44^2*(1-Worksheets!$L$44)*Worksheets!$AD$29^2+3*Worksheets!$L$44*(1-Worksheets!$L$44)^2*Worksheets!$AD$29)/Worksheets!$L$45),0)</f>
        <v>#VALUE!</v>
      </c>
      <c r="P54" s="90" t="e">
        <f>IF(Worksheets!$AA$24&gt;=K54,(Worksheets!$L$45-SUM($P$7:P53))*((Worksheets!$L$44^4*Worksheets!$AD$29^4+4*Worksheets!$L$44^3*(1-Worksheets!$L$44)*Worksheets!$AD$29^3+6*Worksheets!$L$44^2*(1-Worksheets!$L$44)^2*Worksheets!$AD$29^2+4*Worksheets!$L$44*(1-Worksheets!$L$44^3)*Worksheets!$AD$29)/Worksheets!$L$45),0)</f>
        <v>#VALUE!</v>
      </c>
      <c r="Q54" s="90" t="str">
        <f>IF(Worksheets!$I$45='Yield Calculations'!$M$4,'Yield Calculations'!L54*'Yield Calculations'!M54,IF(Worksheets!$I$45='Yield Calculations'!$N$4,'Yield Calculations'!L54*'Yield Calculations'!N54,IF(Worksheets!$I$45='Yield Calculations'!$O$4,'Yield Calculations'!L54*'Yield Calculations'!O54,IF(Worksheets!$I$45='Yield Calculations'!$P$4,'Yield Calculations'!L54*'Yield Calculations'!P54,"Too Many Lanes"))))</f>
        <v>Too Many Lanes</v>
      </c>
      <c r="R54" s="90" t="str">
        <f>IF(Worksheets!$I$45='Yield Calculations'!$M$4,'Yield Calculations'!M54,IF(Worksheets!$I$45='Yield Calculations'!$N$4,'Yield Calculations'!N54,IF(Worksheets!$I$45='Yield Calculations'!$O$4,'Yield Calculations'!O54,IF(Worksheets!$I$45='Yield Calculations'!$P$4,'Yield Calculations'!P54,"Too Many Lanes"))))</f>
        <v>Too Many Lanes</v>
      </c>
    </row>
    <row r="55" spans="1:18">
      <c r="A55" s="83">
        <f t="shared" si="0"/>
        <v>48</v>
      </c>
      <c r="B55" s="83" t="e">
        <f>Worksheets!$S$24*(A55-0.5)</f>
        <v>#VALUE!</v>
      </c>
      <c r="C55" s="90" t="e">
        <f>IF(Worksheets!$V$24&gt;=A55,Worksheets!$G$45*Worksheets!$AD$29*(1-Worksheets!$AD$29)^('Yield Calculations'!A55-1),0)</f>
        <v>#VALUE!</v>
      </c>
      <c r="D55" s="90" t="e">
        <f>IF(Worksheets!$V$24&gt;=A55,(Worksheets!$G$45-SUM($D$7:D54))*(((2*Worksheets!$G$44*(1-Worksheets!$G$44)*Worksheets!$AD$29)+(Worksheets!$G$44^2*Worksheets!$AD$29^2))/Worksheets!$G$45),0)</f>
        <v>#VALUE!</v>
      </c>
      <c r="E55" s="90" t="e">
        <f>IF(Worksheets!$V$24&gt;=A55,(Worksheets!$G$45-SUM($E$7:E54))*((Worksheets!$G$44^3*Worksheets!$AD$29^3+3*Worksheets!$G$44^2*(1-Worksheets!$G$44)*Worksheets!$AD$29^2+3*Worksheets!$G$44*(1-Worksheets!$G$44)^2*Worksheets!$AD$29)/Worksheets!$G$45),0)</f>
        <v>#VALUE!</v>
      </c>
      <c r="F55" s="90" t="e">
        <f>IF(Worksheets!$V$24&gt;=A55,(Worksheets!$G$45-SUM($F$7:F54))*((Worksheets!$G$44^4*Worksheets!$AD$29^4+4*Worksheets!$G$44^3*(1-Worksheets!$G$44)*Worksheets!$AD$29^3+6*Worksheets!$G$44^2*(1-Worksheets!$G$44)^2*Worksheets!$AD$29^2+4*Worksheets!$G$44*(1-Worksheets!$G$44^3)*Worksheets!$AD$29)/Worksheets!$G$45),0)</f>
        <v>#VALUE!</v>
      </c>
      <c r="G55" s="90" t="str">
        <f>IF(Worksheets!$D$45='Yield Calculations'!$C$4,'Yield Calculations'!B55*'Yield Calculations'!C55,IF(Worksheets!$D$45='Yield Calculations'!$D$4,'Yield Calculations'!B55*'Yield Calculations'!D55,IF(Worksheets!$D$45='Yield Calculations'!$E$4,'Yield Calculations'!B55*'Yield Calculations'!E55,IF(Worksheets!$D$45='Yield Calculations'!$F$4,'Yield Calculations'!B55*'Yield Calculations'!F55,"Too Many Lanes"))))</f>
        <v>Too Many Lanes</v>
      </c>
      <c r="H55" s="90" t="str">
        <f>IF(Worksheets!$D$45='Yield Calculations'!$C$4,'Yield Calculations'!C55,IF(Worksheets!$D$45='Yield Calculations'!$D$4,'Yield Calculations'!D55,IF(Worksheets!$D$45='Yield Calculations'!$E$4,'Yield Calculations'!E55,IF(Worksheets!$D$45='Yield Calculations'!$F$4,'Yield Calculations'!F55,"Too Many Lanes"))))</f>
        <v>Too Many Lanes</v>
      </c>
      <c r="K55" s="83">
        <v>48</v>
      </c>
      <c r="L55" s="83" t="e">
        <f>Worksheets!$X$24*(K55-0.5)</f>
        <v>#VALUE!</v>
      </c>
      <c r="M55" s="90" t="e">
        <f>IF(Worksheets!$AA$24&gt;=K55,Worksheets!$L$45*Worksheets!$AD$29*(1-Worksheets!$AD$29)^('Yield Calculations'!K55-1),0)</f>
        <v>#VALUE!</v>
      </c>
      <c r="N55" s="90" t="e">
        <f>IF(Worksheets!$AA$24&gt;=K55,(Worksheets!$L$45-SUM($N$7:N54))*(((2*Worksheets!$L$44*(1-Worksheets!$L$44)*Worksheets!$AD$29)+(Worksheets!$L$44^2*Worksheets!$AD$29^2))/Worksheets!$L$45),0)</f>
        <v>#VALUE!</v>
      </c>
      <c r="O55" s="90" t="e">
        <f>IF(Worksheets!$AA$24&gt;=K55,(Worksheets!$L$45-SUM($O$7:O54))*((Worksheets!$L$44^3*Worksheets!$AD$29^3+3*Worksheets!$L$44^2*(1-Worksheets!$L$44)*Worksheets!$AD$29^2+3*Worksheets!$L$44*(1-Worksheets!$L$44)^2*Worksheets!$AD$29)/Worksheets!$L$45),0)</f>
        <v>#VALUE!</v>
      </c>
      <c r="P55" s="90" t="e">
        <f>IF(Worksheets!$AA$24&gt;=K55,(Worksheets!$L$45-SUM($P$7:P54))*((Worksheets!$L$44^4*Worksheets!$AD$29^4+4*Worksheets!$L$44^3*(1-Worksheets!$L$44)*Worksheets!$AD$29^3+6*Worksheets!$L$44^2*(1-Worksheets!$L$44)^2*Worksheets!$AD$29^2+4*Worksheets!$L$44*(1-Worksheets!$L$44^3)*Worksheets!$AD$29)/Worksheets!$L$45),0)</f>
        <v>#VALUE!</v>
      </c>
      <c r="Q55" s="90" t="str">
        <f>IF(Worksheets!$I$45='Yield Calculations'!$M$4,'Yield Calculations'!L55*'Yield Calculations'!M55,IF(Worksheets!$I$45='Yield Calculations'!$N$4,'Yield Calculations'!L55*'Yield Calculations'!N55,IF(Worksheets!$I$45='Yield Calculations'!$O$4,'Yield Calculations'!L55*'Yield Calculations'!O55,IF(Worksheets!$I$45='Yield Calculations'!$P$4,'Yield Calculations'!L55*'Yield Calculations'!P55,"Too Many Lanes"))))</f>
        <v>Too Many Lanes</v>
      </c>
      <c r="R55" s="90" t="str">
        <f>IF(Worksheets!$I$45='Yield Calculations'!$M$4,'Yield Calculations'!M55,IF(Worksheets!$I$45='Yield Calculations'!$N$4,'Yield Calculations'!N55,IF(Worksheets!$I$45='Yield Calculations'!$O$4,'Yield Calculations'!O55,IF(Worksheets!$I$45='Yield Calculations'!$P$4,'Yield Calculations'!P55,"Too Many Lanes"))))</f>
        <v>Too Many Lanes</v>
      </c>
    </row>
    <row r="56" spans="1:18">
      <c r="A56" s="83">
        <f t="shared" si="0"/>
        <v>49</v>
      </c>
      <c r="B56" s="83" t="e">
        <f>Worksheets!$S$24*(A56-0.5)</f>
        <v>#VALUE!</v>
      </c>
      <c r="C56" s="90" t="e">
        <f>IF(Worksheets!$V$24&gt;=A56,Worksheets!$G$45*Worksheets!$AD$29*(1-Worksheets!$AD$29)^('Yield Calculations'!A56-1),0)</f>
        <v>#VALUE!</v>
      </c>
      <c r="D56" s="90" t="e">
        <f>IF(Worksheets!$V$24&gt;=A56,(Worksheets!$G$45-SUM($D$7:D55))*(((2*Worksheets!$G$44*(1-Worksheets!$G$44)*Worksheets!$AD$29)+(Worksheets!$G$44^2*Worksheets!$AD$29^2))/Worksheets!$G$45),0)</f>
        <v>#VALUE!</v>
      </c>
      <c r="E56" s="90" t="e">
        <f>IF(Worksheets!$V$24&gt;=A56,(Worksheets!$G$45-SUM($E$7:E55))*((Worksheets!$G$44^3*Worksheets!$AD$29^3+3*Worksheets!$G$44^2*(1-Worksheets!$G$44)*Worksheets!$AD$29^2+3*Worksheets!$G$44*(1-Worksheets!$G$44)^2*Worksheets!$AD$29)/Worksheets!$G$45),0)</f>
        <v>#VALUE!</v>
      </c>
      <c r="F56" s="90" t="e">
        <f>IF(Worksheets!$V$24&gt;=A56,(Worksheets!$G$45-SUM($F$7:F55))*((Worksheets!$G$44^4*Worksheets!$AD$29^4+4*Worksheets!$G$44^3*(1-Worksheets!$G$44)*Worksheets!$AD$29^3+6*Worksheets!$G$44^2*(1-Worksheets!$G$44)^2*Worksheets!$AD$29^2+4*Worksheets!$G$44*(1-Worksheets!$G$44^3)*Worksheets!$AD$29)/Worksheets!$G$45),0)</f>
        <v>#VALUE!</v>
      </c>
      <c r="G56" s="90" t="str">
        <f>IF(Worksheets!$D$45='Yield Calculations'!$C$4,'Yield Calculations'!B56*'Yield Calculations'!C56,IF(Worksheets!$D$45='Yield Calculations'!$D$4,'Yield Calculations'!B56*'Yield Calculations'!D56,IF(Worksheets!$D$45='Yield Calculations'!$E$4,'Yield Calculations'!B56*'Yield Calculations'!E56,IF(Worksheets!$D$45='Yield Calculations'!$F$4,'Yield Calculations'!B56*'Yield Calculations'!F56,"Too Many Lanes"))))</f>
        <v>Too Many Lanes</v>
      </c>
      <c r="H56" s="90" t="str">
        <f>IF(Worksheets!$D$45='Yield Calculations'!$C$4,'Yield Calculations'!C56,IF(Worksheets!$D$45='Yield Calculations'!$D$4,'Yield Calculations'!D56,IF(Worksheets!$D$45='Yield Calculations'!$E$4,'Yield Calculations'!E56,IF(Worksheets!$D$45='Yield Calculations'!$F$4,'Yield Calculations'!F56,"Too Many Lanes"))))</f>
        <v>Too Many Lanes</v>
      </c>
      <c r="K56" s="83">
        <v>49</v>
      </c>
      <c r="L56" s="83" t="e">
        <f>Worksheets!$X$24*(K56-0.5)</f>
        <v>#VALUE!</v>
      </c>
      <c r="M56" s="90" t="e">
        <f>IF(Worksheets!$AA$24&gt;=K56,Worksheets!$L$45*Worksheets!$AD$29*(1-Worksheets!$AD$29)^('Yield Calculations'!K56-1),0)</f>
        <v>#VALUE!</v>
      </c>
      <c r="N56" s="90" t="e">
        <f>IF(Worksheets!$AA$24&gt;=K56,(Worksheets!$L$45-SUM($N$7:N55))*(((2*Worksheets!$L$44*(1-Worksheets!$L$44)*Worksheets!$AD$29)+(Worksheets!$L$44^2*Worksheets!$AD$29^2))/Worksheets!$L$45),0)</f>
        <v>#VALUE!</v>
      </c>
      <c r="O56" s="90" t="e">
        <f>IF(Worksheets!$AA$24&gt;=K56,(Worksheets!$L$45-SUM($O$7:O55))*((Worksheets!$L$44^3*Worksheets!$AD$29^3+3*Worksheets!$L$44^2*(1-Worksheets!$L$44)*Worksheets!$AD$29^2+3*Worksheets!$L$44*(1-Worksheets!$L$44)^2*Worksheets!$AD$29)/Worksheets!$L$45),0)</f>
        <v>#VALUE!</v>
      </c>
      <c r="P56" s="90" t="e">
        <f>IF(Worksheets!$AA$24&gt;=K56,(Worksheets!$L$45-SUM($P$7:P55))*((Worksheets!$L$44^4*Worksheets!$AD$29^4+4*Worksheets!$L$44^3*(1-Worksheets!$L$44)*Worksheets!$AD$29^3+6*Worksheets!$L$44^2*(1-Worksheets!$L$44)^2*Worksheets!$AD$29^2+4*Worksheets!$L$44*(1-Worksheets!$L$44^3)*Worksheets!$AD$29)/Worksheets!$L$45),0)</f>
        <v>#VALUE!</v>
      </c>
      <c r="Q56" s="90" t="str">
        <f>IF(Worksheets!$I$45='Yield Calculations'!$M$4,'Yield Calculations'!L56*'Yield Calculations'!M56,IF(Worksheets!$I$45='Yield Calculations'!$N$4,'Yield Calculations'!L56*'Yield Calculations'!N56,IF(Worksheets!$I$45='Yield Calculations'!$O$4,'Yield Calculations'!L56*'Yield Calculations'!O56,IF(Worksheets!$I$45='Yield Calculations'!$P$4,'Yield Calculations'!L56*'Yield Calculations'!P56,"Too Many Lanes"))))</f>
        <v>Too Many Lanes</v>
      </c>
      <c r="R56" s="90" t="str">
        <f>IF(Worksheets!$I$45='Yield Calculations'!$M$4,'Yield Calculations'!M56,IF(Worksheets!$I$45='Yield Calculations'!$N$4,'Yield Calculations'!N56,IF(Worksheets!$I$45='Yield Calculations'!$O$4,'Yield Calculations'!O56,IF(Worksheets!$I$45='Yield Calculations'!$P$4,'Yield Calculations'!P56,"Too Many Lanes"))))</f>
        <v>Too Many Lanes</v>
      </c>
    </row>
    <row r="57" spans="1:18">
      <c r="A57" s="83">
        <f t="shared" si="0"/>
        <v>50</v>
      </c>
      <c r="B57" s="83" t="e">
        <f>Worksheets!$S$24*(A57-0.5)</f>
        <v>#VALUE!</v>
      </c>
      <c r="C57" s="90" t="e">
        <f>IF(Worksheets!$V$24&gt;=A57,Worksheets!$G$45*Worksheets!$AD$29*(1-Worksheets!$AD$29)^('Yield Calculations'!A57-1),0)</f>
        <v>#VALUE!</v>
      </c>
      <c r="D57" s="90" t="e">
        <f>IF(Worksheets!$V$24&gt;=A57,(Worksheets!$G$45-SUM($D$7:D56))*(((2*Worksheets!$G$44*(1-Worksheets!$G$44)*Worksheets!$AD$29)+(Worksheets!$G$44^2*Worksheets!$AD$29^2))/Worksheets!$G$45),0)</f>
        <v>#VALUE!</v>
      </c>
      <c r="E57" s="90" t="e">
        <f>IF(Worksheets!$V$24&gt;=A57,(Worksheets!$G$45-SUM($E$7:E56))*((Worksheets!$G$44^3*Worksheets!$AD$29^3+3*Worksheets!$G$44^2*(1-Worksheets!$G$44)*Worksheets!$AD$29^2+3*Worksheets!$G$44*(1-Worksheets!$G$44)^2*Worksheets!$AD$29)/Worksheets!$G$45),0)</f>
        <v>#VALUE!</v>
      </c>
      <c r="F57" s="90" t="e">
        <f>IF(Worksheets!$V$24&gt;=A57,(Worksheets!$G$45-SUM($F$7:F56))*((Worksheets!$G$44^4*Worksheets!$AD$29^4+4*Worksheets!$G$44^3*(1-Worksheets!$G$44)*Worksheets!$AD$29^3+6*Worksheets!$G$44^2*(1-Worksheets!$G$44)^2*Worksheets!$AD$29^2+4*Worksheets!$G$44*(1-Worksheets!$G$44^3)*Worksheets!$AD$29)/Worksheets!$G$45),0)</f>
        <v>#VALUE!</v>
      </c>
      <c r="G57" s="90" t="str">
        <f>IF(Worksheets!$D$45='Yield Calculations'!$C$4,'Yield Calculations'!B57*'Yield Calculations'!C57,IF(Worksheets!$D$45='Yield Calculations'!$D$4,'Yield Calculations'!B57*'Yield Calculations'!D57,IF(Worksheets!$D$45='Yield Calculations'!$E$4,'Yield Calculations'!B57*'Yield Calculations'!E57,IF(Worksheets!$D$45='Yield Calculations'!$F$4,'Yield Calculations'!B57*'Yield Calculations'!F57,"Too Many Lanes"))))</f>
        <v>Too Many Lanes</v>
      </c>
      <c r="H57" s="90" t="str">
        <f>IF(Worksheets!$D$45='Yield Calculations'!$C$4,'Yield Calculations'!C57,IF(Worksheets!$D$45='Yield Calculations'!$D$4,'Yield Calculations'!D57,IF(Worksheets!$D$45='Yield Calculations'!$E$4,'Yield Calculations'!E57,IF(Worksheets!$D$45='Yield Calculations'!$F$4,'Yield Calculations'!F57,"Too Many Lanes"))))</f>
        <v>Too Many Lanes</v>
      </c>
      <c r="K57" s="83">
        <v>50</v>
      </c>
      <c r="L57" s="83" t="e">
        <f>Worksheets!$X$24*(K57-0.5)</f>
        <v>#VALUE!</v>
      </c>
      <c r="M57" s="90" t="e">
        <f>IF(Worksheets!$AA$24&gt;=K57,Worksheets!$L$45*Worksheets!$AD$29*(1-Worksheets!$AD$29)^('Yield Calculations'!K57-1),0)</f>
        <v>#VALUE!</v>
      </c>
      <c r="N57" s="90" t="e">
        <f>IF(Worksheets!$AA$24&gt;=K57,(Worksheets!$L$45-SUM($N$7:N56))*(((2*Worksheets!$L$44*(1-Worksheets!$L$44)*Worksheets!$AD$29)+(Worksheets!$L$44^2*Worksheets!$AD$29^2))/Worksheets!$L$45),0)</f>
        <v>#VALUE!</v>
      </c>
      <c r="O57" s="90" t="e">
        <f>IF(Worksheets!$AA$24&gt;=K57,(Worksheets!$L$45-SUM($O$7:O56))*((Worksheets!$L$44^3*Worksheets!$AD$29^3+3*Worksheets!$L$44^2*(1-Worksheets!$L$44)*Worksheets!$AD$29^2+3*Worksheets!$L$44*(1-Worksheets!$L$44)^2*Worksheets!$AD$29)/Worksheets!$L$45),0)</f>
        <v>#VALUE!</v>
      </c>
      <c r="P57" s="90" t="e">
        <f>IF(Worksheets!$AA$24&gt;=K57,(Worksheets!$L$45-SUM($P$7:P56))*((Worksheets!$L$44^4*Worksheets!$AD$29^4+4*Worksheets!$L$44^3*(1-Worksheets!$L$44)*Worksheets!$AD$29^3+6*Worksheets!$L$44^2*(1-Worksheets!$L$44)^2*Worksheets!$AD$29^2+4*Worksheets!$L$44*(1-Worksheets!$L$44^3)*Worksheets!$AD$29)/Worksheets!$L$45),0)</f>
        <v>#VALUE!</v>
      </c>
      <c r="Q57" s="90" t="str">
        <f>IF(Worksheets!$I$45='Yield Calculations'!$M$4,'Yield Calculations'!L57*'Yield Calculations'!M57,IF(Worksheets!$I$45='Yield Calculations'!$N$4,'Yield Calculations'!L57*'Yield Calculations'!N57,IF(Worksheets!$I$45='Yield Calculations'!$O$4,'Yield Calculations'!L57*'Yield Calculations'!O57,IF(Worksheets!$I$45='Yield Calculations'!$P$4,'Yield Calculations'!L57*'Yield Calculations'!P57,"Too Many Lanes"))))</f>
        <v>Too Many Lanes</v>
      </c>
      <c r="R57" s="90" t="str">
        <f>IF(Worksheets!$I$45='Yield Calculations'!$M$4,'Yield Calculations'!M57,IF(Worksheets!$I$45='Yield Calculations'!$N$4,'Yield Calculations'!N57,IF(Worksheets!$I$45='Yield Calculations'!$O$4,'Yield Calculations'!O57,IF(Worksheets!$I$45='Yield Calculations'!$P$4,'Yield Calculations'!P57,"Too Many Lanes"))))</f>
        <v>Too Many Lanes</v>
      </c>
    </row>
    <row r="58" spans="1:18">
      <c r="A58" s="83">
        <f t="shared" si="0"/>
        <v>51</v>
      </c>
      <c r="B58" s="83" t="e">
        <f>Worksheets!$S$24*(A58-0.5)</f>
        <v>#VALUE!</v>
      </c>
      <c r="C58" s="90" t="e">
        <f>IF(Worksheets!$V$24&gt;=A58,Worksheets!$G$45*Worksheets!$AD$29*(1-Worksheets!$AD$29)^('Yield Calculations'!A58-1),0)</f>
        <v>#VALUE!</v>
      </c>
      <c r="D58" s="90" t="e">
        <f>IF(Worksheets!$V$24&gt;=A58,(Worksheets!$G$45-SUM($D$7:D57))*(((2*Worksheets!$G$44*(1-Worksheets!$G$44)*Worksheets!$AD$29)+(Worksheets!$G$44^2*Worksheets!$AD$29^2))/Worksheets!$G$45),0)</f>
        <v>#VALUE!</v>
      </c>
      <c r="E58" s="90" t="e">
        <f>IF(Worksheets!$V$24&gt;=A58,(Worksheets!$G$45-SUM($E$7:E57))*((Worksheets!$G$44^3*Worksheets!$AD$29^3+3*Worksheets!$G$44^2*(1-Worksheets!$G$44)*Worksheets!$AD$29^2+3*Worksheets!$G$44*(1-Worksheets!$G$44)^2*Worksheets!$AD$29)/Worksheets!$G$45),0)</f>
        <v>#VALUE!</v>
      </c>
      <c r="F58" s="90" t="e">
        <f>IF(Worksheets!$V$24&gt;=A58,(Worksheets!$G$45-SUM($F$7:F57))*((Worksheets!$G$44^4*Worksheets!$AD$29^4+4*Worksheets!$G$44^3*(1-Worksheets!$G$44)*Worksheets!$AD$29^3+6*Worksheets!$G$44^2*(1-Worksheets!$G$44)^2*Worksheets!$AD$29^2+4*Worksheets!$G$44*(1-Worksheets!$G$44^3)*Worksheets!$AD$29)/Worksheets!$G$45),0)</f>
        <v>#VALUE!</v>
      </c>
      <c r="G58" s="90" t="str">
        <f>IF(Worksheets!$D$45='Yield Calculations'!$C$4,'Yield Calculations'!B58*'Yield Calculations'!C58,IF(Worksheets!$D$45='Yield Calculations'!$D$4,'Yield Calculations'!B58*'Yield Calculations'!D58,IF(Worksheets!$D$45='Yield Calculations'!$E$4,'Yield Calculations'!B58*'Yield Calculations'!E58,IF(Worksheets!$D$45='Yield Calculations'!$F$4,'Yield Calculations'!B58*'Yield Calculations'!F58,"Too Many Lanes"))))</f>
        <v>Too Many Lanes</v>
      </c>
      <c r="H58" s="90" t="str">
        <f>IF(Worksheets!$D$45='Yield Calculations'!$C$4,'Yield Calculations'!C58,IF(Worksheets!$D$45='Yield Calculations'!$D$4,'Yield Calculations'!D58,IF(Worksheets!$D$45='Yield Calculations'!$E$4,'Yield Calculations'!E58,IF(Worksheets!$D$45='Yield Calculations'!$F$4,'Yield Calculations'!F58,"Too Many Lanes"))))</f>
        <v>Too Many Lanes</v>
      </c>
      <c r="K58" s="83">
        <v>51</v>
      </c>
      <c r="L58" s="83" t="e">
        <f>Worksheets!$X$24*(K58-0.5)</f>
        <v>#VALUE!</v>
      </c>
      <c r="M58" s="90" t="e">
        <f>IF(Worksheets!$AA$24&gt;=K58,Worksheets!$L$45*Worksheets!$AD$29*(1-Worksheets!$AD$29)^('Yield Calculations'!K58-1),0)</f>
        <v>#VALUE!</v>
      </c>
      <c r="N58" s="90" t="e">
        <f>IF(Worksheets!$AA$24&gt;=K58,(Worksheets!$L$45-SUM($N$7:N57))*(((2*Worksheets!$L$44*(1-Worksheets!$L$44)*Worksheets!$AD$29)+(Worksheets!$L$44^2*Worksheets!$AD$29^2))/Worksheets!$L$45),0)</f>
        <v>#VALUE!</v>
      </c>
      <c r="O58" s="90" t="e">
        <f>IF(Worksheets!$AA$24&gt;=K58,(Worksheets!$L$45-SUM($O$7:O57))*((Worksheets!$L$44^3*Worksheets!$AD$29^3+3*Worksheets!$L$44^2*(1-Worksheets!$L$44)*Worksheets!$AD$29^2+3*Worksheets!$L$44*(1-Worksheets!$L$44)^2*Worksheets!$AD$29)/Worksheets!$L$45),0)</f>
        <v>#VALUE!</v>
      </c>
      <c r="P58" s="90" t="e">
        <f>IF(Worksheets!$AA$24&gt;=K58,(Worksheets!$L$45-SUM($P$7:P57))*((Worksheets!$L$44^4*Worksheets!$AD$29^4+4*Worksheets!$L$44^3*(1-Worksheets!$L$44)*Worksheets!$AD$29^3+6*Worksheets!$L$44^2*(1-Worksheets!$L$44)^2*Worksheets!$AD$29^2+4*Worksheets!$L$44*(1-Worksheets!$L$44^3)*Worksheets!$AD$29)/Worksheets!$L$45),0)</f>
        <v>#VALUE!</v>
      </c>
      <c r="Q58" s="90" t="str">
        <f>IF(Worksheets!$I$45='Yield Calculations'!$M$4,'Yield Calculations'!L58*'Yield Calculations'!M58,IF(Worksheets!$I$45='Yield Calculations'!$N$4,'Yield Calculations'!L58*'Yield Calculations'!N58,IF(Worksheets!$I$45='Yield Calculations'!$O$4,'Yield Calculations'!L58*'Yield Calculations'!O58,IF(Worksheets!$I$45='Yield Calculations'!$P$4,'Yield Calculations'!L58*'Yield Calculations'!P58,"Too Many Lanes"))))</f>
        <v>Too Many Lanes</v>
      </c>
      <c r="R58" s="90" t="str">
        <f>IF(Worksheets!$I$45='Yield Calculations'!$M$4,'Yield Calculations'!M58,IF(Worksheets!$I$45='Yield Calculations'!$N$4,'Yield Calculations'!N58,IF(Worksheets!$I$45='Yield Calculations'!$O$4,'Yield Calculations'!O58,IF(Worksheets!$I$45='Yield Calculations'!$P$4,'Yield Calculations'!P58,"Too Many Lanes"))))</f>
        <v>Too Many Lanes</v>
      </c>
    </row>
    <row r="59" spans="1:18">
      <c r="A59" s="83">
        <f t="shared" si="0"/>
        <v>52</v>
      </c>
      <c r="B59" s="83" t="e">
        <f>Worksheets!$S$24*(A59-0.5)</f>
        <v>#VALUE!</v>
      </c>
      <c r="C59" s="90" t="e">
        <f>IF(Worksheets!$V$24&gt;=A59,Worksheets!$G$45*Worksheets!$AD$29*(1-Worksheets!$AD$29)^('Yield Calculations'!A59-1),0)</f>
        <v>#VALUE!</v>
      </c>
      <c r="D59" s="90" t="e">
        <f>IF(Worksheets!$V$24&gt;=A59,(Worksheets!$G$45-SUM($D$7:D58))*(((2*Worksheets!$G$44*(1-Worksheets!$G$44)*Worksheets!$AD$29)+(Worksheets!$G$44^2*Worksheets!$AD$29^2))/Worksheets!$G$45),0)</f>
        <v>#VALUE!</v>
      </c>
      <c r="E59" s="90" t="e">
        <f>IF(Worksheets!$V$24&gt;=A59,(Worksheets!$G$45-SUM($E$7:E58))*((Worksheets!$G$44^3*Worksheets!$AD$29^3+3*Worksheets!$G$44^2*(1-Worksheets!$G$44)*Worksheets!$AD$29^2+3*Worksheets!$G$44*(1-Worksheets!$G$44)^2*Worksheets!$AD$29)/Worksheets!$G$45),0)</f>
        <v>#VALUE!</v>
      </c>
      <c r="F59" s="90" t="e">
        <f>IF(Worksheets!$V$24&gt;=A59,(Worksheets!$G$45-SUM($F$7:F58))*((Worksheets!$G$44^4*Worksheets!$AD$29^4+4*Worksheets!$G$44^3*(1-Worksheets!$G$44)*Worksheets!$AD$29^3+6*Worksheets!$G$44^2*(1-Worksheets!$G$44)^2*Worksheets!$AD$29^2+4*Worksheets!$G$44*(1-Worksheets!$G$44^3)*Worksheets!$AD$29)/Worksheets!$G$45),0)</f>
        <v>#VALUE!</v>
      </c>
      <c r="G59" s="90" t="str">
        <f>IF(Worksheets!$D$45='Yield Calculations'!$C$4,'Yield Calculations'!B59*'Yield Calculations'!C59,IF(Worksheets!$D$45='Yield Calculations'!$D$4,'Yield Calculations'!B59*'Yield Calculations'!D59,IF(Worksheets!$D$45='Yield Calculations'!$E$4,'Yield Calculations'!B59*'Yield Calculations'!E59,IF(Worksheets!$D$45='Yield Calculations'!$F$4,'Yield Calculations'!B59*'Yield Calculations'!F59,"Too Many Lanes"))))</f>
        <v>Too Many Lanes</v>
      </c>
      <c r="H59" s="90" t="str">
        <f>IF(Worksheets!$D$45='Yield Calculations'!$C$4,'Yield Calculations'!C59,IF(Worksheets!$D$45='Yield Calculations'!$D$4,'Yield Calculations'!D59,IF(Worksheets!$D$45='Yield Calculations'!$E$4,'Yield Calculations'!E59,IF(Worksheets!$D$45='Yield Calculations'!$F$4,'Yield Calculations'!F59,"Too Many Lanes"))))</f>
        <v>Too Many Lanes</v>
      </c>
      <c r="K59" s="83">
        <v>52</v>
      </c>
      <c r="L59" s="83" t="e">
        <f>Worksheets!$X$24*(K59-0.5)</f>
        <v>#VALUE!</v>
      </c>
      <c r="M59" s="90" t="e">
        <f>IF(Worksheets!$AA$24&gt;=K59,Worksheets!$L$45*Worksheets!$AD$29*(1-Worksheets!$AD$29)^('Yield Calculations'!K59-1),0)</f>
        <v>#VALUE!</v>
      </c>
      <c r="N59" s="90" t="e">
        <f>IF(Worksheets!$AA$24&gt;=K59,(Worksheets!$L$45-SUM($N$7:N58))*(((2*Worksheets!$L$44*(1-Worksheets!$L$44)*Worksheets!$AD$29)+(Worksheets!$L$44^2*Worksheets!$AD$29^2))/Worksheets!$L$45),0)</f>
        <v>#VALUE!</v>
      </c>
      <c r="O59" s="90" t="e">
        <f>IF(Worksheets!$AA$24&gt;=K59,(Worksheets!$L$45-SUM($O$7:O58))*((Worksheets!$L$44^3*Worksheets!$AD$29^3+3*Worksheets!$L$44^2*(1-Worksheets!$L$44)*Worksheets!$AD$29^2+3*Worksheets!$L$44*(1-Worksheets!$L$44)^2*Worksheets!$AD$29)/Worksheets!$L$45),0)</f>
        <v>#VALUE!</v>
      </c>
      <c r="P59" s="90" t="e">
        <f>IF(Worksheets!$AA$24&gt;=K59,(Worksheets!$L$45-SUM($P$7:P58))*((Worksheets!$L$44^4*Worksheets!$AD$29^4+4*Worksheets!$L$44^3*(1-Worksheets!$L$44)*Worksheets!$AD$29^3+6*Worksheets!$L$44^2*(1-Worksheets!$L$44)^2*Worksheets!$AD$29^2+4*Worksheets!$L$44*(1-Worksheets!$L$44^3)*Worksheets!$AD$29)/Worksheets!$L$45),0)</f>
        <v>#VALUE!</v>
      </c>
      <c r="Q59" s="90" t="str">
        <f>IF(Worksheets!$I$45='Yield Calculations'!$M$4,'Yield Calculations'!L59*'Yield Calculations'!M59,IF(Worksheets!$I$45='Yield Calculations'!$N$4,'Yield Calculations'!L59*'Yield Calculations'!N59,IF(Worksheets!$I$45='Yield Calculations'!$O$4,'Yield Calculations'!L59*'Yield Calculations'!O59,IF(Worksheets!$I$45='Yield Calculations'!$P$4,'Yield Calculations'!L59*'Yield Calculations'!P59,"Too Many Lanes"))))</f>
        <v>Too Many Lanes</v>
      </c>
      <c r="R59" s="90" t="str">
        <f>IF(Worksheets!$I$45='Yield Calculations'!$M$4,'Yield Calculations'!M59,IF(Worksheets!$I$45='Yield Calculations'!$N$4,'Yield Calculations'!N59,IF(Worksheets!$I$45='Yield Calculations'!$O$4,'Yield Calculations'!O59,IF(Worksheets!$I$45='Yield Calculations'!$P$4,'Yield Calculations'!P59,"Too Many Lanes"))))</f>
        <v>Too Many Lanes</v>
      </c>
    </row>
    <row r="60" spans="1:18">
      <c r="A60" s="83">
        <f t="shared" si="0"/>
        <v>53</v>
      </c>
      <c r="B60" s="83" t="e">
        <f>Worksheets!$S$24*(A60-0.5)</f>
        <v>#VALUE!</v>
      </c>
      <c r="C60" s="90" t="e">
        <f>IF(Worksheets!$V$24&gt;=A60,Worksheets!$G$45*Worksheets!$AD$29*(1-Worksheets!$AD$29)^('Yield Calculations'!A60-1),0)</f>
        <v>#VALUE!</v>
      </c>
      <c r="D60" s="90" t="e">
        <f>IF(Worksheets!$V$24&gt;=A60,(Worksheets!$G$45-SUM($D$7:D59))*(((2*Worksheets!$G$44*(1-Worksheets!$G$44)*Worksheets!$AD$29)+(Worksheets!$G$44^2*Worksheets!$AD$29^2))/Worksheets!$G$45),0)</f>
        <v>#VALUE!</v>
      </c>
      <c r="E60" s="90" t="e">
        <f>IF(Worksheets!$V$24&gt;=A60,(Worksheets!$G$45-SUM($E$7:E59))*((Worksheets!$G$44^3*Worksheets!$AD$29^3+3*Worksheets!$G$44^2*(1-Worksheets!$G$44)*Worksheets!$AD$29^2+3*Worksheets!$G$44*(1-Worksheets!$G$44)^2*Worksheets!$AD$29)/Worksheets!$G$45),0)</f>
        <v>#VALUE!</v>
      </c>
      <c r="F60" s="90" t="e">
        <f>IF(Worksheets!$V$24&gt;=A60,(Worksheets!$G$45-SUM($F$7:F59))*((Worksheets!$G$44^4*Worksheets!$AD$29^4+4*Worksheets!$G$44^3*(1-Worksheets!$G$44)*Worksheets!$AD$29^3+6*Worksheets!$G$44^2*(1-Worksheets!$G$44)^2*Worksheets!$AD$29^2+4*Worksheets!$G$44*(1-Worksheets!$G$44^3)*Worksheets!$AD$29)/Worksheets!$G$45),0)</f>
        <v>#VALUE!</v>
      </c>
      <c r="G60" s="90" t="str">
        <f>IF(Worksheets!$D$45='Yield Calculations'!$C$4,'Yield Calculations'!B60*'Yield Calculations'!C60,IF(Worksheets!$D$45='Yield Calculations'!$D$4,'Yield Calculations'!B60*'Yield Calculations'!D60,IF(Worksheets!$D$45='Yield Calculations'!$E$4,'Yield Calculations'!B60*'Yield Calculations'!E60,IF(Worksheets!$D$45='Yield Calculations'!$F$4,'Yield Calculations'!B60*'Yield Calculations'!F60,"Too Many Lanes"))))</f>
        <v>Too Many Lanes</v>
      </c>
      <c r="H60" s="90" t="str">
        <f>IF(Worksheets!$D$45='Yield Calculations'!$C$4,'Yield Calculations'!C60,IF(Worksheets!$D$45='Yield Calculations'!$D$4,'Yield Calculations'!D60,IF(Worksheets!$D$45='Yield Calculations'!$E$4,'Yield Calculations'!E60,IF(Worksheets!$D$45='Yield Calculations'!$F$4,'Yield Calculations'!F60,"Too Many Lanes"))))</f>
        <v>Too Many Lanes</v>
      </c>
      <c r="K60" s="83">
        <v>53</v>
      </c>
      <c r="L60" s="83" t="e">
        <f>Worksheets!$X$24*(K60-0.5)</f>
        <v>#VALUE!</v>
      </c>
      <c r="M60" s="90" t="e">
        <f>IF(Worksheets!$AA$24&gt;=K60,Worksheets!$L$45*Worksheets!$AD$29*(1-Worksheets!$AD$29)^('Yield Calculations'!K60-1),0)</f>
        <v>#VALUE!</v>
      </c>
      <c r="N60" s="90" t="e">
        <f>IF(Worksheets!$AA$24&gt;=K60,(Worksheets!$L$45-SUM($N$7:N59))*(((2*Worksheets!$L$44*(1-Worksheets!$L$44)*Worksheets!$AD$29)+(Worksheets!$L$44^2*Worksheets!$AD$29^2))/Worksheets!$L$45),0)</f>
        <v>#VALUE!</v>
      </c>
      <c r="O60" s="90" t="e">
        <f>IF(Worksheets!$AA$24&gt;=K60,(Worksheets!$L$45-SUM($O$7:O59))*((Worksheets!$L$44^3*Worksheets!$AD$29^3+3*Worksheets!$L$44^2*(1-Worksheets!$L$44)*Worksheets!$AD$29^2+3*Worksheets!$L$44*(1-Worksheets!$L$44)^2*Worksheets!$AD$29)/Worksheets!$L$45),0)</f>
        <v>#VALUE!</v>
      </c>
      <c r="P60" s="90" t="e">
        <f>IF(Worksheets!$AA$24&gt;=K60,(Worksheets!$L$45-SUM($P$7:P59))*((Worksheets!$L$44^4*Worksheets!$AD$29^4+4*Worksheets!$L$44^3*(1-Worksheets!$L$44)*Worksheets!$AD$29^3+6*Worksheets!$L$44^2*(1-Worksheets!$L$44)^2*Worksheets!$AD$29^2+4*Worksheets!$L$44*(1-Worksheets!$L$44^3)*Worksheets!$AD$29)/Worksheets!$L$45),0)</f>
        <v>#VALUE!</v>
      </c>
      <c r="Q60" s="90" t="str">
        <f>IF(Worksheets!$I$45='Yield Calculations'!$M$4,'Yield Calculations'!L60*'Yield Calculations'!M60,IF(Worksheets!$I$45='Yield Calculations'!$N$4,'Yield Calculations'!L60*'Yield Calculations'!N60,IF(Worksheets!$I$45='Yield Calculations'!$O$4,'Yield Calculations'!L60*'Yield Calculations'!O60,IF(Worksheets!$I$45='Yield Calculations'!$P$4,'Yield Calculations'!L60*'Yield Calculations'!P60,"Too Many Lanes"))))</f>
        <v>Too Many Lanes</v>
      </c>
      <c r="R60" s="90" t="str">
        <f>IF(Worksheets!$I$45='Yield Calculations'!$M$4,'Yield Calculations'!M60,IF(Worksheets!$I$45='Yield Calculations'!$N$4,'Yield Calculations'!N60,IF(Worksheets!$I$45='Yield Calculations'!$O$4,'Yield Calculations'!O60,IF(Worksheets!$I$45='Yield Calculations'!$P$4,'Yield Calculations'!P60,"Too Many Lanes"))))</f>
        <v>Too Many Lanes</v>
      </c>
    </row>
    <row r="61" spans="1:18">
      <c r="A61" s="83">
        <f t="shared" si="0"/>
        <v>54</v>
      </c>
      <c r="B61" s="83" t="e">
        <f>Worksheets!$S$24*(A61-0.5)</f>
        <v>#VALUE!</v>
      </c>
      <c r="C61" s="90" t="e">
        <f>IF(Worksheets!$V$24&gt;=A61,Worksheets!$G$45*Worksheets!$AD$29*(1-Worksheets!$AD$29)^('Yield Calculations'!A61-1),0)</f>
        <v>#VALUE!</v>
      </c>
      <c r="D61" s="90" t="e">
        <f>IF(Worksheets!$V$24&gt;=A61,(Worksheets!$G$45-SUM($D$7:D60))*(((2*Worksheets!$G$44*(1-Worksheets!$G$44)*Worksheets!$AD$29)+(Worksheets!$G$44^2*Worksheets!$AD$29^2))/Worksheets!$G$45),0)</f>
        <v>#VALUE!</v>
      </c>
      <c r="E61" s="90" t="e">
        <f>IF(Worksheets!$V$24&gt;=A61,(Worksheets!$G$45-SUM($E$7:E60))*((Worksheets!$G$44^3*Worksheets!$AD$29^3+3*Worksheets!$G$44^2*(1-Worksheets!$G$44)*Worksheets!$AD$29^2+3*Worksheets!$G$44*(1-Worksheets!$G$44)^2*Worksheets!$AD$29)/Worksheets!$G$45),0)</f>
        <v>#VALUE!</v>
      </c>
      <c r="F61" s="90" t="e">
        <f>IF(Worksheets!$V$24&gt;=A61,(Worksheets!$G$45-SUM($F$7:F60))*((Worksheets!$G$44^4*Worksheets!$AD$29^4+4*Worksheets!$G$44^3*(1-Worksheets!$G$44)*Worksheets!$AD$29^3+6*Worksheets!$G$44^2*(1-Worksheets!$G$44)^2*Worksheets!$AD$29^2+4*Worksheets!$G$44*(1-Worksheets!$G$44^3)*Worksheets!$AD$29)/Worksheets!$G$45),0)</f>
        <v>#VALUE!</v>
      </c>
      <c r="G61" s="90" t="str">
        <f>IF(Worksheets!$D$45='Yield Calculations'!$C$4,'Yield Calculations'!B61*'Yield Calculations'!C61,IF(Worksheets!$D$45='Yield Calculations'!$D$4,'Yield Calculations'!B61*'Yield Calculations'!D61,IF(Worksheets!$D$45='Yield Calculations'!$E$4,'Yield Calculations'!B61*'Yield Calculations'!E61,IF(Worksheets!$D$45='Yield Calculations'!$F$4,'Yield Calculations'!B61*'Yield Calculations'!F61,"Too Many Lanes"))))</f>
        <v>Too Many Lanes</v>
      </c>
      <c r="H61" s="90" t="str">
        <f>IF(Worksheets!$D$45='Yield Calculations'!$C$4,'Yield Calculations'!C61,IF(Worksheets!$D$45='Yield Calculations'!$D$4,'Yield Calculations'!D61,IF(Worksheets!$D$45='Yield Calculations'!$E$4,'Yield Calculations'!E61,IF(Worksheets!$D$45='Yield Calculations'!$F$4,'Yield Calculations'!F61,"Too Many Lanes"))))</f>
        <v>Too Many Lanes</v>
      </c>
      <c r="K61" s="83">
        <v>54</v>
      </c>
      <c r="L61" s="83" t="e">
        <f>Worksheets!$X$24*(K61-0.5)</f>
        <v>#VALUE!</v>
      </c>
      <c r="M61" s="90" t="e">
        <f>IF(Worksheets!$AA$24&gt;=K61,Worksheets!$L$45*Worksheets!$AD$29*(1-Worksheets!$AD$29)^('Yield Calculations'!K61-1),0)</f>
        <v>#VALUE!</v>
      </c>
      <c r="N61" s="90" t="e">
        <f>IF(Worksheets!$AA$24&gt;=K61,(Worksheets!$L$45-SUM($N$7:N60))*(((2*Worksheets!$L$44*(1-Worksheets!$L$44)*Worksheets!$AD$29)+(Worksheets!$L$44^2*Worksheets!$AD$29^2))/Worksheets!$L$45),0)</f>
        <v>#VALUE!</v>
      </c>
      <c r="O61" s="90" t="e">
        <f>IF(Worksheets!$AA$24&gt;=K61,(Worksheets!$L$45-SUM($O$7:O60))*((Worksheets!$L$44^3*Worksheets!$AD$29^3+3*Worksheets!$L$44^2*(1-Worksheets!$L$44)*Worksheets!$AD$29^2+3*Worksheets!$L$44*(1-Worksheets!$L$44)^2*Worksheets!$AD$29)/Worksheets!$L$45),0)</f>
        <v>#VALUE!</v>
      </c>
      <c r="P61" s="90" t="e">
        <f>IF(Worksheets!$AA$24&gt;=K61,(Worksheets!$L$45-SUM($P$7:P60))*((Worksheets!$L$44^4*Worksheets!$AD$29^4+4*Worksheets!$L$44^3*(1-Worksheets!$L$44)*Worksheets!$AD$29^3+6*Worksheets!$L$44^2*(1-Worksheets!$L$44)^2*Worksheets!$AD$29^2+4*Worksheets!$L$44*(1-Worksheets!$L$44^3)*Worksheets!$AD$29)/Worksheets!$L$45),0)</f>
        <v>#VALUE!</v>
      </c>
      <c r="Q61" s="90" t="str">
        <f>IF(Worksheets!$I$45='Yield Calculations'!$M$4,'Yield Calculations'!L61*'Yield Calculations'!M61,IF(Worksheets!$I$45='Yield Calculations'!$N$4,'Yield Calculations'!L61*'Yield Calculations'!N61,IF(Worksheets!$I$45='Yield Calculations'!$O$4,'Yield Calculations'!L61*'Yield Calculations'!O61,IF(Worksheets!$I$45='Yield Calculations'!$P$4,'Yield Calculations'!L61*'Yield Calculations'!P61,"Too Many Lanes"))))</f>
        <v>Too Many Lanes</v>
      </c>
      <c r="R61" s="90" t="str">
        <f>IF(Worksheets!$I$45='Yield Calculations'!$M$4,'Yield Calculations'!M61,IF(Worksheets!$I$45='Yield Calculations'!$N$4,'Yield Calculations'!N61,IF(Worksheets!$I$45='Yield Calculations'!$O$4,'Yield Calculations'!O61,IF(Worksheets!$I$45='Yield Calculations'!$P$4,'Yield Calculations'!P61,"Too Many Lanes"))))</f>
        <v>Too Many Lanes</v>
      </c>
    </row>
    <row r="62" spans="1:18">
      <c r="A62" s="83">
        <f t="shared" si="0"/>
        <v>55</v>
      </c>
      <c r="B62" s="83" t="e">
        <f>Worksheets!$S$24*(A62-0.5)</f>
        <v>#VALUE!</v>
      </c>
      <c r="C62" s="90" t="e">
        <f>IF(Worksheets!$V$24&gt;=A62,Worksheets!$G$45*Worksheets!$AD$29*(1-Worksheets!$AD$29)^('Yield Calculations'!A62-1),0)</f>
        <v>#VALUE!</v>
      </c>
      <c r="D62" s="90" t="e">
        <f>IF(Worksheets!$V$24&gt;=A62,(Worksheets!$G$45-SUM($D$7:D61))*(((2*Worksheets!$G$44*(1-Worksheets!$G$44)*Worksheets!$AD$29)+(Worksheets!$G$44^2*Worksheets!$AD$29^2))/Worksheets!$G$45),0)</f>
        <v>#VALUE!</v>
      </c>
      <c r="E62" s="90" t="e">
        <f>IF(Worksheets!$V$24&gt;=A62,(Worksheets!$G$45-SUM($E$7:E61))*((Worksheets!$G$44^3*Worksheets!$AD$29^3+3*Worksheets!$G$44^2*(1-Worksheets!$G$44)*Worksheets!$AD$29^2+3*Worksheets!$G$44*(1-Worksheets!$G$44)^2*Worksheets!$AD$29)/Worksheets!$G$45),0)</f>
        <v>#VALUE!</v>
      </c>
      <c r="F62" s="90" t="e">
        <f>IF(Worksheets!$V$24&gt;=A62,(Worksheets!$G$45-SUM($F$7:F61))*((Worksheets!$G$44^4*Worksheets!$AD$29^4+4*Worksheets!$G$44^3*(1-Worksheets!$G$44)*Worksheets!$AD$29^3+6*Worksheets!$G$44^2*(1-Worksheets!$G$44)^2*Worksheets!$AD$29^2+4*Worksheets!$G$44*(1-Worksheets!$G$44^3)*Worksheets!$AD$29)/Worksheets!$G$45),0)</f>
        <v>#VALUE!</v>
      </c>
      <c r="G62" s="90" t="str">
        <f>IF(Worksheets!$D$45='Yield Calculations'!$C$4,'Yield Calculations'!B62*'Yield Calculations'!C62,IF(Worksheets!$D$45='Yield Calculations'!$D$4,'Yield Calculations'!B62*'Yield Calculations'!D62,IF(Worksheets!$D$45='Yield Calculations'!$E$4,'Yield Calculations'!B62*'Yield Calculations'!E62,IF(Worksheets!$D$45='Yield Calculations'!$F$4,'Yield Calculations'!B62*'Yield Calculations'!F62,"Too Many Lanes"))))</f>
        <v>Too Many Lanes</v>
      </c>
      <c r="H62" s="90" t="str">
        <f>IF(Worksheets!$D$45='Yield Calculations'!$C$4,'Yield Calculations'!C62,IF(Worksheets!$D$45='Yield Calculations'!$D$4,'Yield Calculations'!D62,IF(Worksheets!$D$45='Yield Calculations'!$E$4,'Yield Calculations'!E62,IF(Worksheets!$D$45='Yield Calculations'!$F$4,'Yield Calculations'!F62,"Too Many Lanes"))))</f>
        <v>Too Many Lanes</v>
      </c>
      <c r="K62" s="83">
        <v>55</v>
      </c>
      <c r="L62" s="83" t="e">
        <f>Worksheets!$X$24*(K62-0.5)</f>
        <v>#VALUE!</v>
      </c>
      <c r="M62" s="90" t="e">
        <f>IF(Worksheets!$AA$24&gt;=K62,Worksheets!$L$45*Worksheets!$AD$29*(1-Worksheets!$AD$29)^('Yield Calculations'!K62-1),0)</f>
        <v>#VALUE!</v>
      </c>
      <c r="N62" s="90" t="e">
        <f>IF(Worksheets!$AA$24&gt;=K62,(Worksheets!$L$45-SUM($N$7:N61))*(((2*Worksheets!$L$44*(1-Worksheets!$L$44)*Worksheets!$AD$29)+(Worksheets!$L$44^2*Worksheets!$AD$29^2))/Worksheets!$L$45),0)</f>
        <v>#VALUE!</v>
      </c>
      <c r="O62" s="90" t="e">
        <f>IF(Worksheets!$AA$24&gt;=K62,(Worksheets!$L$45-SUM($O$7:O61))*((Worksheets!$L$44^3*Worksheets!$AD$29^3+3*Worksheets!$L$44^2*(1-Worksheets!$L$44)*Worksheets!$AD$29^2+3*Worksheets!$L$44*(1-Worksheets!$L$44)^2*Worksheets!$AD$29)/Worksheets!$L$45),0)</f>
        <v>#VALUE!</v>
      </c>
      <c r="P62" s="90" t="e">
        <f>IF(Worksheets!$AA$24&gt;=K62,(Worksheets!$L$45-SUM($P$7:P61))*((Worksheets!$L$44^4*Worksheets!$AD$29^4+4*Worksheets!$L$44^3*(1-Worksheets!$L$44)*Worksheets!$AD$29^3+6*Worksheets!$L$44^2*(1-Worksheets!$L$44)^2*Worksheets!$AD$29^2+4*Worksheets!$L$44*(1-Worksheets!$L$44^3)*Worksheets!$AD$29)/Worksheets!$L$45),0)</f>
        <v>#VALUE!</v>
      </c>
      <c r="Q62" s="90" t="str">
        <f>IF(Worksheets!$I$45='Yield Calculations'!$M$4,'Yield Calculations'!L62*'Yield Calculations'!M62,IF(Worksheets!$I$45='Yield Calculations'!$N$4,'Yield Calculations'!L62*'Yield Calculations'!N62,IF(Worksheets!$I$45='Yield Calculations'!$O$4,'Yield Calculations'!L62*'Yield Calculations'!O62,IF(Worksheets!$I$45='Yield Calculations'!$P$4,'Yield Calculations'!L62*'Yield Calculations'!P62,"Too Many Lanes"))))</f>
        <v>Too Many Lanes</v>
      </c>
      <c r="R62" s="90" t="str">
        <f>IF(Worksheets!$I$45='Yield Calculations'!$M$4,'Yield Calculations'!M62,IF(Worksheets!$I$45='Yield Calculations'!$N$4,'Yield Calculations'!N62,IF(Worksheets!$I$45='Yield Calculations'!$O$4,'Yield Calculations'!O62,IF(Worksheets!$I$45='Yield Calculations'!$P$4,'Yield Calculations'!P62,"Too Many Lanes"))))</f>
        <v>Too Many Lanes</v>
      </c>
    </row>
    <row r="63" spans="1:18">
      <c r="A63" s="83">
        <f t="shared" si="0"/>
        <v>56</v>
      </c>
      <c r="B63" s="83" t="e">
        <f>Worksheets!$S$24*(A63-0.5)</f>
        <v>#VALUE!</v>
      </c>
      <c r="C63" s="90" t="e">
        <f>IF(Worksheets!$V$24&gt;=A63,Worksheets!$G$45*Worksheets!$AD$29*(1-Worksheets!$AD$29)^('Yield Calculations'!A63-1),0)</f>
        <v>#VALUE!</v>
      </c>
      <c r="D63" s="90" t="e">
        <f>IF(Worksheets!$V$24&gt;=A63,(Worksheets!$G$45-SUM($D$7:D62))*(((2*Worksheets!$G$44*(1-Worksheets!$G$44)*Worksheets!$AD$29)+(Worksheets!$G$44^2*Worksheets!$AD$29^2))/Worksheets!$G$45),0)</f>
        <v>#VALUE!</v>
      </c>
      <c r="E63" s="90" t="e">
        <f>IF(Worksheets!$V$24&gt;=A63,(Worksheets!$G$45-SUM($E$7:E62))*((Worksheets!$G$44^3*Worksheets!$AD$29^3+3*Worksheets!$G$44^2*(1-Worksheets!$G$44)*Worksheets!$AD$29^2+3*Worksheets!$G$44*(1-Worksheets!$G$44)^2*Worksheets!$AD$29)/Worksheets!$G$45),0)</f>
        <v>#VALUE!</v>
      </c>
      <c r="F63" s="90" t="e">
        <f>IF(Worksheets!$V$24&gt;=A63,(Worksheets!$G$45-SUM($F$7:F62))*((Worksheets!$G$44^4*Worksheets!$AD$29^4+4*Worksheets!$G$44^3*(1-Worksheets!$G$44)*Worksheets!$AD$29^3+6*Worksheets!$G$44^2*(1-Worksheets!$G$44)^2*Worksheets!$AD$29^2+4*Worksheets!$G$44*(1-Worksheets!$G$44^3)*Worksheets!$AD$29)/Worksheets!$G$45),0)</f>
        <v>#VALUE!</v>
      </c>
      <c r="G63" s="90" t="str">
        <f>IF(Worksheets!$D$45='Yield Calculations'!$C$4,'Yield Calculations'!B63*'Yield Calculations'!C63,IF(Worksheets!$D$45='Yield Calculations'!$D$4,'Yield Calculations'!B63*'Yield Calculations'!D63,IF(Worksheets!$D$45='Yield Calculations'!$E$4,'Yield Calculations'!B63*'Yield Calculations'!E63,IF(Worksheets!$D$45='Yield Calculations'!$F$4,'Yield Calculations'!B63*'Yield Calculations'!F63,"Too Many Lanes"))))</f>
        <v>Too Many Lanes</v>
      </c>
      <c r="H63" s="90" t="str">
        <f>IF(Worksheets!$D$45='Yield Calculations'!$C$4,'Yield Calculations'!C63,IF(Worksheets!$D$45='Yield Calculations'!$D$4,'Yield Calculations'!D63,IF(Worksheets!$D$45='Yield Calculations'!$E$4,'Yield Calculations'!E63,IF(Worksheets!$D$45='Yield Calculations'!$F$4,'Yield Calculations'!F63,"Too Many Lanes"))))</f>
        <v>Too Many Lanes</v>
      </c>
      <c r="K63" s="83">
        <v>56</v>
      </c>
      <c r="L63" s="83" t="e">
        <f>Worksheets!$X$24*(K63-0.5)</f>
        <v>#VALUE!</v>
      </c>
      <c r="M63" s="90" t="e">
        <f>IF(Worksheets!$AA$24&gt;=K63,Worksheets!$L$45*Worksheets!$AD$29*(1-Worksheets!$AD$29)^('Yield Calculations'!K63-1),0)</f>
        <v>#VALUE!</v>
      </c>
      <c r="N63" s="90" t="e">
        <f>IF(Worksheets!$AA$24&gt;=K63,(Worksheets!$L$45-SUM($N$7:N62))*(((2*Worksheets!$L$44*(1-Worksheets!$L$44)*Worksheets!$AD$29)+(Worksheets!$L$44^2*Worksheets!$AD$29^2))/Worksheets!$L$45),0)</f>
        <v>#VALUE!</v>
      </c>
      <c r="O63" s="90" t="e">
        <f>IF(Worksheets!$AA$24&gt;=K63,(Worksheets!$L$45-SUM($O$7:O62))*((Worksheets!$L$44^3*Worksheets!$AD$29^3+3*Worksheets!$L$44^2*(1-Worksheets!$L$44)*Worksheets!$AD$29^2+3*Worksheets!$L$44*(1-Worksheets!$L$44)^2*Worksheets!$AD$29)/Worksheets!$L$45),0)</f>
        <v>#VALUE!</v>
      </c>
      <c r="P63" s="90" t="e">
        <f>IF(Worksheets!$AA$24&gt;=K63,(Worksheets!$L$45-SUM($P$7:P62))*((Worksheets!$L$44^4*Worksheets!$AD$29^4+4*Worksheets!$L$44^3*(1-Worksheets!$L$44)*Worksheets!$AD$29^3+6*Worksheets!$L$44^2*(1-Worksheets!$L$44)^2*Worksheets!$AD$29^2+4*Worksheets!$L$44*(1-Worksheets!$L$44^3)*Worksheets!$AD$29)/Worksheets!$L$45),0)</f>
        <v>#VALUE!</v>
      </c>
      <c r="Q63" s="90" t="str">
        <f>IF(Worksheets!$I$45='Yield Calculations'!$M$4,'Yield Calculations'!L63*'Yield Calculations'!M63,IF(Worksheets!$I$45='Yield Calculations'!$N$4,'Yield Calculations'!L63*'Yield Calculations'!N63,IF(Worksheets!$I$45='Yield Calculations'!$O$4,'Yield Calculations'!L63*'Yield Calculations'!O63,IF(Worksheets!$I$45='Yield Calculations'!$P$4,'Yield Calculations'!L63*'Yield Calculations'!P63,"Too Many Lanes"))))</f>
        <v>Too Many Lanes</v>
      </c>
      <c r="R63" s="90" t="str">
        <f>IF(Worksheets!$I$45='Yield Calculations'!$M$4,'Yield Calculations'!M63,IF(Worksheets!$I$45='Yield Calculations'!$N$4,'Yield Calculations'!N63,IF(Worksheets!$I$45='Yield Calculations'!$O$4,'Yield Calculations'!O63,IF(Worksheets!$I$45='Yield Calculations'!$P$4,'Yield Calculations'!P63,"Too Many Lanes"))))</f>
        <v>Too Many Lanes</v>
      </c>
    </row>
    <row r="64" spans="1:18">
      <c r="A64" s="83">
        <f t="shared" si="0"/>
        <v>57</v>
      </c>
      <c r="B64" s="83" t="e">
        <f>Worksheets!$S$24*(A64-0.5)</f>
        <v>#VALUE!</v>
      </c>
      <c r="C64" s="90" t="e">
        <f>IF(Worksheets!$V$24&gt;=A64,Worksheets!$G$45*Worksheets!$AD$29*(1-Worksheets!$AD$29)^('Yield Calculations'!A64-1),0)</f>
        <v>#VALUE!</v>
      </c>
      <c r="D64" s="90" t="e">
        <f>IF(Worksheets!$V$24&gt;=A64,(Worksheets!$G$45-SUM($D$7:D63))*(((2*Worksheets!$G$44*(1-Worksheets!$G$44)*Worksheets!$AD$29)+(Worksheets!$G$44^2*Worksheets!$AD$29^2))/Worksheets!$G$45),0)</f>
        <v>#VALUE!</v>
      </c>
      <c r="E64" s="90" t="e">
        <f>IF(Worksheets!$V$24&gt;=A64,(Worksheets!$G$45-SUM($E$7:E63))*((Worksheets!$G$44^3*Worksheets!$AD$29^3+3*Worksheets!$G$44^2*(1-Worksheets!$G$44)*Worksheets!$AD$29^2+3*Worksheets!$G$44*(1-Worksheets!$G$44)^2*Worksheets!$AD$29)/Worksheets!$G$45),0)</f>
        <v>#VALUE!</v>
      </c>
      <c r="F64" s="90" t="e">
        <f>IF(Worksheets!$V$24&gt;=A64,(Worksheets!$G$45-SUM($F$7:F63))*((Worksheets!$G$44^4*Worksheets!$AD$29^4+4*Worksheets!$G$44^3*(1-Worksheets!$G$44)*Worksheets!$AD$29^3+6*Worksheets!$G$44^2*(1-Worksheets!$G$44)^2*Worksheets!$AD$29^2+4*Worksheets!$G$44*(1-Worksheets!$G$44^3)*Worksheets!$AD$29)/Worksheets!$G$45),0)</f>
        <v>#VALUE!</v>
      </c>
      <c r="G64" s="90" t="str">
        <f>IF(Worksheets!$D$45='Yield Calculations'!$C$4,'Yield Calculations'!B64*'Yield Calculations'!C64,IF(Worksheets!$D$45='Yield Calculations'!$D$4,'Yield Calculations'!B64*'Yield Calculations'!D64,IF(Worksheets!$D$45='Yield Calculations'!$E$4,'Yield Calculations'!B64*'Yield Calculations'!E64,IF(Worksheets!$D$45='Yield Calculations'!$F$4,'Yield Calculations'!B64*'Yield Calculations'!F64,"Too Many Lanes"))))</f>
        <v>Too Many Lanes</v>
      </c>
      <c r="H64" s="90" t="str">
        <f>IF(Worksheets!$D$45='Yield Calculations'!$C$4,'Yield Calculations'!C64,IF(Worksheets!$D$45='Yield Calculations'!$D$4,'Yield Calculations'!D64,IF(Worksheets!$D$45='Yield Calculations'!$E$4,'Yield Calculations'!E64,IF(Worksheets!$D$45='Yield Calculations'!$F$4,'Yield Calculations'!F64,"Too Many Lanes"))))</f>
        <v>Too Many Lanes</v>
      </c>
      <c r="K64" s="83">
        <v>57</v>
      </c>
      <c r="L64" s="83" t="e">
        <f>Worksheets!$X$24*(K64-0.5)</f>
        <v>#VALUE!</v>
      </c>
      <c r="M64" s="90" t="e">
        <f>IF(Worksheets!$AA$24&gt;=K64,Worksheets!$L$45*Worksheets!$AD$29*(1-Worksheets!$AD$29)^('Yield Calculations'!K64-1),0)</f>
        <v>#VALUE!</v>
      </c>
      <c r="N64" s="90" t="e">
        <f>IF(Worksheets!$AA$24&gt;=K64,(Worksheets!$L$45-SUM($N$7:N63))*(((2*Worksheets!$L$44*(1-Worksheets!$L$44)*Worksheets!$AD$29)+(Worksheets!$L$44^2*Worksheets!$AD$29^2))/Worksheets!$L$45),0)</f>
        <v>#VALUE!</v>
      </c>
      <c r="O64" s="90" t="e">
        <f>IF(Worksheets!$AA$24&gt;=K64,(Worksheets!$L$45-SUM($O$7:O63))*((Worksheets!$L$44^3*Worksheets!$AD$29^3+3*Worksheets!$L$44^2*(1-Worksheets!$L$44)*Worksheets!$AD$29^2+3*Worksheets!$L$44*(1-Worksheets!$L$44)^2*Worksheets!$AD$29)/Worksheets!$L$45),0)</f>
        <v>#VALUE!</v>
      </c>
      <c r="P64" s="90" t="e">
        <f>IF(Worksheets!$AA$24&gt;=K64,(Worksheets!$L$45-SUM($P$7:P63))*((Worksheets!$L$44^4*Worksheets!$AD$29^4+4*Worksheets!$L$44^3*(1-Worksheets!$L$44)*Worksheets!$AD$29^3+6*Worksheets!$L$44^2*(1-Worksheets!$L$44)^2*Worksheets!$AD$29^2+4*Worksheets!$L$44*(1-Worksheets!$L$44^3)*Worksheets!$AD$29)/Worksheets!$L$45),0)</f>
        <v>#VALUE!</v>
      </c>
      <c r="Q64" s="90" t="str">
        <f>IF(Worksheets!$I$45='Yield Calculations'!$M$4,'Yield Calculations'!L64*'Yield Calculations'!M64,IF(Worksheets!$I$45='Yield Calculations'!$N$4,'Yield Calculations'!L64*'Yield Calculations'!N64,IF(Worksheets!$I$45='Yield Calculations'!$O$4,'Yield Calculations'!L64*'Yield Calculations'!O64,IF(Worksheets!$I$45='Yield Calculations'!$P$4,'Yield Calculations'!L64*'Yield Calculations'!P64,"Too Many Lanes"))))</f>
        <v>Too Many Lanes</v>
      </c>
      <c r="R64" s="90" t="str">
        <f>IF(Worksheets!$I$45='Yield Calculations'!$M$4,'Yield Calculations'!M64,IF(Worksheets!$I$45='Yield Calculations'!$N$4,'Yield Calculations'!N64,IF(Worksheets!$I$45='Yield Calculations'!$O$4,'Yield Calculations'!O64,IF(Worksheets!$I$45='Yield Calculations'!$P$4,'Yield Calculations'!P64,"Too Many Lanes"))))</f>
        <v>Too Many Lanes</v>
      </c>
    </row>
    <row r="65" spans="1:18">
      <c r="A65" s="83">
        <f t="shared" si="0"/>
        <v>58</v>
      </c>
      <c r="B65" s="83" t="e">
        <f>Worksheets!$S$24*(A65-0.5)</f>
        <v>#VALUE!</v>
      </c>
      <c r="C65" s="90" t="e">
        <f>IF(Worksheets!$V$24&gt;=A65,Worksheets!$G$45*Worksheets!$AD$29*(1-Worksheets!$AD$29)^('Yield Calculations'!A65-1),0)</f>
        <v>#VALUE!</v>
      </c>
      <c r="D65" s="90" t="e">
        <f>IF(Worksheets!$V$24&gt;=A65,(Worksheets!$G$45-SUM($D$7:D64))*(((2*Worksheets!$G$44*(1-Worksheets!$G$44)*Worksheets!$AD$29)+(Worksheets!$G$44^2*Worksheets!$AD$29^2))/Worksheets!$G$45),0)</f>
        <v>#VALUE!</v>
      </c>
      <c r="E65" s="90" t="e">
        <f>IF(Worksheets!$V$24&gt;=A65,(Worksheets!$G$45-SUM($E$7:E64))*((Worksheets!$G$44^3*Worksheets!$AD$29^3+3*Worksheets!$G$44^2*(1-Worksheets!$G$44)*Worksheets!$AD$29^2+3*Worksheets!$G$44*(1-Worksheets!$G$44)^2*Worksheets!$AD$29)/Worksheets!$G$45),0)</f>
        <v>#VALUE!</v>
      </c>
      <c r="F65" s="90" t="e">
        <f>IF(Worksheets!$V$24&gt;=A65,(Worksheets!$G$45-SUM($F$7:F64))*((Worksheets!$G$44^4*Worksheets!$AD$29^4+4*Worksheets!$G$44^3*(1-Worksheets!$G$44)*Worksheets!$AD$29^3+6*Worksheets!$G$44^2*(1-Worksheets!$G$44)^2*Worksheets!$AD$29^2+4*Worksheets!$G$44*(1-Worksheets!$G$44^3)*Worksheets!$AD$29)/Worksheets!$G$45),0)</f>
        <v>#VALUE!</v>
      </c>
      <c r="G65" s="90" t="str">
        <f>IF(Worksheets!$D$45='Yield Calculations'!$C$4,'Yield Calculations'!B65*'Yield Calculations'!C65,IF(Worksheets!$D$45='Yield Calculations'!$D$4,'Yield Calculations'!B65*'Yield Calculations'!D65,IF(Worksheets!$D$45='Yield Calculations'!$E$4,'Yield Calculations'!B65*'Yield Calculations'!E65,IF(Worksheets!$D$45='Yield Calculations'!$F$4,'Yield Calculations'!B65*'Yield Calculations'!F65,"Too Many Lanes"))))</f>
        <v>Too Many Lanes</v>
      </c>
      <c r="H65" s="90" t="str">
        <f>IF(Worksheets!$D$45='Yield Calculations'!$C$4,'Yield Calculations'!C65,IF(Worksheets!$D$45='Yield Calculations'!$D$4,'Yield Calculations'!D65,IF(Worksheets!$D$45='Yield Calculations'!$E$4,'Yield Calculations'!E65,IF(Worksheets!$D$45='Yield Calculations'!$F$4,'Yield Calculations'!F65,"Too Many Lanes"))))</f>
        <v>Too Many Lanes</v>
      </c>
      <c r="K65" s="83">
        <v>58</v>
      </c>
      <c r="L65" s="83" t="e">
        <f>Worksheets!$X$24*(K65-0.5)</f>
        <v>#VALUE!</v>
      </c>
      <c r="M65" s="90" t="e">
        <f>IF(Worksheets!$AA$24&gt;=K65,Worksheets!$L$45*Worksheets!$AD$29*(1-Worksheets!$AD$29)^('Yield Calculations'!K65-1),0)</f>
        <v>#VALUE!</v>
      </c>
      <c r="N65" s="90" t="e">
        <f>IF(Worksheets!$AA$24&gt;=K65,(Worksheets!$L$45-SUM($N$7:N64))*(((2*Worksheets!$L$44*(1-Worksheets!$L$44)*Worksheets!$AD$29)+(Worksheets!$L$44^2*Worksheets!$AD$29^2))/Worksheets!$L$45),0)</f>
        <v>#VALUE!</v>
      </c>
      <c r="O65" s="90" t="e">
        <f>IF(Worksheets!$AA$24&gt;=K65,(Worksheets!$L$45-SUM($O$7:O64))*((Worksheets!$L$44^3*Worksheets!$AD$29^3+3*Worksheets!$L$44^2*(1-Worksheets!$L$44)*Worksheets!$AD$29^2+3*Worksheets!$L$44*(1-Worksheets!$L$44)^2*Worksheets!$AD$29)/Worksheets!$L$45),0)</f>
        <v>#VALUE!</v>
      </c>
      <c r="P65" s="90" t="e">
        <f>IF(Worksheets!$AA$24&gt;=K65,(Worksheets!$L$45-SUM($P$7:P64))*((Worksheets!$L$44^4*Worksheets!$AD$29^4+4*Worksheets!$L$44^3*(1-Worksheets!$L$44)*Worksheets!$AD$29^3+6*Worksheets!$L$44^2*(1-Worksheets!$L$44)^2*Worksheets!$AD$29^2+4*Worksheets!$L$44*(1-Worksheets!$L$44^3)*Worksheets!$AD$29)/Worksheets!$L$45),0)</f>
        <v>#VALUE!</v>
      </c>
      <c r="Q65" s="90" t="str">
        <f>IF(Worksheets!$I$45='Yield Calculations'!$M$4,'Yield Calculations'!L65*'Yield Calculations'!M65,IF(Worksheets!$I$45='Yield Calculations'!$N$4,'Yield Calculations'!L65*'Yield Calculations'!N65,IF(Worksheets!$I$45='Yield Calculations'!$O$4,'Yield Calculations'!L65*'Yield Calculations'!O65,IF(Worksheets!$I$45='Yield Calculations'!$P$4,'Yield Calculations'!L65*'Yield Calculations'!P65,"Too Many Lanes"))))</f>
        <v>Too Many Lanes</v>
      </c>
      <c r="R65" s="90" t="str">
        <f>IF(Worksheets!$I$45='Yield Calculations'!$M$4,'Yield Calculations'!M65,IF(Worksheets!$I$45='Yield Calculations'!$N$4,'Yield Calculations'!N65,IF(Worksheets!$I$45='Yield Calculations'!$O$4,'Yield Calculations'!O65,IF(Worksheets!$I$45='Yield Calculations'!$P$4,'Yield Calculations'!P65,"Too Many Lanes"))))</f>
        <v>Too Many Lanes</v>
      </c>
    </row>
    <row r="66" spans="1:18">
      <c r="A66" s="83">
        <f t="shared" si="0"/>
        <v>59</v>
      </c>
      <c r="B66" s="83" t="e">
        <f>Worksheets!$S$24*(A66-0.5)</f>
        <v>#VALUE!</v>
      </c>
      <c r="C66" s="90" t="e">
        <f>IF(Worksheets!$V$24&gt;=A66,Worksheets!$G$45*Worksheets!$AD$29*(1-Worksheets!$AD$29)^('Yield Calculations'!A66-1),0)</f>
        <v>#VALUE!</v>
      </c>
      <c r="D66" s="90" t="e">
        <f>IF(Worksheets!$V$24&gt;=A66,(Worksheets!$G$45-SUM($D$7:D65))*(((2*Worksheets!$G$44*(1-Worksheets!$G$44)*Worksheets!$AD$29)+(Worksheets!$G$44^2*Worksheets!$AD$29^2))/Worksheets!$G$45),0)</f>
        <v>#VALUE!</v>
      </c>
      <c r="E66" s="90" t="e">
        <f>IF(Worksheets!$V$24&gt;=A66,(Worksheets!$G$45-SUM($E$7:E65))*((Worksheets!$G$44^3*Worksheets!$AD$29^3+3*Worksheets!$G$44^2*(1-Worksheets!$G$44)*Worksheets!$AD$29^2+3*Worksheets!$G$44*(1-Worksheets!$G$44)^2*Worksheets!$AD$29)/Worksheets!$G$45),0)</f>
        <v>#VALUE!</v>
      </c>
      <c r="F66" s="90" t="e">
        <f>IF(Worksheets!$V$24&gt;=A66,(Worksheets!$G$45-SUM($F$7:F65))*((Worksheets!$G$44^4*Worksheets!$AD$29^4+4*Worksheets!$G$44^3*(1-Worksheets!$G$44)*Worksheets!$AD$29^3+6*Worksheets!$G$44^2*(1-Worksheets!$G$44)^2*Worksheets!$AD$29^2+4*Worksheets!$G$44*(1-Worksheets!$G$44^3)*Worksheets!$AD$29)/Worksheets!$G$45),0)</f>
        <v>#VALUE!</v>
      </c>
      <c r="G66" s="90" t="str">
        <f>IF(Worksheets!$D$45='Yield Calculations'!$C$4,'Yield Calculations'!B66*'Yield Calculations'!C66,IF(Worksheets!$D$45='Yield Calculations'!$D$4,'Yield Calculations'!B66*'Yield Calculations'!D66,IF(Worksheets!$D$45='Yield Calculations'!$E$4,'Yield Calculations'!B66*'Yield Calculations'!E66,IF(Worksheets!$D$45='Yield Calculations'!$F$4,'Yield Calculations'!B66*'Yield Calculations'!F66,"Too Many Lanes"))))</f>
        <v>Too Many Lanes</v>
      </c>
      <c r="H66" s="90" t="str">
        <f>IF(Worksheets!$D$45='Yield Calculations'!$C$4,'Yield Calculations'!C66,IF(Worksheets!$D$45='Yield Calculations'!$D$4,'Yield Calculations'!D66,IF(Worksheets!$D$45='Yield Calculations'!$E$4,'Yield Calculations'!E66,IF(Worksheets!$D$45='Yield Calculations'!$F$4,'Yield Calculations'!F66,"Too Many Lanes"))))</f>
        <v>Too Many Lanes</v>
      </c>
      <c r="K66" s="83">
        <v>59</v>
      </c>
      <c r="L66" s="83" t="e">
        <f>Worksheets!$X$24*(K66-0.5)</f>
        <v>#VALUE!</v>
      </c>
      <c r="M66" s="90" t="e">
        <f>IF(Worksheets!$AA$24&gt;=K66,Worksheets!$L$45*Worksheets!$AD$29*(1-Worksheets!$AD$29)^('Yield Calculations'!K66-1),0)</f>
        <v>#VALUE!</v>
      </c>
      <c r="N66" s="90" t="e">
        <f>IF(Worksheets!$AA$24&gt;=K66,(Worksheets!$L$45-SUM($N$7:N65))*(((2*Worksheets!$L$44*(1-Worksheets!$L$44)*Worksheets!$AD$29)+(Worksheets!$L$44^2*Worksheets!$AD$29^2))/Worksheets!$L$45),0)</f>
        <v>#VALUE!</v>
      </c>
      <c r="O66" s="90" t="e">
        <f>IF(Worksheets!$AA$24&gt;=K66,(Worksheets!$L$45-SUM($O$7:O65))*((Worksheets!$L$44^3*Worksheets!$AD$29^3+3*Worksheets!$L$44^2*(1-Worksheets!$L$44)*Worksheets!$AD$29^2+3*Worksheets!$L$44*(1-Worksheets!$L$44)^2*Worksheets!$AD$29)/Worksheets!$L$45),0)</f>
        <v>#VALUE!</v>
      </c>
      <c r="P66" s="90" t="e">
        <f>IF(Worksheets!$AA$24&gt;=K66,(Worksheets!$L$45-SUM($P$7:P65))*((Worksheets!$L$44^4*Worksheets!$AD$29^4+4*Worksheets!$L$44^3*(1-Worksheets!$L$44)*Worksheets!$AD$29^3+6*Worksheets!$L$44^2*(1-Worksheets!$L$44)^2*Worksheets!$AD$29^2+4*Worksheets!$L$44*(1-Worksheets!$L$44^3)*Worksheets!$AD$29)/Worksheets!$L$45),0)</f>
        <v>#VALUE!</v>
      </c>
      <c r="Q66" s="90" t="str">
        <f>IF(Worksheets!$I$45='Yield Calculations'!$M$4,'Yield Calculations'!L66*'Yield Calculations'!M66,IF(Worksheets!$I$45='Yield Calculations'!$N$4,'Yield Calculations'!L66*'Yield Calculations'!N66,IF(Worksheets!$I$45='Yield Calculations'!$O$4,'Yield Calculations'!L66*'Yield Calculations'!O66,IF(Worksheets!$I$45='Yield Calculations'!$P$4,'Yield Calculations'!L66*'Yield Calculations'!P66,"Too Many Lanes"))))</f>
        <v>Too Many Lanes</v>
      </c>
      <c r="R66" s="90" t="str">
        <f>IF(Worksheets!$I$45='Yield Calculations'!$M$4,'Yield Calculations'!M66,IF(Worksheets!$I$45='Yield Calculations'!$N$4,'Yield Calculations'!N66,IF(Worksheets!$I$45='Yield Calculations'!$O$4,'Yield Calculations'!O66,IF(Worksheets!$I$45='Yield Calculations'!$P$4,'Yield Calculations'!P66,"Too Many Lanes"))))</f>
        <v>Too Many Lanes</v>
      </c>
    </row>
    <row r="67" spans="1:18">
      <c r="A67" s="83">
        <f t="shared" si="0"/>
        <v>60</v>
      </c>
      <c r="B67" s="83" t="e">
        <f>Worksheets!$S$24*(A67-0.5)</f>
        <v>#VALUE!</v>
      </c>
      <c r="C67" s="90" t="e">
        <f>IF(Worksheets!$V$24&gt;=A67,Worksheets!$G$45*Worksheets!$AD$29*(1-Worksheets!$AD$29)^('Yield Calculations'!A67-1),0)</f>
        <v>#VALUE!</v>
      </c>
      <c r="D67" s="90" t="e">
        <f>IF(Worksheets!$V$24&gt;=A67,(Worksheets!$G$45-SUM($D$7:D66))*(((2*Worksheets!$G$44*(1-Worksheets!$G$44)*Worksheets!$AD$29)+(Worksheets!$G$44^2*Worksheets!$AD$29^2))/Worksheets!$G$45),0)</f>
        <v>#VALUE!</v>
      </c>
      <c r="E67" s="90" t="e">
        <f>IF(Worksheets!$V$24&gt;=A67,(Worksheets!$G$45-SUM($E$7:E66))*((Worksheets!$G$44^3*Worksheets!$AD$29^3+3*Worksheets!$G$44^2*(1-Worksheets!$G$44)*Worksheets!$AD$29^2+3*Worksheets!$G$44*(1-Worksheets!$G$44)^2*Worksheets!$AD$29)/Worksheets!$G$45),0)</f>
        <v>#VALUE!</v>
      </c>
      <c r="F67" s="90" t="e">
        <f>IF(Worksheets!$V$24&gt;=A67,(Worksheets!$G$45-SUM($F$7:F66))*((Worksheets!$G$44^4*Worksheets!$AD$29^4+4*Worksheets!$G$44^3*(1-Worksheets!$G$44)*Worksheets!$AD$29^3+6*Worksheets!$G$44^2*(1-Worksheets!$G$44)^2*Worksheets!$AD$29^2+4*Worksheets!$G$44*(1-Worksheets!$G$44^3)*Worksheets!$AD$29)/Worksheets!$G$45),0)</f>
        <v>#VALUE!</v>
      </c>
      <c r="G67" s="90" t="str">
        <f>IF(Worksheets!$D$45='Yield Calculations'!$C$4,'Yield Calculations'!B67*'Yield Calculations'!C67,IF(Worksheets!$D$45='Yield Calculations'!$D$4,'Yield Calculations'!B67*'Yield Calculations'!D67,IF(Worksheets!$D$45='Yield Calculations'!$E$4,'Yield Calculations'!B67*'Yield Calculations'!E67,IF(Worksheets!$D$45='Yield Calculations'!$F$4,'Yield Calculations'!B67*'Yield Calculations'!F67,"Too Many Lanes"))))</f>
        <v>Too Many Lanes</v>
      </c>
      <c r="H67" s="90" t="str">
        <f>IF(Worksheets!$D$45='Yield Calculations'!$C$4,'Yield Calculations'!C67,IF(Worksheets!$D$45='Yield Calculations'!$D$4,'Yield Calculations'!D67,IF(Worksheets!$D$45='Yield Calculations'!$E$4,'Yield Calculations'!E67,IF(Worksheets!$D$45='Yield Calculations'!$F$4,'Yield Calculations'!F67,"Too Many Lanes"))))</f>
        <v>Too Many Lanes</v>
      </c>
      <c r="K67" s="83">
        <v>60</v>
      </c>
      <c r="L67" s="83" t="e">
        <f>Worksheets!$X$24*(K67-0.5)</f>
        <v>#VALUE!</v>
      </c>
      <c r="M67" s="90" t="e">
        <f>IF(Worksheets!$AA$24&gt;=K67,Worksheets!$L$45*Worksheets!$AD$29*(1-Worksheets!$AD$29)^('Yield Calculations'!K67-1),0)</f>
        <v>#VALUE!</v>
      </c>
      <c r="N67" s="90" t="e">
        <f>IF(Worksheets!$AA$24&gt;=K67,(Worksheets!$L$45-SUM($N$7:N66))*(((2*Worksheets!$L$44*(1-Worksheets!$L$44)*Worksheets!$AD$29)+(Worksheets!$L$44^2*Worksheets!$AD$29^2))/Worksheets!$L$45),0)</f>
        <v>#VALUE!</v>
      </c>
      <c r="O67" s="90" t="e">
        <f>IF(Worksheets!$AA$24&gt;=K67,(Worksheets!$L$45-SUM($O$7:O66))*((Worksheets!$L$44^3*Worksheets!$AD$29^3+3*Worksheets!$L$44^2*(1-Worksheets!$L$44)*Worksheets!$AD$29^2+3*Worksheets!$L$44*(1-Worksheets!$L$44)^2*Worksheets!$AD$29)/Worksheets!$L$45),0)</f>
        <v>#VALUE!</v>
      </c>
      <c r="P67" s="90" t="e">
        <f>IF(Worksheets!$AA$24&gt;=K67,(Worksheets!$L$45-SUM($P$7:P66))*((Worksheets!$L$44^4*Worksheets!$AD$29^4+4*Worksheets!$L$44^3*(1-Worksheets!$L$44)*Worksheets!$AD$29^3+6*Worksheets!$L$44^2*(1-Worksheets!$L$44)^2*Worksheets!$AD$29^2+4*Worksheets!$L$44*(1-Worksheets!$L$44^3)*Worksheets!$AD$29)/Worksheets!$L$45),0)</f>
        <v>#VALUE!</v>
      </c>
      <c r="Q67" s="90" t="str">
        <f>IF(Worksheets!$I$45='Yield Calculations'!$M$4,'Yield Calculations'!L67*'Yield Calculations'!M67,IF(Worksheets!$I$45='Yield Calculations'!$N$4,'Yield Calculations'!L67*'Yield Calculations'!N67,IF(Worksheets!$I$45='Yield Calculations'!$O$4,'Yield Calculations'!L67*'Yield Calculations'!O67,IF(Worksheets!$I$45='Yield Calculations'!$P$4,'Yield Calculations'!L67*'Yield Calculations'!P67,"Too Many Lanes"))))</f>
        <v>Too Many Lanes</v>
      </c>
      <c r="R67" s="90" t="str">
        <f>IF(Worksheets!$I$45='Yield Calculations'!$M$4,'Yield Calculations'!M67,IF(Worksheets!$I$45='Yield Calculations'!$N$4,'Yield Calculations'!N67,IF(Worksheets!$I$45='Yield Calculations'!$O$4,'Yield Calculations'!O67,IF(Worksheets!$I$45='Yield Calculations'!$P$4,'Yield Calculations'!P67,"Too Many Lanes"))))</f>
        <v>Too Many Lanes</v>
      </c>
    </row>
    <row r="68" spans="1:18">
      <c r="A68" s="83">
        <f t="shared" si="0"/>
        <v>61</v>
      </c>
      <c r="B68" s="83" t="e">
        <f>Worksheets!$S$24*(A68-0.5)</f>
        <v>#VALUE!</v>
      </c>
      <c r="C68" s="90" t="e">
        <f>IF(Worksheets!$V$24&gt;=A68,Worksheets!$G$45*Worksheets!$AD$29*(1-Worksheets!$AD$29)^('Yield Calculations'!A68-1),0)</f>
        <v>#VALUE!</v>
      </c>
      <c r="D68" s="90" t="e">
        <f>IF(Worksheets!$V$24&gt;=A68,(Worksheets!$G$45-SUM($D$7:D67))*(((2*Worksheets!$G$44*(1-Worksheets!$G$44)*Worksheets!$AD$29)+(Worksheets!$G$44^2*Worksheets!$AD$29^2))/Worksheets!$G$45),0)</f>
        <v>#VALUE!</v>
      </c>
      <c r="E68" s="90" t="e">
        <f>IF(Worksheets!$V$24&gt;=A68,(Worksheets!$G$45-SUM($E$7:E67))*((Worksheets!$G$44^3*Worksheets!$AD$29^3+3*Worksheets!$G$44^2*(1-Worksheets!$G$44)*Worksheets!$AD$29^2+3*Worksheets!$G$44*(1-Worksheets!$G$44)^2*Worksheets!$AD$29)/Worksheets!$G$45),0)</f>
        <v>#VALUE!</v>
      </c>
      <c r="F68" s="90" t="e">
        <f>IF(Worksheets!$V$24&gt;=A68,(Worksheets!$G$45-SUM($F$7:F67))*((Worksheets!$G$44^4*Worksheets!$AD$29^4+4*Worksheets!$G$44^3*(1-Worksheets!$G$44)*Worksheets!$AD$29^3+6*Worksheets!$G$44^2*(1-Worksheets!$G$44)^2*Worksheets!$AD$29^2+4*Worksheets!$G$44*(1-Worksheets!$G$44^3)*Worksheets!$AD$29)/Worksheets!$G$45),0)</f>
        <v>#VALUE!</v>
      </c>
      <c r="G68" s="90" t="str">
        <f>IF(Worksheets!$D$45='Yield Calculations'!$C$4,'Yield Calculations'!B68*'Yield Calculations'!C68,IF(Worksheets!$D$45='Yield Calculations'!$D$4,'Yield Calculations'!B68*'Yield Calculations'!D68,IF(Worksheets!$D$45='Yield Calculations'!$E$4,'Yield Calculations'!B68*'Yield Calculations'!E68,IF(Worksheets!$D$45='Yield Calculations'!$F$4,'Yield Calculations'!B68*'Yield Calculations'!F68,"Too Many Lanes"))))</f>
        <v>Too Many Lanes</v>
      </c>
      <c r="H68" s="90" t="str">
        <f>IF(Worksheets!$D$45='Yield Calculations'!$C$4,'Yield Calculations'!C68,IF(Worksheets!$D$45='Yield Calculations'!$D$4,'Yield Calculations'!D68,IF(Worksheets!$D$45='Yield Calculations'!$E$4,'Yield Calculations'!E68,IF(Worksheets!$D$45='Yield Calculations'!$F$4,'Yield Calculations'!F68,"Too Many Lanes"))))</f>
        <v>Too Many Lanes</v>
      </c>
      <c r="K68" s="83">
        <v>61</v>
      </c>
      <c r="L68" s="83" t="e">
        <f>Worksheets!$X$24*(K68-0.5)</f>
        <v>#VALUE!</v>
      </c>
      <c r="M68" s="90" t="e">
        <f>IF(Worksheets!$AA$24&gt;=K68,Worksheets!$L$45*Worksheets!$AD$29*(1-Worksheets!$AD$29)^('Yield Calculations'!K68-1),0)</f>
        <v>#VALUE!</v>
      </c>
      <c r="N68" s="90" t="e">
        <f>IF(Worksheets!$AA$24&gt;=K68,(Worksheets!$L$45-SUM($N$7:N67))*(((2*Worksheets!$L$44*(1-Worksheets!$L$44)*Worksheets!$AD$29)+(Worksheets!$L$44^2*Worksheets!$AD$29^2))/Worksheets!$L$45),0)</f>
        <v>#VALUE!</v>
      </c>
      <c r="O68" s="90" t="e">
        <f>IF(Worksheets!$AA$24&gt;=K68,(Worksheets!$L$45-SUM($O$7:O67))*((Worksheets!$L$44^3*Worksheets!$AD$29^3+3*Worksheets!$L$44^2*(1-Worksheets!$L$44)*Worksheets!$AD$29^2+3*Worksheets!$L$44*(1-Worksheets!$L$44)^2*Worksheets!$AD$29)/Worksheets!$L$45),0)</f>
        <v>#VALUE!</v>
      </c>
      <c r="P68" s="90" t="e">
        <f>IF(Worksheets!$AA$24&gt;=K68,(Worksheets!$L$45-SUM($P$7:P67))*((Worksheets!$L$44^4*Worksheets!$AD$29^4+4*Worksheets!$L$44^3*(1-Worksheets!$L$44)*Worksheets!$AD$29^3+6*Worksheets!$L$44^2*(1-Worksheets!$L$44)^2*Worksheets!$AD$29^2+4*Worksheets!$L$44*(1-Worksheets!$L$44^3)*Worksheets!$AD$29)/Worksheets!$L$45),0)</f>
        <v>#VALUE!</v>
      </c>
      <c r="Q68" s="90" t="str">
        <f>IF(Worksheets!$I$45='Yield Calculations'!$M$4,'Yield Calculations'!L68*'Yield Calculations'!M68,IF(Worksheets!$I$45='Yield Calculations'!$N$4,'Yield Calculations'!L68*'Yield Calculations'!N68,IF(Worksheets!$I$45='Yield Calculations'!$O$4,'Yield Calculations'!L68*'Yield Calculations'!O68,IF(Worksheets!$I$45='Yield Calculations'!$P$4,'Yield Calculations'!L68*'Yield Calculations'!P68,"Too Many Lanes"))))</f>
        <v>Too Many Lanes</v>
      </c>
      <c r="R68" s="90" t="str">
        <f>IF(Worksheets!$I$45='Yield Calculations'!$M$4,'Yield Calculations'!M68,IF(Worksheets!$I$45='Yield Calculations'!$N$4,'Yield Calculations'!N68,IF(Worksheets!$I$45='Yield Calculations'!$O$4,'Yield Calculations'!O68,IF(Worksheets!$I$45='Yield Calculations'!$P$4,'Yield Calculations'!P68,"Too Many Lanes"))))</f>
        <v>Too Many Lanes</v>
      </c>
    </row>
    <row r="69" spans="1:18">
      <c r="A69" s="83">
        <f t="shared" si="0"/>
        <v>62</v>
      </c>
      <c r="B69" s="83" t="e">
        <f>Worksheets!$S$24*(A69-0.5)</f>
        <v>#VALUE!</v>
      </c>
      <c r="C69" s="90" t="e">
        <f>IF(Worksheets!$V$24&gt;=A69,Worksheets!$G$45*Worksheets!$AD$29*(1-Worksheets!$AD$29)^('Yield Calculations'!A69-1),0)</f>
        <v>#VALUE!</v>
      </c>
      <c r="D69" s="90" t="e">
        <f>IF(Worksheets!$V$24&gt;=A69,(Worksheets!$G$45-SUM($D$7:D68))*(((2*Worksheets!$G$44*(1-Worksheets!$G$44)*Worksheets!$AD$29)+(Worksheets!$G$44^2*Worksheets!$AD$29^2))/Worksheets!$G$45),0)</f>
        <v>#VALUE!</v>
      </c>
      <c r="E69" s="90" t="e">
        <f>IF(Worksheets!$V$24&gt;=A69,(Worksheets!$G$45-SUM($E$7:E68))*((Worksheets!$G$44^3*Worksheets!$AD$29^3+3*Worksheets!$G$44^2*(1-Worksheets!$G$44)*Worksheets!$AD$29^2+3*Worksheets!$G$44*(1-Worksheets!$G$44)^2*Worksheets!$AD$29)/Worksheets!$G$45),0)</f>
        <v>#VALUE!</v>
      </c>
      <c r="F69" s="90" t="e">
        <f>IF(Worksheets!$V$24&gt;=A69,(Worksheets!$G$45-SUM($F$7:F68))*((Worksheets!$G$44^4*Worksheets!$AD$29^4+4*Worksheets!$G$44^3*(1-Worksheets!$G$44)*Worksheets!$AD$29^3+6*Worksheets!$G$44^2*(1-Worksheets!$G$44)^2*Worksheets!$AD$29^2+4*Worksheets!$G$44*(1-Worksheets!$G$44^3)*Worksheets!$AD$29)/Worksheets!$G$45),0)</f>
        <v>#VALUE!</v>
      </c>
      <c r="G69" s="90" t="str">
        <f>IF(Worksheets!$D$45='Yield Calculations'!$C$4,'Yield Calculations'!B69*'Yield Calculations'!C69,IF(Worksheets!$D$45='Yield Calculations'!$D$4,'Yield Calculations'!B69*'Yield Calculations'!D69,IF(Worksheets!$D$45='Yield Calculations'!$E$4,'Yield Calculations'!B69*'Yield Calculations'!E69,IF(Worksheets!$D$45='Yield Calculations'!$F$4,'Yield Calculations'!B69*'Yield Calculations'!F69,"Too Many Lanes"))))</f>
        <v>Too Many Lanes</v>
      </c>
      <c r="H69" s="90" t="str">
        <f>IF(Worksheets!$D$45='Yield Calculations'!$C$4,'Yield Calculations'!C69,IF(Worksheets!$D$45='Yield Calculations'!$D$4,'Yield Calculations'!D69,IF(Worksheets!$D$45='Yield Calculations'!$E$4,'Yield Calculations'!E69,IF(Worksheets!$D$45='Yield Calculations'!$F$4,'Yield Calculations'!F69,"Too Many Lanes"))))</f>
        <v>Too Many Lanes</v>
      </c>
      <c r="K69" s="83">
        <v>62</v>
      </c>
      <c r="L69" s="83" t="e">
        <f>Worksheets!$X$24*(K69-0.5)</f>
        <v>#VALUE!</v>
      </c>
      <c r="M69" s="90" t="e">
        <f>IF(Worksheets!$AA$24&gt;=K69,Worksheets!$L$45*Worksheets!$AD$29*(1-Worksheets!$AD$29)^('Yield Calculations'!K69-1),0)</f>
        <v>#VALUE!</v>
      </c>
      <c r="N69" s="90" t="e">
        <f>IF(Worksheets!$AA$24&gt;=K69,(Worksheets!$L$45-SUM($N$7:N68))*(((2*Worksheets!$L$44*(1-Worksheets!$L$44)*Worksheets!$AD$29)+(Worksheets!$L$44^2*Worksheets!$AD$29^2))/Worksheets!$L$45),0)</f>
        <v>#VALUE!</v>
      </c>
      <c r="O69" s="90" t="e">
        <f>IF(Worksheets!$AA$24&gt;=K69,(Worksheets!$L$45-SUM($O$7:O68))*((Worksheets!$L$44^3*Worksheets!$AD$29^3+3*Worksheets!$L$44^2*(1-Worksheets!$L$44)*Worksheets!$AD$29^2+3*Worksheets!$L$44*(1-Worksheets!$L$44)^2*Worksheets!$AD$29)/Worksheets!$L$45),0)</f>
        <v>#VALUE!</v>
      </c>
      <c r="P69" s="90" t="e">
        <f>IF(Worksheets!$AA$24&gt;=K69,(Worksheets!$L$45-SUM($P$7:P68))*((Worksheets!$L$44^4*Worksheets!$AD$29^4+4*Worksheets!$L$44^3*(1-Worksheets!$L$44)*Worksheets!$AD$29^3+6*Worksheets!$L$44^2*(1-Worksheets!$L$44)^2*Worksheets!$AD$29^2+4*Worksheets!$L$44*(1-Worksheets!$L$44^3)*Worksheets!$AD$29)/Worksheets!$L$45),0)</f>
        <v>#VALUE!</v>
      </c>
      <c r="Q69" s="90" t="str">
        <f>IF(Worksheets!$I$45='Yield Calculations'!$M$4,'Yield Calculations'!L69*'Yield Calculations'!M69,IF(Worksheets!$I$45='Yield Calculations'!$N$4,'Yield Calculations'!L69*'Yield Calculations'!N69,IF(Worksheets!$I$45='Yield Calculations'!$O$4,'Yield Calculations'!L69*'Yield Calculations'!O69,IF(Worksheets!$I$45='Yield Calculations'!$P$4,'Yield Calculations'!L69*'Yield Calculations'!P69,"Too Many Lanes"))))</f>
        <v>Too Many Lanes</v>
      </c>
      <c r="R69" s="90" t="str">
        <f>IF(Worksheets!$I$45='Yield Calculations'!$M$4,'Yield Calculations'!M69,IF(Worksheets!$I$45='Yield Calculations'!$N$4,'Yield Calculations'!N69,IF(Worksheets!$I$45='Yield Calculations'!$O$4,'Yield Calculations'!O69,IF(Worksheets!$I$45='Yield Calculations'!$P$4,'Yield Calculations'!P69,"Too Many Lanes"))))</f>
        <v>Too Many Lanes</v>
      </c>
    </row>
    <row r="70" spans="1:18">
      <c r="A70" s="83">
        <f t="shared" si="0"/>
        <v>63</v>
      </c>
      <c r="B70" s="83" t="e">
        <f>Worksheets!$S$24*(A70-0.5)</f>
        <v>#VALUE!</v>
      </c>
      <c r="C70" s="90" t="e">
        <f>IF(Worksheets!$V$24&gt;=A70,Worksheets!$G$45*Worksheets!$AD$29*(1-Worksheets!$AD$29)^('Yield Calculations'!A70-1),0)</f>
        <v>#VALUE!</v>
      </c>
      <c r="D70" s="90" t="e">
        <f>IF(Worksheets!$V$24&gt;=A70,(Worksheets!$G$45-SUM($D$7:D69))*(((2*Worksheets!$G$44*(1-Worksheets!$G$44)*Worksheets!$AD$29)+(Worksheets!$G$44^2*Worksheets!$AD$29^2))/Worksheets!$G$45),0)</f>
        <v>#VALUE!</v>
      </c>
      <c r="E70" s="90" t="e">
        <f>IF(Worksheets!$V$24&gt;=A70,(Worksheets!$G$45-SUM($E$7:E69))*((Worksheets!$G$44^3*Worksheets!$AD$29^3+3*Worksheets!$G$44^2*(1-Worksheets!$G$44)*Worksheets!$AD$29^2+3*Worksheets!$G$44*(1-Worksheets!$G$44)^2*Worksheets!$AD$29)/Worksheets!$G$45),0)</f>
        <v>#VALUE!</v>
      </c>
      <c r="F70" s="90" t="e">
        <f>IF(Worksheets!$V$24&gt;=A70,(Worksheets!$G$45-SUM($F$7:F69))*((Worksheets!$G$44^4*Worksheets!$AD$29^4+4*Worksheets!$G$44^3*(1-Worksheets!$G$44)*Worksheets!$AD$29^3+6*Worksheets!$G$44^2*(1-Worksheets!$G$44)^2*Worksheets!$AD$29^2+4*Worksheets!$G$44*(1-Worksheets!$G$44^3)*Worksheets!$AD$29)/Worksheets!$G$45),0)</f>
        <v>#VALUE!</v>
      </c>
      <c r="G70" s="90" t="str">
        <f>IF(Worksheets!$D$45='Yield Calculations'!$C$4,'Yield Calculations'!B70*'Yield Calculations'!C70,IF(Worksheets!$D$45='Yield Calculations'!$D$4,'Yield Calculations'!B70*'Yield Calculations'!D70,IF(Worksheets!$D$45='Yield Calculations'!$E$4,'Yield Calculations'!B70*'Yield Calculations'!E70,IF(Worksheets!$D$45='Yield Calculations'!$F$4,'Yield Calculations'!B70*'Yield Calculations'!F70,"Too Many Lanes"))))</f>
        <v>Too Many Lanes</v>
      </c>
      <c r="H70" s="90" t="str">
        <f>IF(Worksheets!$D$45='Yield Calculations'!$C$4,'Yield Calculations'!C70,IF(Worksheets!$D$45='Yield Calculations'!$D$4,'Yield Calculations'!D70,IF(Worksheets!$D$45='Yield Calculations'!$E$4,'Yield Calculations'!E70,IF(Worksheets!$D$45='Yield Calculations'!$F$4,'Yield Calculations'!F70,"Too Many Lanes"))))</f>
        <v>Too Many Lanes</v>
      </c>
      <c r="K70" s="83">
        <v>63</v>
      </c>
      <c r="L70" s="83" t="e">
        <f>Worksheets!$X$24*(K70-0.5)</f>
        <v>#VALUE!</v>
      </c>
      <c r="M70" s="90" t="e">
        <f>IF(Worksheets!$AA$24&gt;=K70,Worksheets!$L$45*Worksheets!$AD$29*(1-Worksheets!$AD$29)^('Yield Calculations'!K70-1),0)</f>
        <v>#VALUE!</v>
      </c>
      <c r="N70" s="90" t="e">
        <f>IF(Worksheets!$AA$24&gt;=K70,(Worksheets!$L$45-SUM($N$7:N69))*(((2*Worksheets!$L$44*(1-Worksheets!$L$44)*Worksheets!$AD$29)+(Worksheets!$L$44^2*Worksheets!$AD$29^2))/Worksheets!$L$45),0)</f>
        <v>#VALUE!</v>
      </c>
      <c r="O70" s="90" t="e">
        <f>IF(Worksheets!$AA$24&gt;=K70,(Worksheets!$L$45-SUM($O$7:O69))*((Worksheets!$L$44^3*Worksheets!$AD$29^3+3*Worksheets!$L$44^2*(1-Worksheets!$L$44)*Worksheets!$AD$29^2+3*Worksheets!$L$44*(1-Worksheets!$L$44)^2*Worksheets!$AD$29)/Worksheets!$L$45),0)</f>
        <v>#VALUE!</v>
      </c>
      <c r="P70" s="90" t="e">
        <f>IF(Worksheets!$AA$24&gt;=K70,(Worksheets!$L$45-SUM($P$7:P69))*((Worksheets!$L$44^4*Worksheets!$AD$29^4+4*Worksheets!$L$44^3*(1-Worksheets!$L$44)*Worksheets!$AD$29^3+6*Worksheets!$L$44^2*(1-Worksheets!$L$44)^2*Worksheets!$AD$29^2+4*Worksheets!$L$44*(1-Worksheets!$L$44^3)*Worksheets!$AD$29)/Worksheets!$L$45),0)</f>
        <v>#VALUE!</v>
      </c>
      <c r="Q70" s="90" t="str">
        <f>IF(Worksheets!$I$45='Yield Calculations'!$M$4,'Yield Calculations'!L70*'Yield Calculations'!M70,IF(Worksheets!$I$45='Yield Calculations'!$N$4,'Yield Calculations'!L70*'Yield Calculations'!N70,IF(Worksheets!$I$45='Yield Calculations'!$O$4,'Yield Calculations'!L70*'Yield Calculations'!O70,IF(Worksheets!$I$45='Yield Calculations'!$P$4,'Yield Calculations'!L70*'Yield Calculations'!P70,"Too Many Lanes"))))</f>
        <v>Too Many Lanes</v>
      </c>
      <c r="R70" s="90" t="str">
        <f>IF(Worksheets!$I$45='Yield Calculations'!$M$4,'Yield Calculations'!M70,IF(Worksheets!$I$45='Yield Calculations'!$N$4,'Yield Calculations'!N70,IF(Worksheets!$I$45='Yield Calculations'!$O$4,'Yield Calculations'!O70,IF(Worksheets!$I$45='Yield Calculations'!$P$4,'Yield Calculations'!P70,"Too Many Lanes"))))</f>
        <v>Too Many Lanes</v>
      </c>
    </row>
    <row r="71" spans="1:18">
      <c r="A71" s="83">
        <f t="shared" si="0"/>
        <v>64</v>
      </c>
      <c r="B71" s="83" t="e">
        <f>Worksheets!$S$24*(A71-0.5)</f>
        <v>#VALUE!</v>
      </c>
      <c r="C71" s="90" t="e">
        <f>IF(Worksheets!$V$24&gt;=A71,Worksheets!$G$45*Worksheets!$AD$29*(1-Worksheets!$AD$29)^('Yield Calculations'!A71-1),0)</f>
        <v>#VALUE!</v>
      </c>
      <c r="D71" s="90" t="e">
        <f>IF(Worksheets!$V$24&gt;=A71,(Worksheets!$G$45-SUM($D$7:D70))*(((2*Worksheets!$G$44*(1-Worksheets!$G$44)*Worksheets!$AD$29)+(Worksheets!$G$44^2*Worksheets!$AD$29^2))/Worksheets!$G$45),0)</f>
        <v>#VALUE!</v>
      </c>
      <c r="E71" s="90" t="e">
        <f>IF(Worksheets!$V$24&gt;=A71,(Worksheets!$G$45-SUM($E$7:E70))*((Worksheets!$G$44^3*Worksheets!$AD$29^3+3*Worksheets!$G$44^2*(1-Worksheets!$G$44)*Worksheets!$AD$29^2+3*Worksheets!$G$44*(1-Worksheets!$G$44)^2*Worksheets!$AD$29)/Worksheets!$G$45),0)</f>
        <v>#VALUE!</v>
      </c>
      <c r="F71" s="90" t="e">
        <f>IF(Worksheets!$V$24&gt;=A71,(Worksheets!$G$45-SUM($F$7:F70))*((Worksheets!$G$44^4*Worksheets!$AD$29^4+4*Worksheets!$G$44^3*(1-Worksheets!$G$44)*Worksheets!$AD$29^3+6*Worksheets!$G$44^2*(1-Worksheets!$G$44)^2*Worksheets!$AD$29^2+4*Worksheets!$G$44*(1-Worksheets!$G$44^3)*Worksheets!$AD$29)/Worksheets!$G$45),0)</f>
        <v>#VALUE!</v>
      </c>
      <c r="G71" s="90" t="str">
        <f>IF(Worksheets!$D$45='Yield Calculations'!$C$4,'Yield Calculations'!B71*'Yield Calculations'!C71,IF(Worksheets!$D$45='Yield Calculations'!$D$4,'Yield Calculations'!B71*'Yield Calculations'!D71,IF(Worksheets!$D$45='Yield Calculations'!$E$4,'Yield Calculations'!B71*'Yield Calculations'!E71,IF(Worksheets!$D$45='Yield Calculations'!$F$4,'Yield Calculations'!B71*'Yield Calculations'!F71,"Too Many Lanes"))))</f>
        <v>Too Many Lanes</v>
      </c>
      <c r="H71" s="90" t="str">
        <f>IF(Worksheets!$D$45='Yield Calculations'!$C$4,'Yield Calculations'!C71,IF(Worksheets!$D$45='Yield Calculations'!$D$4,'Yield Calculations'!D71,IF(Worksheets!$D$45='Yield Calculations'!$E$4,'Yield Calculations'!E71,IF(Worksheets!$D$45='Yield Calculations'!$F$4,'Yield Calculations'!F71,"Too Many Lanes"))))</f>
        <v>Too Many Lanes</v>
      </c>
      <c r="K71" s="83">
        <v>64</v>
      </c>
      <c r="L71" s="83" t="e">
        <f>Worksheets!$X$24*(K71-0.5)</f>
        <v>#VALUE!</v>
      </c>
      <c r="M71" s="90" t="e">
        <f>IF(Worksheets!$AA$24&gt;=K71,Worksheets!$L$45*Worksheets!$AD$29*(1-Worksheets!$AD$29)^('Yield Calculations'!K71-1),0)</f>
        <v>#VALUE!</v>
      </c>
      <c r="N71" s="90" t="e">
        <f>IF(Worksheets!$AA$24&gt;=K71,(Worksheets!$L$45-SUM($N$7:N70))*(((2*Worksheets!$L$44*(1-Worksheets!$L$44)*Worksheets!$AD$29)+(Worksheets!$L$44^2*Worksheets!$AD$29^2))/Worksheets!$L$45),0)</f>
        <v>#VALUE!</v>
      </c>
      <c r="O71" s="90" t="e">
        <f>IF(Worksheets!$AA$24&gt;=K71,(Worksheets!$L$45-SUM($O$7:O70))*((Worksheets!$L$44^3*Worksheets!$AD$29^3+3*Worksheets!$L$44^2*(1-Worksheets!$L$44)*Worksheets!$AD$29^2+3*Worksheets!$L$44*(1-Worksheets!$L$44)^2*Worksheets!$AD$29)/Worksheets!$L$45),0)</f>
        <v>#VALUE!</v>
      </c>
      <c r="P71" s="90" t="e">
        <f>IF(Worksheets!$AA$24&gt;=K71,(Worksheets!$L$45-SUM($P$7:P70))*((Worksheets!$L$44^4*Worksheets!$AD$29^4+4*Worksheets!$L$44^3*(1-Worksheets!$L$44)*Worksheets!$AD$29^3+6*Worksheets!$L$44^2*(1-Worksheets!$L$44)^2*Worksheets!$AD$29^2+4*Worksheets!$L$44*(1-Worksheets!$L$44^3)*Worksheets!$AD$29)/Worksheets!$L$45),0)</f>
        <v>#VALUE!</v>
      </c>
      <c r="Q71" s="90" t="str">
        <f>IF(Worksheets!$I$45='Yield Calculations'!$M$4,'Yield Calculations'!L71*'Yield Calculations'!M71,IF(Worksheets!$I$45='Yield Calculations'!$N$4,'Yield Calculations'!L71*'Yield Calculations'!N71,IF(Worksheets!$I$45='Yield Calculations'!$O$4,'Yield Calculations'!L71*'Yield Calculations'!O71,IF(Worksheets!$I$45='Yield Calculations'!$P$4,'Yield Calculations'!L71*'Yield Calculations'!P71,"Too Many Lanes"))))</f>
        <v>Too Many Lanes</v>
      </c>
      <c r="R71" s="90" t="str">
        <f>IF(Worksheets!$I$45='Yield Calculations'!$M$4,'Yield Calculations'!M71,IF(Worksheets!$I$45='Yield Calculations'!$N$4,'Yield Calculations'!N71,IF(Worksheets!$I$45='Yield Calculations'!$O$4,'Yield Calculations'!O71,IF(Worksheets!$I$45='Yield Calculations'!$P$4,'Yield Calculations'!P71,"Too Many Lanes"))))</f>
        <v>Too Many Lanes</v>
      </c>
    </row>
    <row r="72" spans="1:18">
      <c r="A72" s="83">
        <f t="shared" si="0"/>
        <v>65</v>
      </c>
      <c r="B72" s="83" t="e">
        <f>Worksheets!$S$24*(A72-0.5)</f>
        <v>#VALUE!</v>
      </c>
      <c r="C72" s="90" t="e">
        <f>IF(Worksheets!$V$24&gt;=A72,Worksheets!$G$45*Worksheets!$AD$29*(1-Worksheets!$AD$29)^('Yield Calculations'!A72-1),0)</f>
        <v>#VALUE!</v>
      </c>
      <c r="D72" s="90" t="e">
        <f>IF(Worksheets!$V$24&gt;=A72,(Worksheets!$G$45-SUM($D$7:D71))*(((2*Worksheets!$G$44*(1-Worksheets!$G$44)*Worksheets!$AD$29)+(Worksheets!$G$44^2*Worksheets!$AD$29^2))/Worksheets!$G$45),0)</f>
        <v>#VALUE!</v>
      </c>
      <c r="E72" s="90" t="e">
        <f>IF(Worksheets!$V$24&gt;=A72,(Worksheets!$G$45-SUM($E$7:E71))*((Worksheets!$G$44^3*Worksheets!$AD$29^3+3*Worksheets!$G$44^2*(1-Worksheets!$G$44)*Worksheets!$AD$29^2+3*Worksheets!$G$44*(1-Worksheets!$G$44)^2*Worksheets!$AD$29)/Worksheets!$G$45),0)</f>
        <v>#VALUE!</v>
      </c>
      <c r="F72" s="90" t="e">
        <f>IF(Worksheets!$V$24&gt;=A72,(Worksheets!$G$45-SUM($F$7:F71))*((Worksheets!$G$44^4*Worksheets!$AD$29^4+4*Worksheets!$G$44^3*(1-Worksheets!$G$44)*Worksheets!$AD$29^3+6*Worksheets!$G$44^2*(1-Worksheets!$G$44)^2*Worksheets!$AD$29^2+4*Worksheets!$G$44*(1-Worksheets!$G$44^3)*Worksheets!$AD$29)/Worksheets!$G$45),0)</f>
        <v>#VALUE!</v>
      </c>
      <c r="G72" s="90" t="str">
        <f>IF(Worksheets!$D$45='Yield Calculations'!$C$4,'Yield Calculations'!B72*'Yield Calculations'!C72,IF(Worksheets!$D$45='Yield Calculations'!$D$4,'Yield Calculations'!B72*'Yield Calculations'!D72,IF(Worksheets!$D$45='Yield Calculations'!$E$4,'Yield Calculations'!B72*'Yield Calculations'!E72,IF(Worksheets!$D$45='Yield Calculations'!$F$4,'Yield Calculations'!B72*'Yield Calculations'!F72,"Too Many Lanes"))))</f>
        <v>Too Many Lanes</v>
      </c>
      <c r="H72" s="90" t="str">
        <f>IF(Worksheets!$D$45='Yield Calculations'!$C$4,'Yield Calculations'!C72,IF(Worksheets!$D$45='Yield Calculations'!$D$4,'Yield Calculations'!D72,IF(Worksheets!$D$45='Yield Calculations'!$E$4,'Yield Calculations'!E72,IF(Worksheets!$D$45='Yield Calculations'!$F$4,'Yield Calculations'!F72,"Too Many Lanes"))))</f>
        <v>Too Many Lanes</v>
      </c>
      <c r="K72" s="83">
        <v>65</v>
      </c>
      <c r="L72" s="83" t="e">
        <f>Worksheets!$X$24*(K72-0.5)</f>
        <v>#VALUE!</v>
      </c>
      <c r="M72" s="90" t="e">
        <f>IF(Worksheets!$AA$24&gt;=K72,Worksheets!$L$45*Worksheets!$AD$29*(1-Worksheets!$AD$29)^('Yield Calculations'!K72-1),0)</f>
        <v>#VALUE!</v>
      </c>
      <c r="N72" s="90" t="e">
        <f>IF(Worksheets!$AA$24&gt;=K72,(Worksheets!$L$45-SUM($N$7:N71))*(((2*Worksheets!$L$44*(1-Worksheets!$L$44)*Worksheets!$AD$29)+(Worksheets!$L$44^2*Worksheets!$AD$29^2))/Worksheets!$L$45),0)</f>
        <v>#VALUE!</v>
      </c>
      <c r="O72" s="90" t="e">
        <f>IF(Worksheets!$AA$24&gt;=K72,(Worksheets!$L$45-SUM($O$7:O71))*((Worksheets!$L$44^3*Worksheets!$AD$29^3+3*Worksheets!$L$44^2*(1-Worksheets!$L$44)*Worksheets!$AD$29^2+3*Worksheets!$L$44*(1-Worksheets!$L$44)^2*Worksheets!$AD$29)/Worksheets!$L$45),0)</f>
        <v>#VALUE!</v>
      </c>
      <c r="P72" s="90" t="e">
        <f>IF(Worksheets!$AA$24&gt;=K72,(Worksheets!$L$45-SUM($P$7:P71))*((Worksheets!$L$44^4*Worksheets!$AD$29^4+4*Worksheets!$L$44^3*(1-Worksheets!$L$44)*Worksheets!$AD$29^3+6*Worksheets!$L$44^2*(1-Worksheets!$L$44)^2*Worksheets!$AD$29^2+4*Worksheets!$L$44*(1-Worksheets!$L$44^3)*Worksheets!$AD$29)/Worksheets!$L$45),0)</f>
        <v>#VALUE!</v>
      </c>
      <c r="Q72" s="90" t="str">
        <f>IF(Worksheets!$I$45='Yield Calculations'!$M$4,'Yield Calculations'!L72*'Yield Calculations'!M72,IF(Worksheets!$I$45='Yield Calculations'!$N$4,'Yield Calculations'!L72*'Yield Calculations'!N72,IF(Worksheets!$I$45='Yield Calculations'!$O$4,'Yield Calculations'!L72*'Yield Calculations'!O72,IF(Worksheets!$I$45='Yield Calculations'!$P$4,'Yield Calculations'!L72*'Yield Calculations'!P72,"Too Many Lanes"))))</f>
        <v>Too Many Lanes</v>
      </c>
      <c r="R72" s="90" t="str">
        <f>IF(Worksheets!$I$45='Yield Calculations'!$M$4,'Yield Calculations'!M72,IF(Worksheets!$I$45='Yield Calculations'!$N$4,'Yield Calculations'!N72,IF(Worksheets!$I$45='Yield Calculations'!$O$4,'Yield Calculations'!O72,IF(Worksheets!$I$45='Yield Calculations'!$P$4,'Yield Calculations'!P72,"Too Many Lanes"))))</f>
        <v>Too Many Lanes</v>
      </c>
    </row>
    <row r="73" spans="1:18">
      <c r="A73" s="83">
        <f t="shared" ref="A73:A136" si="1">A72+1</f>
        <v>66</v>
      </c>
      <c r="B73" s="83" t="e">
        <f>Worksheets!$S$24*(A73-0.5)</f>
        <v>#VALUE!</v>
      </c>
      <c r="C73" s="90" t="e">
        <f>IF(Worksheets!$V$24&gt;=A73,Worksheets!$G$45*Worksheets!$AD$29*(1-Worksheets!$AD$29)^('Yield Calculations'!A73-1),0)</f>
        <v>#VALUE!</v>
      </c>
      <c r="D73" s="90" t="e">
        <f>IF(Worksheets!$V$24&gt;=A73,(Worksheets!$G$45-SUM($D$7:D72))*(((2*Worksheets!$G$44*(1-Worksheets!$G$44)*Worksheets!$AD$29)+(Worksheets!$G$44^2*Worksheets!$AD$29^2))/Worksheets!$G$45),0)</f>
        <v>#VALUE!</v>
      </c>
      <c r="E73" s="90" t="e">
        <f>IF(Worksheets!$V$24&gt;=A73,(Worksheets!$G$45-SUM($E$7:E72))*((Worksheets!$G$44^3*Worksheets!$AD$29^3+3*Worksheets!$G$44^2*(1-Worksheets!$G$44)*Worksheets!$AD$29^2+3*Worksheets!$G$44*(1-Worksheets!$G$44)^2*Worksheets!$AD$29)/Worksheets!$G$45),0)</f>
        <v>#VALUE!</v>
      </c>
      <c r="F73" s="90" t="e">
        <f>IF(Worksheets!$V$24&gt;=A73,(Worksheets!$G$45-SUM($F$7:F72))*((Worksheets!$G$44^4*Worksheets!$AD$29^4+4*Worksheets!$G$44^3*(1-Worksheets!$G$44)*Worksheets!$AD$29^3+6*Worksheets!$G$44^2*(1-Worksheets!$G$44)^2*Worksheets!$AD$29^2+4*Worksheets!$G$44*(1-Worksheets!$G$44^3)*Worksheets!$AD$29)/Worksheets!$G$45),0)</f>
        <v>#VALUE!</v>
      </c>
      <c r="G73" s="90" t="str">
        <f>IF(Worksheets!$D$45='Yield Calculations'!$C$4,'Yield Calculations'!B73*'Yield Calculations'!C73,IF(Worksheets!$D$45='Yield Calculations'!$D$4,'Yield Calculations'!B73*'Yield Calculations'!D73,IF(Worksheets!$D$45='Yield Calculations'!$E$4,'Yield Calculations'!B73*'Yield Calculations'!E73,IF(Worksheets!$D$45='Yield Calculations'!$F$4,'Yield Calculations'!B73*'Yield Calculations'!F73,"Too Many Lanes"))))</f>
        <v>Too Many Lanes</v>
      </c>
      <c r="H73" s="90" t="str">
        <f>IF(Worksheets!$D$45='Yield Calculations'!$C$4,'Yield Calculations'!C73,IF(Worksheets!$D$45='Yield Calculations'!$D$4,'Yield Calculations'!D73,IF(Worksheets!$D$45='Yield Calculations'!$E$4,'Yield Calculations'!E73,IF(Worksheets!$D$45='Yield Calculations'!$F$4,'Yield Calculations'!F73,"Too Many Lanes"))))</f>
        <v>Too Many Lanes</v>
      </c>
      <c r="K73" s="83">
        <v>66</v>
      </c>
      <c r="L73" s="83" t="e">
        <f>Worksheets!$X$24*(K73-0.5)</f>
        <v>#VALUE!</v>
      </c>
      <c r="M73" s="90" t="e">
        <f>IF(Worksheets!$AA$24&gt;=K73,Worksheets!$L$45*Worksheets!$AD$29*(1-Worksheets!$AD$29)^('Yield Calculations'!K73-1),0)</f>
        <v>#VALUE!</v>
      </c>
      <c r="N73" s="90" t="e">
        <f>IF(Worksheets!$AA$24&gt;=K73,(Worksheets!$L$45-SUM($N$7:N72))*(((2*Worksheets!$L$44*(1-Worksheets!$L$44)*Worksheets!$AD$29)+(Worksheets!$L$44^2*Worksheets!$AD$29^2))/Worksheets!$L$45),0)</f>
        <v>#VALUE!</v>
      </c>
      <c r="O73" s="90" t="e">
        <f>IF(Worksheets!$AA$24&gt;=K73,(Worksheets!$L$45-SUM($O$7:O72))*((Worksheets!$L$44^3*Worksheets!$AD$29^3+3*Worksheets!$L$44^2*(1-Worksheets!$L$44)*Worksheets!$AD$29^2+3*Worksheets!$L$44*(1-Worksheets!$L$44)^2*Worksheets!$AD$29)/Worksheets!$L$45),0)</f>
        <v>#VALUE!</v>
      </c>
      <c r="P73" s="90" t="e">
        <f>IF(Worksheets!$AA$24&gt;=K73,(Worksheets!$L$45-SUM($P$7:P72))*((Worksheets!$L$44^4*Worksheets!$AD$29^4+4*Worksheets!$L$44^3*(1-Worksheets!$L$44)*Worksheets!$AD$29^3+6*Worksheets!$L$44^2*(1-Worksheets!$L$44)^2*Worksheets!$AD$29^2+4*Worksheets!$L$44*(1-Worksheets!$L$44^3)*Worksheets!$AD$29)/Worksheets!$L$45),0)</f>
        <v>#VALUE!</v>
      </c>
      <c r="Q73" s="90" t="str">
        <f>IF(Worksheets!$I$45='Yield Calculations'!$M$4,'Yield Calculations'!L73*'Yield Calculations'!M73,IF(Worksheets!$I$45='Yield Calculations'!$N$4,'Yield Calculations'!L73*'Yield Calculations'!N73,IF(Worksheets!$I$45='Yield Calculations'!$O$4,'Yield Calculations'!L73*'Yield Calculations'!O73,IF(Worksheets!$I$45='Yield Calculations'!$P$4,'Yield Calculations'!L73*'Yield Calculations'!P73,"Too Many Lanes"))))</f>
        <v>Too Many Lanes</v>
      </c>
      <c r="R73" s="90" t="str">
        <f>IF(Worksheets!$I$45='Yield Calculations'!$M$4,'Yield Calculations'!M73,IF(Worksheets!$I$45='Yield Calculations'!$N$4,'Yield Calculations'!N73,IF(Worksheets!$I$45='Yield Calculations'!$O$4,'Yield Calculations'!O73,IF(Worksheets!$I$45='Yield Calculations'!$P$4,'Yield Calculations'!P73,"Too Many Lanes"))))</f>
        <v>Too Many Lanes</v>
      </c>
    </row>
    <row r="74" spans="1:18">
      <c r="A74" s="83">
        <f t="shared" si="1"/>
        <v>67</v>
      </c>
      <c r="B74" s="83" t="e">
        <f>Worksheets!$S$24*(A74-0.5)</f>
        <v>#VALUE!</v>
      </c>
      <c r="C74" s="90" t="e">
        <f>IF(Worksheets!$V$24&gt;=A74,Worksheets!$G$45*Worksheets!$AD$29*(1-Worksheets!$AD$29)^('Yield Calculations'!A74-1),0)</f>
        <v>#VALUE!</v>
      </c>
      <c r="D74" s="90" t="e">
        <f>IF(Worksheets!$V$24&gt;=A74,(Worksheets!$G$45-SUM($D$7:D73))*(((2*Worksheets!$G$44*(1-Worksheets!$G$44)*Worksheets!$AD$29)+(Worksheets!$G$44^2*Worksheets!$AD$29^2))/Worksheets!$G$45),0)</f>
        <v>#VALUE!</v>
      </c>
      <c r="E74" s="90" t="e">
        <f>IF(Worksheets!$V$24&gt;=A74,(Worksheets!$G$45-SUM($E$7:E73))*((Worksheets!$G$44^3*Worksheets!$AD$29^3+3*Worksheets!$G$44^2*(1-Worksheets!$G$44)*Worksheets!$AD$29^2+3*Worksheets!$G$44*(1-Worksheets!$G$44)^2*Worksheets!$AD$29)/Worksheets!$G$45),0)</f>
        <v>#VALUE!</v>
      </c>
      <c r="F74" s="90" t="e">
        <f>IF(Worksheets!$V$24&gt;=A74,(Worksheets!$G$45-SUM($F$7:F73))*((Worksheets!$G$44^4*Worksheets!$AD$29^4+4*Worksheets!$G$44^3*(1-Worksheets!$G$44)*Worksheets!$AD$29^3+6*Worksheets!$G$44^2*(1-Worksheets!$G$44)^2*Worksheets!$AD$29^2+4*Worksheets!$G$44*(1-Worksheets!$G$44^3)*Worksheets!$AD$29)/Worksheets!$G$45),0)</f>
        <v>#VALUE!</v>
      </c>
      <c r="G74" s="90" t="str">
        <f>IF(Worksheets!$D$45='Yield Calculations'!$C$4,'Yield Calculations'!B74*'Yield Calculations'!C74,IF(Worksheets!$D$45='Yield Calculations'!$D$4,'Yield Calculations'!B74*'Yield Calculations'!D74,IF(Worksheets!$D$45='Yield Calculations'!$E$4,'Yield Calculations'!B74*'Yield Calculations'!E74,IF(Worksheets!$D$45='Yield Calculations'!$F$4,'Yield Calculations'!B74*'Yield Calculations'!F74,"Too Many Lanes"))))</f>
        <v>Too Many Lanes</v>
      </c>
      <c r="H74" s="90" t="str">
        <f>IF(Worksheets!$D$45='Yield Calculations'!$C$4,'Yield Calculations'!C74,IF(Worksheets!$D$45='Yield Calculations'!$D$4,'Yield Calculations'!D74,IF(Worksheets!$D$45='Yield Calculations'!$E$4,'Yield Calculations'!E74,IF(Worksheets!$D$45='Yield Calculations'!$F$4,'Yield Calculations'!F74,"Too Many Lanes"))))</f>
        <v>Too Many Lanes</v>
      </c>
      <c r="K74" s="83">
        <v>67</v>
      </c>
      <c r="L74" s="83" t="e">
        <f>Worksheets!$X$24*(K74-0.5)</f>
        <v>#VALUE!</v>
      </c>
      <c r="M74" s="90" t="e">
        <f>IF(Worksheets!$AA$24&gt;=K74,Worksheets!$L$45*Worksheets!$AD$29*(1-Worksheets!$AD$29)^('Yield Calculations'!K74-1),0)</f>
        <v>#VALUE!</v>
      </c>
      <c r="N74" s="90" t="e">
        <f>IF(Worksheets!$AA$24&gt;=K74,(Worksheets!$L$45-SUM($N$7:N73))*(((2*Worksheets!$L$44*(1-Worksheets!$L$44)*Worksheets!$AD$29)+(Worksheets!$L$44^2*Worksheets!$AD$29^2))/Worksheets!$L$45),0)</f>
        <v>#VALUE!</v>
      </c>
      <c r="O74" s="90" t="e">
        <f>IF(Worksheets!$AA$24&gt;=K74,(Worksheets!$L$45-SUM($O$7:O73))*((Worksheets!$L$44^3*Worksheets!$AD$29^3+3*Worksheets!$L$44^2*(1-Worksheets!$L$44)*Worksheets!$AD$29^2+3*Worksheets!$L$44*(1-Worksheets!$L$44)^2*Worksheets!$AD$29)/Worksheets!$L$45),0)</f>
        <v>#VALUE!</v>
      </c>
      <c r="P74" s="90" t="e">
        <f>IF(Worksheets!$AA$24&gt;=K74,(Worksheets!$L$45-SUM($P$7:P73))*((Worksheets!$L$44^4*Worksheets!$AD$29^4+4*Worksheets!$L$44^3*(1-Worksheets!$L$44)*Worksheets!$AD$29^3+6*Worksheets!$L$44^2*(1-Worksheets!$L$44)^2*Worksheets!$AD$29^2+4*Worksheets!$L$44*(1-Worksheets!$L$44^3)*Worksheets!$AD$29)/Worksheets!$L$45),0)</f>
        <v>#VALUE!</v>
      </c>
      <c r="Q74" s="90" t="str">
        <f>IF(Worksheets!$I$45='Yield Calculations'!$M$4,'Yield Calculations'!L74*'Yield Calculations'!M74,IF(Worksheets!$I$45='Yield Calculations'!$N$4,'Yield Calculations'!L74*'Yield Calculations'!N74,IF(Worksheets!$I$45='Yield Calculations'!$O$4,'Yield Calculations'!L74*'Yield Calculations'!O74,IF(Worksheets!$I$45='Yield Calculations'!$P$4,'Yield Calculations'!L74*'Yield Calculations'!P74,"Too Many Lanes"))))</f>
        <v>Too Many Lanes</v>
      </c>
      <c r="R74" s="90" t="str">
        <f>IF(Worksheets!$I$45='Yield Calculations'!$M$4,'Yield Calculations'!M74,IF(Worksheets!$I$45='Yield Calculations'!$N$4,'Yield Calculations'!N74,IF(Worksheets!$I$45='Yield Calculations'!$O$4,'Yield Calculations'!O74,IF(Worksheets!$I$45='Yield Calculations'!$P$4,'Yield Calculations'!P74,"Too Many Lanes"))))</f>
        <v>Too Many Lanes</v>
      </c>
    </row>
    <row r="75" spans="1:18">
      <c r="A75" s="83">
        <f t="shared" si="1"/>
        <v>68</v>
      </c>
      <c r="B75" s="83" t="e">
        <f>Worksheets!$S$24*(A75-0.5)</f>
        <v>#VALUE!</v>
      </c>
      <c r="C75" s="90" t="e">
        <f>IF(Worksheets!$V$24&gt;=A75,Worksheets!$G$45*Worksheets!$AD$29*(1-Worksheets!$AD$29)^('Yield Calculations'!A75-1),0)</f>
        <v>#VALUE!</v>
      </c>
      <c r="D75" s="90" t="e">
        <f>IF(Worksheets!$V$24&gt;=A75,(Worksheets!$G$45-SUM($D$7:D74))*(((2*Worksheets!$G$44*(1-Worksheets!$G$44)*Worksheets!$AD$29)+(Worksheets!$G$44^2*Worksheets!$AD$29^2))/Worksheets!$G$45),0)</f>
        <v>#VALUE!</v>
      </c>
      <c r="E75" s="90" t="e">
        <f>IF(Worksheets!$V$24&gt;=A75,(Worksheets!$G$45-SUM($E$7:E74))*((Worksheets!$G$44^3*Worksheets!$AD$29^3+3*Worksheets!$G$44^2*(1-Worksheets!$G$44)*Worksheets!$AD$29^2+3*Worksheets!$G$44*(1-Worksheets!$G$44)^2*Worksheets!$AD$29)/Worksheets!$G$45),0)</f>
        <v>#VALUE!</v>
      </c>
      <c r="F75" s="90" t="e">
        <f>IF(Worksheets!$V$24&gt;=A75,(Worksheets!$G$45-SUM($F$7:F74))*((Worksheets!$G$44^4*Worksheets!$AD$29^4+4*Worksheets!$G$44^3*(1-Worksheets!$G$44)*Worksheets!$AD$29^3+6*Worksheets!$G$44^2*(1-Worksheets!$G$44)^2*Worksheets!$AD$29^2+4*Worksheets!$G$44*(1-Worksheets!$G$44^3)*Worksheets!$AD$29)/Worksheets!$G$45),0)</f>
        <v>#VALUE!</v>
      </c>
      <c r="G75" s="90" t="str">
        <f>IF(Worksheets!$D$45='Yield Calculations'!$C$4,'Yield Calculations'!B75*'Yield Calculations'!C75,IF(Worksheets!$D$45='Yield Calculations'!$D$4,'Yield Calculations'!B75*'Yield Calculations'!D75,IF(Worksheets!$D$45='Yield Calculations'!$E$4,'Yield Calculations'!B75*'Yield Calculations'!E75,IF(Worksheets!$D$45='Yield Calculations'!$F$4,'Yield Calculations'!B75*'Yield Calculations'!F75,"Too Many Lanes"))))</f>
        <v>Too Many Lanes</v>
      </c>
      <c r="H75" s="90" t="str">
        <f>IF(Worksheets!$D$45='Yield Calculations'!$C$4,'Yield Calculations'!C75,IF(Worksheets!$D$45='Yield Calculations'!$D$4,'Yield Calculations'!D75,IF(Worksheets!$D$45='Yield Calculations'!$E$4,'Yield Calculations'!E75,IF(Worksheets!$D$45='Yield Calculations'!$F$4,'Yield Calculations'!F75,"Too Many Lanes"))))</f>
        <v>Too Many Lanes</v>
      </c>
      <c r="K75" s="83">
        <v>68</v>
      </c>
      <c r="L75" s="83" t="e">
        <f>Worksheets!$X$24*(K75-0.5)</f>
        <v>#VALUE!</v>
      </c>
      <c r="M75" s="90" t="e">
        <f>IF(Worksheets!$AA$24&gt;=K75,Worksheets!$L$45*Worksheets!$AD$29*(1-Worksheets!$AD$29)^('Yield Calculations'!K75-1),0)</f>
        <v>#VALUE!</v>
      </c>
      <c r="N75" s="90" t="e">
        <f>IF(Worksheets!$AA$24&gt;=K75,(Worksheets!$L$45-SUM($N$7:N74))*(((2*Worksheets!$L$44*(1-Worksheets!$L$44)*Worksheets!$AD$29)+(Worksheets!$L$44^2*Worksheets!$AD$29^2))/Worksheets!$L$45),0)</f>
        <v>#VALUE!</v>
      </c>
      <c r="O75" s="90" t="e">
        <f>IF(Worksheets!$AA$24&gt;=K75,(Worksheets!$L$45-SUM($O$7:O74))*((Worksheets!$L$44^3*Worksheets!$AD$29^3+3*Worksheets!$L$44^2*(1-Worksheets!$L$44)*Worksheets!$AD$29^2+3*Worksheets!$L$44*(1-Worksheets!$L$44)^2*Worksheets!$AD$29)/Worksheets!$L$45),0)</f>
        <v>#VALUE!</v>
      </c>
      <c r="P75" s="90" t="e">
        <f>IF(Worksheets!$AA$24&gt;=K75,(Worksheets!$L$45-SUM($P$7:P74))*((Worksheets!$L$44^4*Worksheets!$AD$29^4+4*Worksheets!$L$44^3*(1-Worksheets!$L$44)*Worksheets!$AD$29^3+6*Worksheets!$L$44^2*(1-Worksheets!$L$44)^2*Worksheets!$AD$29^2+4*Worksheets!$L$44*(1-Worksheets!$L$44^3)*Worksheets!$AD$29)/Worksheets!$L$45),0)</f>
        <v>#VALUE!</v>
      </c>
      <c r="Q75" s="90" t="str">
        <f>IF(Worksheets!$I$45='Yield Calculations'!$M$4,'Yield Calculations'!L75*'Yield Calculations'!M75,IF(Worksheets!$I$45='Yield Calculations'!$N$4,'Yield Calculations'!L75*'Yield Calculations'!N75,IF(Worksheets!$I$45='Yield Calculations'!$O$4,'Yield Calculations'!L75*'Yield Calculations'!O75,IF(Worksheets!$I$45='Yield Calculations'!$P$4,'Yield Calculations'!L75*'Yield Calculations'!P75,"Too Many Lanes"))))</f>
        <v>Too Many Lanes</v>
      </c>
      <c r="R75" s="90" t="str">
        <f>IF(Worksheets!$I$45='Yield Calculations'!$M$4,'Yield Calculations'!M75,IF(Worksheets!$I$45='Yield Calculations'!$N$4,'Yield Calculations'!N75,IF(Worksheets!$I$45='Yield Calculations'!$O$4,'Yield Calculations'!O75,IF(Worksheets!$I$45='Yield Calculations'!$P$4,'Yield Calculations'!P75,"Too Many Lanes"))))</f>
        <v>Too Many Lanes</v>
      </c>
    </row>
    <row r="76" spans="1:18">
      <c r="A76" s="83">
        <f t="shared" si="1"/>
        <v>69</v>
      </c>
      <c r="B76" s="83" t="e">
        <f>Worksheets!$S$24*(A76-0.5)</f>
        <v>#VALUE!</v>
      </c>
      <c r="C76" s="90" t="e">
        <f>IF(Worksheets!$V$24&gt;=A76,Worksheets!$G$45*Worksheets!$AD$29*(1-Worksheets!$AD$29)^('Yield Calculations'!A76-1),0)</f>
        <v>#VALUE!</v>
      </c>
      <c r="D76" s="90" t="e">
        <f>IF(Worksheets!$V$24&gt;=A76,(Worksheets!$G$45-SUM($D$7:D75))*(((2*Worksheets!$G$44*(1-Worksheets!$G$44)*Worksheets!$AD$29)+(Worksheets!$G$44^2*Worksheets!$AD$29^2))/Worksheets!$G$45),0)</f>
        <v>#VALUE!</v>
      </c>
      <c r="E76" s="90" t="e">
        <f>IF(Worksheets!$V$24&gt;=A76,(Worksheets!$G$45-SUM($E$7:E75))*((Worksheets!$G$44^3*Worksheets!$AD$29^3+3*Worksheets!$G$44^2*(1-Worksheets!$G$44)*Worksheets!$AD$29^2+3*Worksheets!$G$44*(1-Worksheets!$G$44)^2*Worksheets!$AD$29)/Worksheets!$G$45),0)</f>
        <v>#VALUE!</v>
      </c>
      <c r="F76" s="90" t="e">
        <f>IF(Worksheets!$V$24&gt;=A76,(Worksheets!$G$45-SUM($F$7:F75))*((Worksheets!$G$44^4*Worksheets!$AD$29^4+4*Worksheets!$G$44^3*(1-Worksheets!$G$44)*Worksheets!$AD$29^3+6*Worksheets!$G$44^2*(1-Worksheets!$G$44)^2*Worksheets!$AD$29^2+4*Worksheets!$G$44*(1-Worksheets!$G$44^3)*Worksheets!$AD$29)/Worksheets!$G$45),0)</f>
        <v>#VALUE!</v>
      </c>
      <c r="G76" s="90" t="str">
        <f>IF(Worksheets!$D$45='Yield Calculations'!$C$4,'Yield Calculations'!B76*'Yield Calculations'!C76,IF(Worksheets!$D$45='Yield Calculations'!$D$4,'Yield Calculations'!B76*'Yield Calculations'!D76,IF(Worksheets!$D$45='Yield Calculations'!$E$4,'Yield Calculations'!B76*'Yield Calculations'!E76,IF(Worksheets!$D$45='Yield Calculations'!$F$4,'Yield Calculations'!B76*'Yield Calculations'!F76,"Too Many Lanes"))))</f>
        <v>Too Many Lanes</v>
      </c>
      <c r="H76" s="90" t="str">
        <f>IF(Worksheets!$D$45='Yield Calculations'!$C$4,'Yield Calculations'!C76,IF(Worksheets!$D$45='Yield Calculations'!$D$4,'Yield Calculations'!D76,IF(Worksheets!$D$45='Yield Calculations'!$E$4,'Yield Calculations'!E76,IF(Worksheets!$D$45='Yield Calculations'!$F$4,'Yield Calculations'!F76,"Too Many Lanes"))))</f>
        <v>Too Many Lanes</v>
      </c>
      <c r="K76" s="83">
        <v>69</v>
      </c>
      <c r="L76" s="83" t="e">
        <f>Worksheets!$X$24*(K76-0.5)</f>
        <v>#VALUE!</v>
      </c>
      <c r="M76" s="90" t="e">
        <f>IF(Worksheets!$AA$24&gt;=K76,Worksheets!$L$45*Worksheets!$AD$29*(1-Worksheets!$AD$29)^('Yield Calculations'!K76-1),0)</f>
        <v>#VALUE!</v>
      </c>
      <c r="N76" s="90" t="e">
        <f>IF(Worksheets!$AA$24&gt;=K76,(Worksheets!$L$45-SUM($N$7:N75))*(((2*Worksheets!$L$44*(1-Worksheets!$L$44)*Worksheets!$AD$29)+(Worksheets!$L$44^2*Worksheets!$AD$29^2))/Worksheets!$L$45),0)</f>
        <v>#VALUE!</v>
      </c>
      <c r="O76" s="90" t="e">
        <f>IF(Worksheets!$AA$24&gt;=K76,(Worksheets!$L$45-SUM($O$7:O75))*((Worksheets!$L$44^3*Worksheets!$AD$29^3+3*Worksheets!$L$44^2*(1-Worksheets!$L$44)*Worksheets!$AD$29^2+3*Worksheets!$L$44*(1-Worksheets!$L$44)^2*Worksheets!$AD$29)/Worksheets!$L$45),0)</f>
        <v>#VALUE!</v>
      </c>
      <c r="P76" s="90" t="e">
        <f>IF(Worksheets!$AA$24&gt;=K76,(Worksheets!$L$45-SUM($P$7:P75))*((Worksheets!$L$44^4*Worksheets!$AD$29^4+4*Worksheets!$L$44^3*(1-Worksheets!$L$44)*Worksheets!$AD$29^3+6*Worksheets!$L$44^2*(1-Worksheets!$L$44)^2*Worksheets!$AD$29^2+4*Worksheets!$L$44*(1-Worksheets!$L$44^3)*Worksheets!$AD$29)/Worksheets!$L$45),0)</f>
        <v>#VALUE!</v>
      </c>
      <c r="Q76" s="90" t="str">
        <f>IF(Worksheets!$I$45='Yield Calculations'!$M$4,'Yield Calculations'!L76*'Yield Calculations'!M76,IF(Worksheets!$I$45='Yield Calculations'!$N$4,'Yield Calculations'!L76*'Yield Calculations'!N76,IF(Worksheets!$I$45='Yield Calculations'!$O$4,'Yield Calculations'!L76*'Yield Calculations'!O76,IF(Worksheets!$I$45='Yield Calculations'!$P$4,'Yield Calculations'!L76*'Yield Calculations'!P76,"Too Many Lanes"))))</f>
        <v>Too Many Lanes</v>
      </c>
      <c r="R76" s="90" t="str">
        <f>IF(Worksheets!$I$45='Yield Calculations'!$M$4,'Yield Calculations'!M76,IF(Worksheets!$I$45='Yield Calculations'!$N$4,'Yield Calculations'!N76,IF(Worksheets!$I$45='Yield Calculations'!$O$4,'Yield Calculations'!O76,IF(Worksheets!$I$45='Yield Calculations'!$P$4,'Yield Calculations'!P76,"Too Many Lanes"))))</f>
        <v>Too Many Lanes</v>
      </c>
    </row>
    <row r="77" spans="1:18">
      <c r="A77" s="83">
        <f t="shared" si="1"/>
        <v>70</v>
      </c>
      <c r="B77" s="83" t="e">
        <f>Worksheets!$S$24*(A77-0.5)</f>
        <v>#VALUE!</v>
      </c>
      <c r="C77" s="90" t="e">
        <f>IF(Worksheets!$V$24&gt;=A77,Worksheets!$G$45*Worksheets!$AD$29*(1-Worksheets!$AD$29)^('Yield Calculations'!A77-1),0)</f>
        <v>#VALUE!</v>
      </c>
      <c r="D77" s="90" t="e">
        <f>IF(Worksheets!$V$24&gt;=A77,(Worksheets!$G$45-SUM($D$7:D76))*(((2*Worksheets!$G$44*(1-Worksheets!$G$44)*Worksheets!$AD$29)+(Worksheets!$G$44^2*Worksheets!$AD$29^2))/Worksheets!$G$45),0)</f>
        <v>#VALUE!</v>
      </c>
      <c r="E77" s="90" t="e">
        <f>IF(Worksheets!$V$24&gt;=A77,(Worksheets!$G$45-SUM($E$7:E76))*((Worksheets!$G$44^3*Worksheets!$AD$29^3+3*Worksheets!$G$44^2*(1-Worksheets!$G$44)*Worksheets!$AD$29^2+3*Worksheets!$G$44*(1-Worksheets!$G$44)^2*Worksheets!$AD$29)/Worksheets!$G$45),0)</f>
        <v>#VALUE!</v>
      </c>
      <c r="F77" s="90" t="e">
        <f>IF(Worksheets!$V$24&gt;=A77,(Worksheets!$G$45-SUM($F$7:F76))*((Worksheets!$G$44^4*Worksheets!$AD$29^4+4*Worksheets!$G$44^3*(1-Worksheets!$G$44)*Worksheets!$AD$29^3+6*Worksheets!$G$44^2*(1-Worksheets!$G$44)^2*Worksheets!$AD$29^2+4*Worksheets!$G$44*(1-Worksheets!$G$44^3)*Worksheets!$AD$29)/Worksheets!$G$45),0)</f>
        <v>#VALUE!</v>
      </c>
      <c r="G77" s="90" t="str">
        <f>IF(Worksheets!$D$45='Yield Calculations'!$C$4,'Yield Calculations'!B77*'Yield Calculations'!C77,IF(Worksheets!$D$45='Yield Calculations'!$D$4,'Yield Calculations'!B77*'Yield Calculations'!D77,IF(Worksheets!$D$45='Yield Calculations'!$E$4,'Yield Calculations'!B77*'Yield Calculations'!E77,IF(Worksheets!$D$45='Yield Calculations'!$F$4,'Yield Calculations'!B77*'Yield Calculations'!F77,"Too Many Lanes"))))</f>
        <v>Too Many Lanes</v>
      </c>
      <c r="H77" s="90" t="str">
        <f>IF(Worksheets!$D$45='Yield Calculations'!$C$4,'Yield Calculations'!C77,IF(Worksheets!$D$45='Yield Calculations'!$D$4,'Yield Calculations'!D77,IF(Worksheets!$D$45='Yield Calculations'!$E$4,'Yield Calculations'!E77,IF(Worksheets!$D$45='Yield Calculations'!$F$4,'Yield Calculations'!F77,"Too Many Lanes"))))</f>
        <v>Too Many Lanes</v>
      </c>
      <c r="K77" s="83">
        <v>70</v>
      </c>
      <c r="L77" s="83" t="e">
        <f>Worksheets!$X$24*(K77-0.5)</f>
        <v>#VALUE!</v>
      </c>
      <c r="M77" s="90" t="e">
        <f>IF(Worksheets!$AA$24&gt;=K77,Worksheets!$L$45*Worksheets!$AD$29*(1-Worksheets!$AD$29)^('Yield Calculations'!K77-1),0)</f>
        <v>#VALUE!</v>
      </c>
      <c r="N77" s="90" t="e">
        <f>IF(Worksheets!$AA$24&gt;=K77,(Worksheets!$L$45-SUM($N$7:N76))*(((2*Worksheets!$L$44*(1-Worksheets!$L$44)*Worksheets!$AD$29)+(Worksheets!$L$44^2*Worksheets!$AD$29^2))/Worksheets!$L$45),0)</f>
        <v>#VALUE!</v>
      </c>
      <c r="O77" s="90" t="e">
        <f>IF(Worksheets!$AA$24&gt;=K77,(Worksheets!$L$45-SUM($O$7:O76))*((Worksheets!$L$44^3*Worksheets!$AD$29^3+3*Worksheets!$L$44^2*(1-Worksheets!$L$44)*Worksheets!$AD$29^2+3*Worksheets!$L$44*(1-Worksheets!$L$44)^2*Worksheets!$AD$29)/Worksheets!$L$45),0)</f>
        <v>#VALUE!</v>
      </c>
      <c r="P77" s="90" t="e">
        <f>IF(Worksheets!$AA$24&gt;=K77,(Worksheets!$L$45-SUM($P$7:P76))*((Worksheets!$L$44^4*Worksheets!$AD$29^4+4*Worksheets!$L$44^3*(1-Worksheets!$L$44)*Worksheets!$AD$29^3+6*Worksheets!$L$44^2*(1-Worksheets!$L$44)^2*Worksheets!$AD$29^2+4*Worksheets!$L$44*(1-Worksheets!$L$44^3)*Worksheets!$AD$29)/Worksheets!$L$45),0)</f>
        <v>#VALUE!</v>
      </c>
      <c r="Q77" s="90" t="str">
        <f>IF(Worksheets!$I$45='Yield Calculations'!$M$4,'Yield Calculations'!L77*'Yield Calculations'!M77,IF(Worksheets!$I$45='Yield Calculations'!$N$4,'Yield Calculations'!L77*'Yield Calculations'!N77,IF(Worksheets!$I$45='Yield Calculations'!$O$4,'Yield Calculations'!L77*'Yield Calculations'!O77,IF(Worksheets!$I$45='Yield Calculations'!$P$4,'Yield Calculations'!L77*'Yield Calculations'!P77,"Too Many Lanes"))))</f>
        <v>Too Many Lanes</v>
      </c>
      <c r="R77" s="90" t="str">
        <f>IF(Worksheets!$I$45='Yield Calculations'!$M$4,'Yield Calculations'!M77,IF(Worksheets!$I$45='Yield Calculations'!$N$4,'Yield Calculations'!N77,IF(Worksheets!$I$45='Yield Calculations'!$O$4,'Yield Calculations'!O77,IF(Worksheets!$I$45='Yield Calculations'!$P$4,'Yield Calculations'!P77,"Too Many Lanes"))))</f>
        <v>Too Many Lanes</v>
      </c>
    </row>
    <row r="78" spans="1:18">
      <c r="A78" s="83">
        <f t="shared" si="1"/>
        <v>71</v>
      </c>
      <c r="B78" s="83" t="e">
        <f>Worksheets!$S$24*(A78-0.5)</f>
        <v>#VALUE!</v>
      </c>
      <c r="C78" s="90" t="e">
        <f>IF(Worksheets!$V$24&gt;=A78,Worksheets!$G$45*Worksheets!$AD$29*(1-Worksheets!$AD$29)^('Yield Calculations'!A78-1),0)</f>
        <v>#VALUE!</v>
      </c>
      <c r="D78" s="90" t="e">
        <f>IF(Worksheets!$V$24&gt;=A78,(Worksheets!$G$45-SUM($D$7:D77))*(((2*Worksheets!$G$44*(1-Worksheets!$G$44)*Worksheets!$AD$29)+(Worksheets!$G$44^2*Worksheets!$AD$29^2))/Worksheets!$G$45),0)</f>
        <v>#VALUE!</v>
      </c>
      <c r="E78" s="90" t="e">
        <f>IF(Worksheets!$V$24&gt;=A78,(Worksheets!$G$45-SUM($E$7:E77))*((Worksheets!$G$44^3*Worksheets!$AD$29^3+3*Worksheets!$G$44^2*(1-Worksheets!$G$44)*Worksheets!$AD$29^2+3*Worksheets!$G$44*(1-Worksheets!$G$44)^2*Worksheets!$AD$29)/Worksheets!$G$45),0)</f>
        <v>#VALUE!</v>
      </c>
      <c r="F78" s="90" t="e">
        <f>IF(Worksheets!$V$24&gt;=A78,(Worksheets!$G$45-SUM($F$7:F77))*((Worksheets!$G$44^4*Worksheets!$AD$29^4+4*Worksheets!$G$44^3*(1-Worksheets!$G$44)*Worksheets!$AD$29^3+6*Worksheets!$G$44^2*(1-Worksheets!$G$44)^2*Worksheets!$AD$29^2+4*Worksheets!$G$44*(1-Worksheets!$G$44^3)*Worksheets!$AD$29)/Worksheets!$G$45),0)</f>
        <v>#VALUE!</v>
      </c>
      <c r="G78" s="90" t="str">
        <f>IF(Worksheets!$D$45='Yield Calculations'!$C$4,'Yield Calculations'!B78*'Yield Calculations'!C78,IF(Worksheets!$D$45='Yield Calculations'!$D$4,'Yield Calculations'!B78*'Yield Calculations'!D78,IF(Worksheets!$D$45='Yield Calculations'!$E$4,'Yield Calculations'!B78*'Yield Calculations'!E78,IF(Worksheets!$D$45='Yield Calculations'!$F$4,'Yield Calculations'!B78*'Yield Calculations'!F78,"Too Many Lanes"))))</f>
        <v>Too Many Lanes</v>
      </c>
      <c r="H78" s="90" t="str">
        <f>IF(Worksheets!$D$45='Yield Calculations'!$C$4,'Yield Calculations'!C78,IF(Worksheets!$D$45='Yield Calculations'!$D$4,'Yield Calculations'!D78,IF(Worksheets!$D$45='Yield Calculations'!$E$4,'Yield Calculations'!E78,IF(Worksheets!$D$45='Yield Calculations'!$F$4,'Yield Calculations'!F78,"Too Many Lanes"))))</f>
        <v>Too Many Lanes</v>
      </c>
      <c r="K78" s="83">
        <v>71</v>
      </c>
      <c r="L78" s="83" t="e">
        <f>Worksheets!$X$24*(K78-0.5)</f>
        <v>#VALUE!</v>
      </c>
      <c r="M78" s="90" t="e">
        <f>IF(Worksheets!$AA$24&gt;=K78,Worksheets!$L$45*Worksheets!$AD$29*(1-Worksheets!$AD$29)^('Yield Calculations'!K78-1),0)</f>
        <v>#VALUE!</v>
      </c>
      <c r="N78" s="90" t="e">
        <f>IF(Worksheets!$AA$24&gt;=K78,(Worksheets!$L$45-SUM($N$7:N77))*(((2*Worksheets!$L$44*(1-Worksheets!$L$44)*Worksheets!$AD$29)+(Worksheets!$L$44^2*Worksheets!$AD$29^2))/Worksheets!$L$45),0)</f>
        <v>#VALUE!</v>
      </c>
      <c r="O78" s="90" t="e">
        <f>IF(Worksheets!$AA$24&gt;=K78,(Worksheets!$L$45-SUM($O$7:O77))*((Worksheets!$L$44^3*Worksheets!$AD$29^3+3*Worksheets!$L$44^2*(1-Worksheets!$L$44)*Worksheets!$AD$29^2+3*Worksheets!$L$44*(1-Worksheets!$L$44)^2*Worksheets!$AD$29)/Worksheets!$L$45),0)</f>
        <v>#VALUE!</v>
      </c>
      <c r="P78" s="90" t="e">
        <f>IF(Worksheets!$AA$24&gt;=K78,(Worksheets!$L$45-SUM($P$7:P77))*((Worksheets!$L$44^4*Worksheets!$AD$29^4+4*Worksheets!$L$44^3*(1-Worksheets!$L$44)*Worksheets!$AD$29^3+6*Worksheets!$L$44^2*(1-Worksheets!$L$44)^2*Worksheets!$AD$29^2+4*Worksheets!$L$44*(1-Worksheets!$L$44^3)*Worksheets!$AD$29)/Worksheets!$L$45),0)</f>
        <v>#VALUE!</v>
      </c>
      <c r="Q78" s="90" t="str">
        <f>IF(Worksheets!$I$45='Yield Calculations'!$M$4,'Yield Calculations'!L78*'Yield Calculations'!M78,IF(Worksheets!$I$45='Yield Calculations'!$N$4,'Yield Calculations'!L78*'Yield Calculations'!N78,IF(Worksheets!$I$45='Yield Calculations'!$O$4,'Yield Calculations'!L78*'Yield Calculations'!O78,IF(Worksheets!$I$45='Yield Calculations'!$P$4,'Yield Calculations'!L78*'Yield Calculations'!P78,"Too Many Lanes"))))</f>
        <v>Too Many Lanes</v>
      </c>
      <c r="R78" s="90" t="str">
        <f>IF(Worksheets!$I$45='Yield Calculations'!$M$4,'Yield Calculations'!M78,IF(Worksheets!$I$45='Yield Calculations'!$N$4,'Yield Calculations'!N78,IF(Worksheets!$I$45='Yield Calculations'!$O$4,'Yield Calculations'!O78,IF(Worksheets!$I$45='Yield Calculations'!$P$4,'Yield Calculations'!P78,"Too Many Lanes"))))</f>
        <v>Too Many Lanes</v>
      </c>
    </row>
    <row r="79" spans="1:18">
      <c r="A79" s="83">
        <f t="shared" si="1"/>
        <v>72</v>
      </c>
      <c r="B79" s="83" t="e">
        <f>Worksheets!$S$24*(A79-0.5)</f>
        <v>#VALUE!</v>
      </c>
      <c r="C79" s="90" t="e">
        <f>IF(Worksheets!$V$24&gt;=A79,Worksheets!$G$45*Worksheets!$AD$29*(1-Worksheets!$AD$29)^('Yield Calculations'!A79-1),0)</f>
        <v>#VALUE!</v>
      </c>
      <c r="D79" s="90" t="e">
        <f>IF(Worksheets!$V$24&gt;=A79,(Worksheets!$G$45-SUM($D$7:D78))*(((2*Worksheets!$G$44*(1-Worksheets!$G$44)*Worksheets!$AD$29)+(Worksheets!$G$44^2*Worksheets!$AD$29^2))/Worksheets!$G$45),0)</f>
        <v>#VALUE!</v>
      </c>
      <c r="E79" s="90" t="e">
        <f>IF(Worksheets!$V$24&gt;=A79,(Worksheets!$G$45-SUM($E$7:E78))*((Worksheets!$G$44^3*Worksheets!$AD$29^3+3*Worksheets!$G$44^2*(1-Worksheets!$G$44)*Worksheets!$AD$29^2+3*Worksheets!$G$44*(1-Worksheets!$G$44)^2*Worksheets!$AD$29)/Worksheets!$G$45),0)</f>
        <v>#VALUE!</v>
      </c>
      <c r="F79" s="90" t="e">
        <f>IF(Worksheets!$V$24&gt;=A79,(Worksheets!$G$45-SUM($F$7:F78))*((Worksheets!$G$44^4*Worksheets!$AD$29^4+4*Worksheets!$G$44^3*(1-Worksheets!$G$44)*Worksheets!$AD$29^3+6*Worksheets!$G$44^2*(1-Worksheets!$G$44)^2*Worksheets!$AD$29^2+4*Worksheets!$G$44*(1-Worksheets!$G$44^3)*Worksheets!$AD$29)/Worksheets!$G$45),0)</f>
        <v>#VALUE!</v>
      </c>
      <c r="G79" s="90" t="str">
        <f>IF(Worksheets!$D$45='Yield Calculations'!$C$4,'Yield Calculations'!B79*'Yield Calculations'!C79,IF(Worksheets!$D$45='Yield Calculations'!$D$4,'Yield Calculations'!B79*'Yield Calculations'!D79,IF(Worksheets!$D$45='Yield Calculations'!$E$4,'Yield Calculations'!B79*'Yield Calculations'!E79,IF(Worksheets!$D$45='Yield Calculations'!$F$4,'Yield Calculations'!B79*'Yield Calculations'!F79,"Too Many Lanes"))))</f>
        <v>Too Many Lanes</v>
      </c>
      <c r="H79" s="90" t="str">
        <f>IF(Worksheets!$D$45='Yield Calculations'!$C$4,'Yield Calculations'!C79,IF(Worksheets!$D$45='Yield Calculations'!$D$4,'Yield Calculations'!D79,IF(Worksheets!$D$45='Yield Calculations'!$E$4,'Yield Calculations'!E79,IF(Worksheets!$D$45='Yield Calculations'!$F$4,'Yield Calculations'!F79,"Too Many Lanes"))))</f>
        <v>Too Many Lanes</v>
      </c>
      <c r="K79" s="83">
        <v>72</v>
      </c>
      <c r="L79" s="83" t="e">
        <f>Worksheets!$X$24*(K79-0.5)</f>
        <v>#VALUE!</v>
      </c>
      <c r="M79" s="90" t="e">
        <f>IF(Worksheets!$AA$24&gt;=K79,Worksheets!$L$45*Worksheets!$AD$29*(1-Worksheets!$AD$29)^('Yield Calculations'!K79-1),0)</f>
        <v>#VALUE!</v>
      </c>
      <c r="N79" s="90" t="e">
        <f>IF(Worksheets!$AA$24&gt;=K79,(Worksheets!$L$45-SUM($N$7:N78))*(((2*Worksheets!$L$44*(1-Worksheets!$L$44)*Worksheets!$AD$29)+(Worksheets!$L$44^2*Worksheets!$AD$29^2))/Worksheets!$L$45),0)</f>
        <v>#VALUE!</v>
      </c>
      <c r="O79" s="90" t="e">
        <f>IF(Worksheets!$AA$24&gt;=K79,(Worksheets!$L$45-SUM($O$7:O78))*((Worksheets!$L$44^3*Worksheets!$AD$29^3+3*Worksheets!$L$44^2*(1-Worksheets!$L$44)*Worksheets!$AD$29^2+3*Worksheets!$L$44*(1-Worksheets!$L$44)^2*Worksheets!$AD$29)/Worksheets!$L$45),0)</f>
        <v>#VALUE!</v>
      </c>
      <c r="P79" s="90" t="e">
        <f>IF(Worksheets!$AA$24&gt;=K79,(Worksheets!$L$45-SUM($P$7:P78))*((Worksheets!$L$44^4*Worksheets!$AD$29^4+4*Worksheets!$L$44^3*(1-Worksheets!$L$44)*Worksheets!$AD$29^3+6*Worksheets!$L$44^2*(1-Worksheets!$L$44)^2*Worksheets!$AD$29^2+4*Worksheets!$L$44*(1-Worksheets!$L$44^3)*Worksheets!$AD$29)/Worksheets!$L$45),0)</f>
        <v>#VALUE!</v>
      </c>
      <c r="Q79" s="90" t="str">
        <f>IF(Worksheets!$I$45='Yield Calculations'!$M$4,'Yield Calculations'!L79*'Yield Calculations'!M79,IF(Worksheets!$I$45='Yield Calculations'!$N$4,'Yield Calculations'!L79*'Yield Calculations'!N79,IF(Worksheets!$I$45='Yield Calculations'!$O$4,'Yield Calculations'!L79*'Yield Calculations'!O79,IF(Worksheets!$I$45='Yield Calculations'!$P$4,'Yield Calculations'!L79*'Yield Calculations'!P79,"Too Many Lanes"))))</f>
        <v>Too Many Lanes</v>
      </c>
      <c r="R79" s="90" t="str">
        <f>IF(Worksheets!$I$45='Yield Calculations'!$M$4,'Yield Calculations'!M79,IF(Worksheets!$I$45='Yield Calculations'!$N$4,'Yield Calculations'!N79,IF(Worksheets!$I$45='Yield Calculations'!$O$4,'Yield Calculations'!O79,IF(Worksheets!$I$45='Yield Calculations'!$P$4,'Yield Calculations'!P79,"Too Many Lanes"))))</f>
        <v>Too Many Lanes</v>
      </c>
    </row>
    <row r="80" spans="1:18">
      <c r="A80" s="83">
        <f t="shared" si="1"/>
        <v>73</v>
      </c>
      <c r="B80" s="83" t="e">
        <f>Worksheets!$S$24*(A80-0.5)</f>
        <v>#VALUE!</v>
      </c>
      <c r="C80" s="90" t="e">
        <f>IF(Worksheets!$V$24&gt;=A80,Worksheets!$G$45*Worksheets!$AD$29*(1-Worksheets!$AD$29)^('Yield Calculations'!A80-1),0)</f>
        <v>#VALUE!</v>
      </c>
      <c r="D80" s="90" t="e">
        <f>IF(Worksheets!$V$24&gt;=A80,(Worksheets!$G$45-SUM($D$7:D79))*(((2*Worksheets!$G$44*(1-Worksheets!$G$44)*Worksheets!$AD$29)+(Worksheets!$G$44^2*Worksheets!$AD$29^2))/Worksheets!$G$45),0)</f>
        <v>#VALUE!</v>
      </c>
      <c r="E80" s="90" t="e">
        <f>IF(Worksheets!$V$24&gt;=A80,(Worksheets!$G$45-SUM($E$7:E79))*((Worksheets!$G$44^3*Worksheets!$AD$29^3+3*Worksheets!$G$44^2*(1-Worksheets!$G$44)*Worksheets!$AD$29^2+3*Worksheets!$G$44*(1-Worksheets!$G$44)^2*Worksheets!$AD$29)/Worksheets!$G$45),0)</f>
        <v>#VALUE!</v>
      </c>
      <c r="F80" s="90" t="e">
        <f>IF(Worksheets!$V$24&gt;=A80,(Worksheets!$G$45-SUM($F$7:F79))*((Worksheets!$G$44^4*Worksheets!$AD$29^4+4*Worksheets!$G$44^3*(1-Worksheets!$G$44)*Worksheets!$AD$29^3+6*Worksheets!$G$44^2*(1-Worksheets!$G$44)^2*Worksheets!$AD$29^2+4*Worksheets!$G$44*(1-Worksheets!$G$44^3)*Worksheets!$AD$29)/Worksheets!$G$45),0)</f>
        <v>#VALUE!</v>
      </c>
      <c r="G80" s="90" t="str">
        <f>IF(Worksheets!$D$45='Yield Calculations'!$C$4,'Yield Calculations'!B80*'Yield Calculations'!C80,IF(Worksheets!$D$45='Yield Calculations'!$D$4,'Yield Calculations'!B80*'Yield Calculations'!D80,IF(Worksheets!$D$45='Yield Calculations'!$E$4,'Yield Calculations'!B80*'Yield Calculations'!E80,IF(Worksheets!$D$45='Yield Calculations'!$F$4,'Yield Calculations'!B80*'Yield Calculations'!F80,"Too Many Lanes"))))</f>
        <v>Too Many Lanes</v>
      </c>
      <c r="H80" s="90" t="str">
        <f>IF(Worksheets!$D$45='Yield Calculations'!$C$4,'Yield Calculations'!C80,IF(Worksheets!$D$45='Yield Calculations'!$D$4,'Yield Calculations'!D80,IF(Worksheets!$D$45='Yield Calculations'!$E$4,'Yield Calculations'!E80,IF(Worksheets!$D$45='Yield Calculations'!$F$4,'Yield Calculations'!F80,"Too Many Lanes"))))</f>
        <v>Too Many Lanes</v>
      </c>
      <c r="K80" s="83">
        <v>73</v>
      </c>
      <c r="L80" s="83" t="e">
        <f>Worksheets!$X$24*(K80-0.5)</f>
        <v>#VALUE!</v>
      </c>
      <c r="M80" s="90" t="e">
        <f>IF(Worksheets!$AA$24&gt;=K80,Worksheets!$L$45*Worksheets!$AD$29*(1-Worksheets!$AD$29)^('Yield Calculations'!K80-1),0)</f>
        <v>#VALUE!</v>
      </c>
      <c r="N80" s="90" t="e">
        <f>IF(Worksheets!$AA$24&gt;=K80,(Worksheets!$L$45-SUM($N$7:N79))*(((2*Worksheets!$L$44*(1-Worksheets!$L$44)*Worksheets!$AD$29)+(Worksheets!$L$44^2*Worksheets!$AD$29^2))/Worksheets!$L$45),0)</f>
        <v>#VALUE!</v>
      </c>
      <c r="O80" s="90" t="e">
        <f>IF(Worksheets!$AA$24&gt;=K80,(Worksheets!$L$45-SUM($O$7:O79))*((Worksheets!$L$44^3*Worksheets!$AD$29^3+3*Worksheets!$L$44^2*(1-Worksheets!$L$44)*Worksheets!$AD$29^2+3*Worksheets!$L$44*(1-Worksheets!$L$44)^2*Worksheets!$AD$29)/Worksheets!$L$45),0)</f>
        <v>#VALUE!</v>
      </c>
      <c r="P80" s="90" t="e">
        <f>IF(Worksheets!$AA$24&gt;=K80,(Worksheets!$L$45-SUM($P$7:P79))*((Worksheets!$L$44^4*Worksheets!$AD$29^4+4*Worksheets!$L$44^3*(1-Worksheets!$L$44)*Worksheets!$AD$29^3+6*Worksheets!$L$44^2*(1-Worksheets!$L$44)^2*Worksheets!$AD$29^2+4*Worksheets!$L$44*(1-Worksheets!$L$44^3)*Worksheets!$AD$29)/Worksheets!$L$45),0)</f>
        <v>#VALUE!</v>
      </c>
      <c r="Q80" s="90" t="str">
        <f>IF(Worksheets!$I$45='Yield Calculations'!$M$4,'Yield Calculations'!L80*'Yield Calculations'!M80,IF(Worksheets!$I$45='Yield Calculations'!$N$4,'Yield Calculations'!L80*'Yield Calculations'!N80,IF(Worksheets!$I$45='Yield Calculations'!$O$4,'Yield Calculations'!L80*'Yield Calculations'!O80,IF(Worksheets!$I$45='Yield Calculations'!$P$4,'Yield Calculations'!L80*'Yield Calculations'!P80,"Too Many Lanes"))))</f>
        <v>Too Many Lanes</v>
      </c>
      <c r="R80" s="90" t="str">
        <f>IF(Worksheets!$I$45='Yield Calculations'!$M$4,'Yield Calculations'!M80,IF(Worksheets!$I$45='Yield Calculations'!$N$4,'Yield Calculations'!N80,IF(Worksheets!$I$45='Yield Calculations'!$O$4,'Yield Calculations'!O80,IF(Worksheets!$I$45='Yield Calculations'!$P$4,'Yield Calculations'!P80,"Too Many Lanes"))))</f>
        <v>Too Many Lanes</v>
      </c>
    </row>
    <row r="81" spans="1:18">
      <c r="A81" s="83">
        <f t="shared" si="1"/>
        <v>74</v>
      </c>
      <c r="B81" s="83" t="e">
        <f>Worksheets!$S$24*(A81-0.5)</f>
        <v>#VALUE!</v>
      </c>
      <c r="C81" s="90" t="e">
        <f>IF(Worksheets!$V$24&gt;=A81,Worksheets!$G$45*Worksheets!$AD$29*(1-Worksheets!$AD$29)^('Yield Calculations'!A81-1),0)</f>
        <v>#VALUE!</v>
      </c>
      <c r="D81" s="90" t="e">
        <f>IF(Worksheets!$V$24&gt;=A81,(Worksheets!$G$45-SUM($D$7:D80))*(((2*Worksheets!$G$44*(1-Worksheets!$G$44)*Worksheets!$AD$29)+(Worksheets!$G$44^2*Worksheets!$AD$29^2))/Worksheets!$G$45),0)</f>
        <v>#VALUE!</v>
      </c>
      <c r="E81" s="90" t="e">
        <f>IF(Worksheets!$V$24&gt;=A81,(Worksheets!$G$45-SUM($E$7:E80))*((Worksheets!$G$44^3*Worksheets!$AD$29^3+3*Worksheets!$G$44^2*(1-Worksheets!$G$44)*Worksheets!$AD$29^2+3*Worksheets!$G$44*(1-Worksheets!$G$44)^2*Worksheets!$AD$29)/Worksheets!$G$45),0)</f>
        <v>#VALUE!</v>
      </c>
      <c r="F81" s="90" t="e">
        <f>IF(Worksheets!$V$24&gt;=A81,(Worksheets!$G$45-SUM($F$7:F80))*((Worksheets!$G$44^4*Worksheets!$AD$29^4+4*Worksheets!$G$44^3*(1-Worksheets!$G$44)*Worksheets!$AD$29^3+6*Worksheets!$G$44^2*(1-Worksheets!$G$44)^2*Worksheets!$AD$29^2+4*Worksheets!$G$44*(1-Worksheets!$G$44^3)*Worksheets!$AD$29)/Worksheets!$G$45),0)</f>
        <v>#VALUE!</v>
      </c>
      <c r="G81" s="90" t="str">
        <f>IF(Worksheets!$D$45='Yield Calculations'!$C$4,'Yield Calculations'!B81*'Yield Calculations'!C81,IF(Worksheets!$D$45='Yield Calculations'!$D$4,'Yield Calculations'!B81*'Yield Calculations'!D81,IF(Worksheets!$D$45='Yield Calculations'!$E$4,'Yield Calculations'!B81*'Yield Calculations'!E81,IF(Worksheets!$D$45='Yield Calculations'!$F$4,'Yield Calculations'!B81*'Yield Calculations'!F81,"Too Many Lanes"))))</f>
        <v>Too Many Lanes</v>
      </c>
      <c r="H81" s="90" t="str">
        <f>IF(Worksheets!$D$45='Yield Calculations'!$C$4,'Yield Calculations'!C81,IF(Worksheets!$D$45='Yield Calculations'!$D$4,'Yield Calculations'!D81,IF(Worksheets!$D$45='Yield Calculations'!$E$4,'Yield Calculations'!E81,IF(Worksheets!$D$45='Yield Calculations'!$F$4,'Yield Calculations'!F81,"Too Many Lanes"))))</f>
        <v>Too Many Lanes</v>
      </c>
      <c r="K81" s="83">
        <v>74</v>
      </c>
      <c r="L81" s="83" t="e">
        <f>Worksheets!$X$24*(K81-0.5)</f>
        <v>#VALUE!</v>
      </c>
      <c r="M81" s="90" t="e">
        <f>IF(Worksheets!$AA$24&gt;=K81,Worksheets!$L$45*Worksheets!$AD$29*(1-Worksheets!$AD$29)^('Yield Calculations'!K81-1),0)</f>
        <v>#VALUE!</v>
      </c>
      <c r="N81" s="90" t="e">
        <f>IF(Worksheets!$AA$24&gt;=K81,(Worksheets!$L$45-SUM($N$7:N80))*(((2*Worksheets!$L$44*(1-Worksheets!$L$44)*Worksheets!$AD$29)+(Worksheets!$L$44^2*Worksheets!$AD$29^2))/Worksheets!$L$45),0)</f>
        <v>#VALUE!</v>
      </c>
      <c r="O81" s="90" t="e">
        <f>IF(Worksheets!$AA$24&gt;=K81,(Worksheets!$L$45-SUM($O$7:O80))*((Worksheets!$L$44^3*Worksheets!$AD$29^3+3*Worksheets!$L$44^2*(1-Worksheets!$L$44)*Worksheets!$AD$29^2+3*Worksheets!$L$44*(1-Worksheets!$L$44)^2*Worksheets!$AD$29)/Worksheets!$L$45),0)</f>
        <v>#VALUE!</v>
      </c>
      <c r="P81" s="90" t="e">
        <f>IF(Worksheets!$AA$24&gt;=K81,(Worksheets!$L$45-SUM($P$7:P80))*((Worksheets!$L$44^4*Worksheets!$AD$29^4+4*Worksheets!$L$44^3*(1-Worksheets!$L$44)*Worksheets!$AD$29^3+6*Worksheets!$L$44^2*(1-Worksheets!$L$44)^2*Worksheets!$AD$29^2+4*Worksheets!$L$44*(1-Worksheets!$L$44^3)*Worksheets!$AD$29)/Worksheets!$L$45),0)</f>
        <v>#VALUE!</v>
      </c>
      <c r="Q81" s="90" t="str">
        <f>IF(Worksheets!$I$45='Yield Calculations'!$M$4,'Yield Calculations'!L81*'Yield Calculations'!M81,IF(Worksheets!$I$45='Yield Calculations'!$N$4,'Yield Calculations'!L81*'Yield Calculations'!N81,IF(Worksheets!$I$45='Yield Calculations'!$O$4,'Yield Calculations'!L81*'Yield Calculations'!O81,IF(Worksheets!$I$45='Yield Calculations'!$P$4,'Yield Calculations'!L81*'Yield Calculations'!P81,"Too Many Lanes"))))</f>
        <v>Too Many Lanes</v>
      </c>
      <c r="R81" s="90" t="str">
        <f>IF(Worksheets!$I$45='Yield Calculations'!$M$4,'Yield Calculations'!M81,IF(Worksheets!$I$45='Yield Calculations'!$N$4,'Yield Calculations'!N81,IF(Worksheets!$I$45='Yield Calculations'!$O$4,'Yield Calculations'!O81,IF(Worksheets!$I$45='Yield Calculations'!$P$4,'Yield Calculations'!P81,"Too Many Lanes"))))</f>
        <v>Too Many Lanes</v>
      </c>
    </row>
    <row r="82" spans="1:18">
      <c r="A82" s="83">
        <f t="shared" si="1"/>
        <v>75</v>
      </c>
      <c r="B82" s="83" t="e">
        <f>Worksheets!$S$24*(A82-0.5)</f>
        <v>#VALUE!</v>
      </c>
      <c r="C82" s="90" t="e">
        <f>IF(Worksheets!$V$24&gt;=A82,Worksheets!$G$45*Worksheets!$AD$29*(1-Worksheets!$AD$29)^('Yield Calculations'!A82-1),0)</f>
        <v>#VALUE!</v>
      </c>
      <c r="D82" s="90" t="e">
        <f>IF(Worksheets!$V$24&gt;=A82,(Worksheets!$G$45-SUM($D$7:D81))*(((2*Worksheets!$G$44*(1-Worksheets!$G$44)*Worksheets!$AD$29)+(Worksheets!$G$44^2*Worksheets!$AD$29^2))/Worksheets!$G$45),0)</f>
        <v>#VALUE!</v>
      </c>
      <c r="E82" s="90" t="e">
        <f>IF(Worksheets!$V$24&gt;=A82,(Worksheets!$G$45-SUM($E$7:E81))*((Worksheets!$G$44^3*Worksheets!$AD$29^3+3*Worksheets!$G$44^2*(1-Worksheets!$G$44)*Worksheets!$AD$29^2+3*Worksheets!$G$44*(1-Worksheets!$G$44)^2*Worksheets!$AD$29)/Worksheets!$G$45),0)</f>
        <v>#VALUE!</v>
      </c>
      <c r="F82" s="90" t="e">
        <f>IF(Worksheets!$V$24&gt;=A82,(Worksheets!$G$45-SUM($F$7:F81))*((Worksheets!$G$44^4*Worksheets!$AD$29^4+4*Worksheets!$G$44^3*(1-Worksheets!$G$44)*Worksheets!$AD$29^3+6*Worksheets!$G$44^2*(1-Worksheets!$G$44)^2*Worksheets!$AD$29^2+4*Worksheets!$G$44*(1-Worksheets!$G$44^3)*Worksheets!$AD$29)/Worksheets!$G$45),0)</f>
        <v>#VALUE!</v>
      </c>
      <c r="G82" s="90" t="str">
        <f>IF(Worksheets!$D$45='Yield Calculations'!$C$4,'Yield Calculations'!B82*'Yield Calculations'!C82,IF(Worksheets!$D$45='Yield Calculations'!$D$4,'Yield Calculations'!B82*'Yield Calculations'!D82,IF(Worksheets!$D$45='Yield Calculations'!$E$4,'Yield Calculations'!B82*'Yield Calculations'!E82,IF(Worksheets!$D$45='Yield Calculations'!$F$4,'Yield Calculations'!B82*'Yield Calculations'!F82,"Too Many Lanes"))))</f>
        <v>Too Many Lanes</v>
      </c>
      <c r="H82" s="90" t="str">
        <f>IF(Worksheets!$D$45='Yield Calculations'!$C$4,'Yield Calculations'!C82,IF(Worksheets!$D$45='Yield Calculations'!$D$4,'Yield Calculations'!D82,IF(Worksheets!$D$45='Yield Calculations'!$E$4,'Yield Calculations'!E82,IF(Worksheets!$D$45='Yield Calculations'!$F$4,'Yield Calculations'!F82,"Too Many Lanes"))))</f>
        <v>Too Many Lanes</v>
      </c>
      <c r="K82" s="83">
        <v>75</v>
      </c>
      <c r="L82" s="83" t="e">
        <f>Worksheets!$X$24*(K82-0.5)</f>
        <v>#VALUE!</v>
      </c>
      <c r="M82" s="90" t="e">
        <f>IF(Worksheets!$AA$24&gt;=K82,Worksheets!$L$45*Worksheets!$AD$29*(1-Worksheets!$AD$29)^('Yield Calculations'!K82-1),0)</f>
        <v>#VALUE!</v>
      </c>
      <c r="N82" s="90" t="e">
        <f>IF(Worksheets!$AA$24&gt;=K82,(Worksheets!$L$45-SUM($N$7:N81))*(((2*Worksheets!$L$44*(1-Worksheets!$L$44)*Worksheets!$AD$29)+(Worksheets!$L$44^2*Worksheets!$AD$29^2))/Worksheets!$L$45),0)</f>
        <v>#VALUE!</v>
      </c>
      <c r="O82" s="90" t="e">
        <f>IF(Worksheets!$AA$24&gt;=K82,(Worksheets!$L$45-SUM($O$7:O81))*((Worksheets!$L$44^3*Worksheets!$AD$29^3+3*Worksheets!$L$44^2*(1-Worksheets!$L$44)*Worksheets!$AD$29^2+3*Worksheets!$L$44*(1-Worksheets!$L$44)^2*Worksheets!$AD$29)/Worksheets!$L$45),0)</f>
        <v>#VALUE!</v>
      </c>
      <c r="P82" s="90" t="e">
        <f>IF(Worksheets!$AA$24&gt;=K82,(Worksheets!$L$45-SUM($P$7:P81))*((Worksheets!$L$44^4*Worksheets!$AD$29^4+4*Worksheets!$L$44^3*(1-Worksheets!$L$44)*Worksheets!$AD$29^3+6*Worksheets!$L$44^2*(1-Worksheets!$L$44)^2*Worksheets!$AD$29^2+4*Worksheets!$L$44*(1-Worksheets!$L$44^3)*Worksheets!$AD$29)/Worksheets!$L$45),0)</f>
        <v>#VALUE!</v>
      </c>
      <c r="Q82" s="90" t="str">
        <f>IF(Worksheets!$I$45='Yield Calculations'!$M$4,'Yield Calculations'!L82*'Yield Calculations'!M82,IF(Worksheets!$I$45='Yield Calculations'!$N$4,'Yield Calculations'!L82*'Yield Calculations'!N82,IF(Worksheets!$I$45='Yield Calculations'!$O$4,'Yield Calculations'!L82*'Yield Calculations'!O82,IF(Worksheets!$I$45='Yield Calculations'!$P$4,'Yield Calculations'!L82*'Yield Calculations'!P82,"Too Many Lanes"))))</f>
        <v>Too Many Lanes</v>
      </c>
      <c r="R82" s="90" t="str">
        <f>IF(Worksheets!$I$45='Yield Calculations'!$M$4,'Yield Calculations'!M82,IF(Worksheets!$I$45='Yield Calculations'!$N$4,'Yield Calculations'!N82,IF(Worksheets!$I$45='Yield Calculations'!$O$4,'Yield Calculations'!O82,IF(Worksheets!$I$45='Yield Calculations'!$P$4,'Yield Calculations'!P82,"Too Many Lanes"))))</f>
        <v>Too Many Lanes</v>
      </c>
    </row>
    <row r="83" spans="1:18">
      <c r="A83" s="83">
        <f t="shared" si="1"/>
        <v>76</v>
      </c>
      <c r="B83" s="83" t="e">
        <f>Worksheets!$S$24*(A83-0.5)</f>
        <v>#VALUE!</v>
      </c>
      <c r="C83" s="90" t="e">
        <f>IF(Worksheets!$V$24&gt;=A83,Worksheets!$G$45*Worksheets!$AD$29*(1-Worksheets!$AD$29)^('Yield Calculations'!A83-1),0)</f>
        <v>#VALUE!</v>
      </c>
      <c r="D83" s="90" t="e">
        <f>IF(Worksheets!$V$24&gt;=A83,(Worksheets!$G$45-SUM($D$7:D82))*(((2*Worksheets!$G$44*(1-Worksheets!$G$44)*Worksheets!$AD$29)+(Worksheets!$G$44^2*Worksheets!$AD$29^2))/Worksheets!$G$45),0)</f>
        <v>#VALUE!</v>
      </c>
      <c r="E83" s="90" t="e">
        <f>IF(Worksheets!$V$24&gt;=A83,(Worksheets!$G$45-SUM($E$7:E82))*((Worksheets!$G$44^3*Worksheets!$AD$29^3+3*Worksheets!$G$44^2*(1-Worksheets!$G$44)*Worksheets!$AD$29^2+3*Worksheets!$G$44*(1-Worksheets!$G$44)^2*Worksheets!$AD$29)/Worksheets!$G$45),0)</f>
        <v>#VALUE!</v>
      </c>
      <c r="F83" s="90" t="e">
        <f>IF(Worksheets!$V$24&gt;=A83,(Worksheets!$G$45-SUM($F$7:F82))*((Worksheets!$G$44^4*Worksheets!$AD$29^4+4*Worksheets!$G$44^3*(1-Worksheets!$G$44)*Worksheets!$AD$29^3+6*Worksheets!$G$44^2*(1-Worksheets!$G$44)^2*Worksheets!$AD$29^2+4*Worksheets!$G$44*(1-Worksheets!$G$44^3)*Worksheets!$AD$29)/Worksheets!$G$45),0)</f>
        <v>#VALUE!</v>
      </c>
      <c r="G83" s="90" t="str">
        <f>IF(Worksheets!$D$45='Yield Calculations'!$C$4,'Yield Calculations'!B83*'Yield Calculations'!C83,IF(Worksheets!$D$45='Yield Calculations'!$D$4,'Yield Calculations'!B83*'Yield Calculations'!D83,IF(Worksheets!$D$45='Yield Calculations'!$E$4,'Yield Calculations'!B83*'Yield Calculations'!E83,IF(Worksheets!$D$45='Yield Calculations'!$F$4,'Yield Calculations'!B83*'Yield Calculations'!F83,"Too Many Lanes"))))</f>
        <v>Too Many Lanes</v>
      </c>
      <c r="H83" s="90" t="str">
        <f>IF(Worksheets!$D$45='Yield Calculations'!$C$4,'Yield Calculations'!C83,IF(Worksheets!$D$45='Yield Calculations'!$D$4,'Yield Calculations'!D83,IF(Worksheets!$D$45='Yield Calculations'!$E$4,'Yield Calculations'!E83,IF(Worksheets!$D$45='Yield Calculations'!$F$4,'Yield Calculations'!F83,"Too Many Lanes"))))</f>
        <v>Too Many Lanes</v>
      </c>
      <c r="K83" s="83">
        <v>76</v>
      </c>
      <c r="L83" s="83" t="e">
        <f>Worksheets!$X$24*(K83-0.5)</f>
        <v>#VALUE!</v>
      </c>
      <c r="M83" s="90" t="e">
        <f>IF(Worksheets!$AA$24&gt;=K83,Worksheets!$L$45*Worksheets!$AD$29*(1-Worksheets!$AD$29)^('Yield Calculations'!K83-1),0)</f>
        <v>#VALUE!</v>
      </c>
      <c r="N83" s="90" t="e">
        <f>IF(Worksheets!$AA$24&gt;=K83,(Worksheets!$L$45-SUM($N$7:N82))*(((2*Worksheets!$L$44*(1-Worksheets!$L$44)*Worksheets!$AD$29)+(Worksheets!$L$44^2*Worksheets!$AD$29^2))/Worksheets!$L$45),0)</f>
        <v>#VALUE!</v>
      </c>
      <c r="O83" s="90" t="e">
        <f>IF(Worksheets!$AA$24&gt;=K83,(Worksheets!$L$45-SUM($O$7:O82))*((Worksheets!$L$44^3*Worksheets!$AD$29^3+3*Worksheets!$L$44^2*(1-Worksheets!$L$44)*Worksheets!$AD$29^2+3*Worksheets!$L$44*(1-Worksheets!$L$44)^2*Worksheets!$AD$29)/Worksheets!$L$45),0)</f>
        <v>#VALUE!</v>
      </c>
      <c r="P83" s="90" t="e">
        <f>IF(Worksheets!$AA$24&gt;=K83,(Worksheets!$L$45-SUM($P$7:P82))*((Worksheets!$L$44^4*Worksheets!$AD$29^4+4*Worksheets!$L$44^3*(1-Worksheets!$L$44)*Worksheets!$AD$29^3+6*Worksheets!$L$44^2*(1-Worksheets!$L$44)^2*Worksheets!$AD$29^2+4*Worksheets!$L$44*(1-Worksheets!$L$44^3)*Worksheets!$AD$29)/Worksheets!$L$45),0)</f>
        <v>#VALUE!</v>
      </c>
      <c r="Q83" s="90" t="str">
        <f>IF(Worksheets!$I$45='Yield Calculations'!$M$4,'Yield Calculations'!L83*'Yield Calculations'!M83,IF(Worksheets!$I$45='Yield Calculations'!$N$4,'Yield Calculations'!L83*'Yield Calculations'!N83,IF(Worksheets!$I$45='Yield Calculations'!$O$4,'Yield Calculations'!L83*'Yield Calculations'!O83,IF(Worksheets!$I$45='Yield Calculations'!$P$4,'Yield Calculations'!L83*'Yield Calculations'!P83,"Too Many Lanes"))))</f>
        <v>Too Many Lanes</v>
      </c>
      <c r="R83" s="90" t="str">
        <f>IF(Worksheets!$I$45='Yield Calculations'!$M$4,'Yield Calculations'!M83,IF(Worksheets!$I$45='Yield Calculations'!$N$4,'Yield Calculations'!N83,IF(Worksheets!$I$45='Yield Calculations'!$O$4,'Yield Calculations'!O83,IF(Worksheets!$I$45='Yield Calculations'!$P$4,'Yield Calculations'!P83,"Too Many Lanes"))))</f>
        <v>Too Many Lanes</v>
      </c>
    </row>
    <row r="84" spans="1:18">
      <c r="A84" s="83">
        <f t="shared" si="1"/>
        <v>77</v>
      </c>
      <c r="B84" s="83" t="e">
        <f>Worksheets!$S$24*(A84-0.5)</f>
        <v>#VALUE!</v>
      </c>
      <c r="C84" s="90" t="e">
        <f>IF(Worksheets!$V$24&gt;=A84,Worksheets!$G$45*Worksheets!$AD$29*(1-Worksheets!$AD$29)^('Yield Calculations'!A84-1),0)</f>
        <v>#VALUE!</v>
      </c>
      <c r="D84" s="90" t="e">
        <f>IF(Worksheets!$V$24&gt;=A84,(Worksheets!$G$45-SUM($D$7:D83))*(((2*Worksheets!$G$44*(1-Worksheets!$G$44)*Worksheets!$AD$29)+(Worksheets!$G$44^2*Worksheets!$AD$29^2))/Worksheets!$G$45),0)</f>
        <v>#VALUE!</v>
      </c>
      <c r="E84" s="90" t="e">
        <f>IF(Worksheets!$V$24&gt;=A84,(Worksheets!$G$45-SUM($E$7:E83))*((Worksheets!$G$44^3*Worksheets!$AD$29^3+3*Worksheets!$G$44^2*(1-Worksheets!$G$44)*Worksheets!$AD$29^2+3*Worksheets!$G$44*(1-Worksheets!$G$44)^2*Worksheets!$AD$29)/Worksheets!$G$45),0)</f>
        <v>#VALUE!</v>
      </c>
      <c r="F84" s="90" t="e">
        <f>IF(Worksheets!$V$24&gt;=A84,(Worksheets!$G$45-SUM($F$7:F83))*((Worksheets!$G$44^4*Worksheets!$AD$29^4+4*Worksheets!$G$44^3*(1-Worksheets!$G$44)*Worksheets!$AD$29^3+6*Worksheets!$G$44^2*(1-Worksheets!$G$44)^2*Worksheets!$AD$29^2+4*Worksheets!$G$44*(1-Worksheets!$G$44^3)*Worksheets!$AD$29)/Worksheets!$G$45),0)</f>
        <v>#VALUE!</v>
      </c>
      <c r="G84" s="90" t="str">
        <f>IF(Worksheets!$D$45='Yield Calculations'!$C$4,'Yield Calculations'!B84*'Yield Calculations'!C84,IF(Worksheets!$D$45='Yield Calculations'!$D$4,'Yield Calculations'!B84*'Yield Calculations'!D84,IF(Worksheets!$D$45='Yield Calculations'!$E$4,'Yield Calculations'!B84*'Yield Calculations'!E84,IF(Worksheets!$D$45='Yield Calculations'!$F$4,'Yield Calculations'!B84*'Yield Calculations'!F84,"Too Many Lanes"))))</f>
        <v>Too Many Lanes</v>
      </c>
      <c r="H84" s="90" t="str">
        <f>IF(Worksheets!$D$45='Yield Calculations'!$C$4,'Yield Calculations'!C84,IF(Worksheets!$D$45='Yield Calculations'!$D$4,'Yield Calculations'!D84,IF(Worksheets!$D$45='Yield Calculations'!$E$4,'Yield Calculations'!E84,IF(Worksheets!$D$45='Yield Calculations'!$F$4,'Yield Calculations'!F84,"Too Many Lanes"))))</f>
        <v>Too Many Lanes</v>
      </c>
      <c r="K84" s="83">
        <v>77</v>
      </c>
      <c r="L84" s="83" t="e">
        <f>Worksheets!$X$24*(K84-0.5)</f>
        <v>#VALUE!</v>
      </c>
      <c r="M84" s="90" t="e">
        <f>IF(Worksheets!$AA$24&gt;=K84,Worksheets!$L$45*Worksheets!$AD$29*(1-Worksheets!$AD$29)^('Yield Calculations'!K84-1),0)</f>
        <v>#VALUE!</v>
      </c>
      <c r="N84" s="90" t="e">
        <f>IF(Worksheets!$AA$24&gt;=K84,(Worksheets!$L$45-SUM($N$7:N83))*(((2*Worksheets!$L$44*(1-Worksheets!$L$44)*Worksheets!$AD$29)+(Worksheets!$L$44^2*Worksheets!$AD$29^2))/Worksheets!$L$45),0)</f>
        <v>#VALUE!</v>
      </c>
      <c r="O84" s="90" t="e">
        <f>IF(Worksheets!$AA$24&gt;=K84,(Worksheets!$L$45-SUM($O$7:O83))*((Worksheets!$L$44^3*Worksheets!$AD$29^3+3*Worksheets!$L$44^2*(1-Worksheets!$L$44)*Worksheets!$AD$29^2+3*Worksheets!$L$44*(1-Worksheets!$L$44)^2*Worksheets!$AD$29)/Worksheets!$L$45),0)</f>
        <v>#VALUE!</v>
      </c>
      <c r="P84" s="90" t="e">
        <f>IF(Worksheets!$AA$24&gt;=K84,(Worksheets!$L$45-SUM($P$7:P83))*((Worksheets!$L$44^4*Worksheets!$AD$29^4+4*Worksheets!$L$44^3*(1-Worksheets!$L$44)*Worksheets!$AD$29^3+6*Worksheets!$L$44^2*(1-Worksheets!$L$44)^2*Worksheets!$AD$29^2+4*Worksheets!$L$44*(1-Worksheets!$L$44^3)*Worksheets!$AD$29)/Worksheets!$L$45),0)</f>
        <v>#VALUE!</v>
      </c>
      <c r="Q84" s="90" t="str">
        <f>IF(Worksheets!$I$45='Yield Calculations'!$M$4,'Yield Calculations'!L84*'Yield Calculations'!M84,IF(Worksheets!$I$45='Yield Calculations'!$N$4,'Yield Calculations'!L84*'Yield Calculations'!N84,IF(Worksheets!$I$45='Yield Calculations'!$O$4,'Yield Calculations'!L84*'Yield Calculations'!O84,IF(Worksheets!$I$45='Yield Calculations'!$P$4,'Yield Calculations'!L84*'Yield Calculations'!P84,"Too Many Lanes"))))</f>
        <v>Too Many Lanes</v>
      </c>
      <c r="R84" s="90" t="str">
        <f>IF(Worksheets!$I$45='Yield Calculations'!$M$4,'Yield Calculations'!M84,IF(Worksheets!$I$45='Yield Calculations'!$N$4,'Yield Calculations'!N84,IF(Worksheets!$I$45='Yield Calculations'!$O$4,'Yield Calculations'!O84,IF(Worksheets!$I$45='Yield Calculations'!$P$4,'Yield Calculations'!P84,"Too Many Lanes"))))</f>
        <v>Too Many Lanes</v>
      </c>
    </row>
    <row r="85" spans="1:18">
      <c r="A85" s="83">
        <f t="shared" si="1"/>
        <v>78</v>
      </c>
      <c r="B85" s="83" t="e">
        <f>Worksheets!$S$24*(A85-0.5)</f>
        <v>#VALUE!</v>
      </c>
      <c r="C85" s="90" t="e">
        <f>IF(Worksheets!$V$24&gt;=A85,Worksheets!$G$45*Worksheets!$AD$29*(1-Worksheets!$AD$29)^('Yield Calculations'!A85-1),0)</f>
        <v>#VALUE!</v>
      </c>
      <c r="D85" s="90" t="e">
        <f>IF(Worksheets!$V$24&gt;=A85,(Worksheets!$G$45-SUM($D$7:D84))*(((2*Worksheets!$G$44*(1-Worksheets!$G$44)*Worksheets!$AD$29)+(Worksheets!$G$44^2*Worksheets!$AD$29^2))/Worksheets!$G$45),0)</f>
        <v>#VALUE!</v>
      </c>
      <c r="E85" s="90" t="e">
        <f>IF(Worksheets!$V$24&gt;=A85,(Worksheets!$G$45-SUM($E$7:E84))*((Worksheets!$G$44^3*Worksheets!$AD$29^3+3*Worksheets!$G$44^2*(1-Worksheets!$G$44)*Worksheets!$AD$29^2+3*Worksheets!$G$44*(1-Worksheets!$G$44)^2*Worksheets!$AD$29)/Worksheets!$G$45),0)</f>
        <v>#VALUE!</v>
      </c>
      <c r="F85" s="90" t="e">
        <f>IF(Worksheets!$V$24&gt;=A85,(Worksheets!$G$45-SUM($F$7:F84))*((Worksheets!$G$44^4*Worksheets!$AD$29^4+4*Worksheets!$G$44^3*(1-Worksheets!$G$44)*Worksheets!$AD$29^3+6*Worksheets!$G$44^2*(1-Worksheets!$G$44)^2*Worksheets!$AD$29^2+4*Worksheets!$G$44*(1-Worksheets!$G$44^3)*Worksheets!$AD$29)/Worksheets!$G$45),0)</f>
        <v>#VALUE!</v>
      </c>
      <c r="G85" s="90" t="str">
        <f>IF(Worksheets!$D$45='Yield Calculations'!$C$4,'Yield Calculations'!B85*'Yield Calculations'!C85,IF(Worksheets!$D$45='Yield Calculations'!$D$4,'Yield Calculations'!B85*'Yield Calculations'!D85,IF(Worksheets!$D$45='Yield Calculations'!$E$4,'Yield Calculations'!B85*'Yield Calculations'!E85,IF(Worksheets!$D$45='Yield Calculations'!$F$4,'Yield Calculations'!B85*'Yield Calculations'!F85,"Too Many Lanes"))))</f>
        <v>Too Many Lanes</v>
      </c>
      <c r="H85" s="90" t="str">
        <f>IF(Worksheets!$D$45='Yield Calculations'!$C$4,'Yield Calculations'!C85,IF(Worksheets!$D$45='Yield Calculations'!$D$4,'Yield Calculations'!D85,IF(Worksheets!$D$45='Yield Calculations'!$E$4,'Yield Calculations'!E85,IF(Worksheets!$D$45='Yield Calculations'!$F$4,'Yield Calculations'!F85,"Too Many Lanes"))))</f>
        <v>Too Many Lanes</v>
      </c>
      <c r="K85" s="83">
        <v>78</v>
      </c>
      <c r="L85" s="83" t="e">
        <f>Worksheets!$X$24*(K85-0.5)</f>
        <v>#VALUE!</v>
      </c>
      <c r="M85" s="90" t="e">
        <f>IF(Worksheets!$AA$24&gt;=K85,Worksheets!$L$45*Worksheets!$AD$29*(1-Worksheets!$AD$29)^('Yield Calculations'!K85-1),0)</f>
        <v>#VALUE!</v>
      </c>
      <c r="N85" s="90" t="e">
        <f>IF(Worksheets!$AA$24&gt;=K85,(Worksheets!$L$45-SUM($N$7:N84))*(((2*Worksheets!$L$44*(1-Worksheets!$L$44)*Worksheets!$AD$29)+(Worksheets!$L$44^2*Worksheets!$AD$29^2))/Worksheets!$L$45),0)</f>
        <v>#VALUE!</v>
      </c>
      <c r="O85" s="90" t="e">
        <f>IF(Worksheets!$AA$24&gt;=K85,(Worksheets!$L$45-SUM($O$7:O84))*((Worksheets!$L$44^3*Worksheets!$AD$29^3+3*Worksheets!$L$44^2*(1-Worksheets!$L$44)*Worksheets!$AD$29^2+3*Worksheets!$L$44*(1-Worksheets!$L$44)^2*Worksheets!$AD$29)/Worksheets!$L$45),0)</f>
        <v>#VALUE!</v>
      </c>
      <c r="P85" s="90" t="e">
        <f>IF(Worksheets!$AA$24&gt;=K85,(Worksheets!$L$45-SUM($P$7:P84))*((Worksheets!$L$44^4*Worksheets!$AD$29^4+4*Worksheets!$L$44^3*(1-Worksheets!$L$44)*Worksheets!$AD$29^3+6*Worksheets!$L$44^2*(1-Worksheets!$L$44)^2*Worksheets!$AD$29^2+4*Worksheets!$L$44*(1-Worksheets!$L$44^3)*Worksheets!$AD$29)/Worksheets!$L$45),0)</f>
        <v>#VALUE!</v>
      </c>
      <c r="Q85" s="90" t="str">
        <f>IF(Worksheets!$I$45='Yield Calculations'!$M$4,'Yield Calculations'!L85*'Yield Calculations'!M85,IF(Worksheets!$I$45='Yield Calculations'!$N$4,'Yield Calculations'!L85*'Yield Calculations'!N85,IF(Worksheets!$I$45='Yield Calculations'!$O$4,'Yield Calculations'!L85*'Yield Calculations'!O85,IF(Worksheets!$I$45='Yield Calculations'!$P$4,'Yield Calculations'!L85*'Yield Calculations'!P85,"Too Many Lanes"))))</f>
        <v>Too Many Lanes</v>
      </c>
      <c r="R85" s="90" t="str">
        <f>IF(Worksheets!$I$45='Yield Calculations'!$M$4,'Yield Calculations'!M85,IF(Worksheets!$I$45='Yield Calculations'!$N$4,'Yield Calculations'!N85,IF(Worksheets!$I$45='Yield Calculations'!$O$4,'Yield Calculations'!O85,IF(Worksheets!$I$45='Yield Calculations'!$P$4,'Yield Calculations'!P85,"Too Many Lanes"))))</f>
        <v>Too Many Lanes</v>
      </c>
    </row>
    <row r="86" spans="1:18">
      <c r="A86" s="83">
        <f t="shared" si="1"/>
        <v>79</v>
      </c>
      <c r="B86" s="83" t="e">
        <f>Worksheets!$S$24*(A86-0.5)</f>
        <v>#VALUE!</v>
      </c>
      <c r="C86" s="90" t="e">
        <f>IF(Worksheets!$V$24&gt;=A86,Worksheets!$G$45*Worksheets!$AD$29*(1-Worksheets!$AD$29)^('Yield Calculations'!A86-1),0)</f>
        <v>#VALUE!</v>
      </c>
      <c r="D86" s="90" t="e">
        <f>IF(Worksheets!$V$24&gt;=A86,(Worksheets!$G$45-SUM($D$7:D85))*(((2*Worksheets!$G$44*(1-Worksheets!$G$44)*Worksheets!$AD$29)+(Worksheets!$G$44^2*Worksheets!$AD$29^2))/Worksheets!$G$45),0)</f>
        <v>#VALUE!</v>
      </c>
      <c r="E86" s="90" t="e">
        <f>IF(Worksheets!$V$24&gt;=A86,(Worksheets!$G$45-SUM($E$7:E85))*((Worksheets!$G$44^3*Worksheets!$AD$29^3+3*Worksheets!$G$44^2*(1-Worksheets!$G$44)*Worksheets!$AD$29^2+3*Worksheets!$G$44*(1-Worksheets!$G$44)^2*Worksheets!$AD$29)/Worksheets!$G$45),0)</f>
        <v>#VALUE!</v>
      </c>
      <c r="F86" s="90" t="e">
        <f>IF(Worksheets!$V$24&gt;=A86,(Worksheets!$G$45-SUM($F$7:F85))*((Worksheets!$G$44^4*Worksheets!$AD$29^4+4*Worksheets!$G$44^3*(1-Worksheets!$G$44)*Worksheets!$AD$29^3+6*Worksheets!$G$44^2*(1-Worksheets!$G$44)^2*Worksheets!$AD$29^2+4*Worksheets!$G$44*(1-Worksheets!$G$44^3)*Worksheets!$AD$29)/Worksheets!$G$45),0)</f>
        <v>#VALUE!</v>
      </c>
      <c r="G86" s="90" t="str">
        <f>IF(Worksheets!$D$45='Yield Calculations'!$C$4,'Yield Calculations'!B86*'Yield Calculations'!C86,IF(Worksheets!$D$45='Yield Calculations'!$D$4,'Yield Calculations'!B86*'Yield Calculations'!D86,IF(Worksheets!$D$45='Yield Calculations'!$E$4,'Yield Calculations'!B86*'Yield Calculations'!E86,IF(Worksheets!$D$45='Yield Calculations'!$F$4,'Yield Calculations'!B86*'Yield Calculations'!F86,"Too Many Lanes"))))</f>
        <v>Too Many Lanes</v>
      </c>
      <c r="H86" s="90" t="str">
        <f>IF(Worksheets!$D$45='Yield Calculations'!$C$4,'Yield Calculations'!C86,IF(Worksheets!$D$45='Yield Calculations'!$D$4,'Yield Calculations'!D86,IF(Worksheets!$D$45='Yield Calculations'!$E$4,'Yield Calculations'!E86,IF(Worksheets!$D$45='Yield Calculations'!$F$4,'Yield Calculations'!F86,"Too Many Lanes"))))</f>
        <v>Too Many Lanes</v>
      </c>
      <c r="K86" s="83">
        <v>79</v>
      </c>
      <c r="L86" s="83" t="e">
        <f>Worksheets!$X$24*(K86-0.5)</f>
        <v>#VALUE!</v>
      </c>
      <c r="M86" s="90" t="e">
        <f>IF(Worksheets!$AA$24&gt;=K86,Worksheets!$L$45*Worksheets!$AD$29*(1-Worksheets!$AD$29)^('Yield Calculations'!K86-1),0)</f>
        <v>#VALUE!</v>
      </c>
      <c r="N86" s="90" t="e">
        <f>IF(Worksheets!$AA$24&gt;=K86,(Worksheets!$L$45-SUM($N$7:N85))*(((2*Worksheets!$L$44*(1-Worksheets!$L$44)*Worksheets!$AD$29)+(Worksheets!$L$44^2*Worksheets!$AD$29^2))/Worksheets!$L$45),0)</f>
        <v>#VALUE!</v>
      </c>
      <c r="O86" s="90" t="e">
        <f>IF(Worksheets!$AA$24&gt;=K86,(Worksheets!$L$45-SUM($O$7:O85))*((Worksheets!$L$44^3*Worksheets!$AD$29^3+3*Worksheets!$L$44^2*(1-Worksheets!$L$44)*Worksheets!$AD$29^2+3*Worksheets!$L$44*(1-Worksheets!$L$44)^2*Worksheets!$AD$29)/Worksheets!$L$45),0)</f>
        <v>#VALUE!</v>
      </c>
      <c r="P86" s="90" t="e">
        <f>IF(Worksheets!$AA$24&gt;=K86,(Worksheets!$L$45-SUM($P$7:P85))*((Worksheets!$L$44^4*Worksheets!$AD$29^4+4*Worksheets!$L$44^3*(1-Worksheets!$L$44)*Worksheets!$AD$29^3+6*Worksheets!$L$44^2*(1-Worksheets!$L$44)^2*Worksheets!$AD$29^2+4*Worksheets!$L$44*(1-Worksheets!$L$44^3)*Worksheets!$AD$29)/Worksheets!$L$45),0)</f>
        <v>#VALUE!</v>
      </c>
      <c r="Q86" s="90" t="str">
        <f>IF(Worksheets!$I$45='Yield Calculations'!$M$4,'Yield Calculations'!L86*'Yield Calculations'!M86,IF(Worksheets!$I$45='Yield Calculations'!$N$4,'Yield Calculations'!L86*'Yield Calculations'!N86,IF(Worksheets!$I$45='Yield Calculations'!$O$4,'Yield Calculations'!L86*'Yield Calculations'!O86,IF(Worksheets!$I$45='Yield Calculations'!$P$4,'Yield Calculations'!L86*'Yield Calculations'!P86,"Too Many Lanes"))))</f>
        <v>Too Many Lanes</v>
      </c>
      <c r="R86" s="90" t="str">
        <f>IF(Worksheets!$I$45='Yield Calculations'!$M$4,'Yield Calculations'!M86,IF(Worksheets!$I$45='Yield Calculations'!$N$4,'Yield Calculations'!N86,IF(Worksheets!$I$45='Yield Calculations'!$O$4,'Yield Calculations'!O86,IF(Worksheets!$I$45='Yield Calculations'!$P$4,'Yield Calculations'!P86,"Too Many Lanes"))))</f>
        <v>Too Many Lanes</v>
      </c>
    </row>
    <row r="87" spans="1:18">
      <c r="A87" s="83">
        <f t="shared" si="1"/>
        <v>80</v>
      </c>
      <c r="B87" s="83" t="e">
        <f>Worksheets!$S$24*(A87-0.5)</f>
        <v>#VALUE!</v>
      </c>
      <c r="C87" s="90" t="e">
        <f>IF(Worksheets!$V$24&gt;=A87,Worksheets!$G$45*Worksheets!$AD$29*(1-Worksheets!$AD$29)^('Yield Calculations'!A87-1),0)</f>
        <v>#VALUE!</v>
      </c>
      <c r="D87" s="90" t="e">
        <f>IF(Worksheets!$V$24&gt;=A87,(Worksheets!$G$45-SUM($D$7:D86))*(((2*Worksheets!$G$44*(1-Worksheets!$G$44)*Worksheets!$AD$29)+(Worksheets!$G$44^2*Worksheets!$AD$29^2))/Worksheets!$G$45),0)</f>
        <v>#VALUE!</v>
      </c>
      <c r="E87" s="90" t="e">
        <f>IF(Worksheets!$V$24&gt;=A87,(Worksheets!$G$45-SUM($E$7:E86))*((Worksheets!$G$44^3*Worksheets!$AD$29^3+3*Worksheets!$G$44^2*(1-Worksheets!$G$44)*Worksheets!$AD$29^2+3*Worksheets!$G$44*(1-Worksheets!$G$44)^2*Worksheets!$AD$29)/Worksheets!$G$45),0)</f>
        <v>#VALUE!</v>
      </c>
      <c r="F87" s="90" t="e">
        <f>IF(Worksheets!$V$24&gt;=A87,(Worksheets!$G$45-SUM($F$7:F86))*((Worksheets!$G$44^4*Worksheets!$AD$29^4+4*Worksheets!$G$44^3*(1-Worksheets!$G$44)*Worksheets!$AD$29^3+6*Worksheets!$G$44^2*(1-Worksheets!$G$44)^2*Worksheets!$AD$29^2+4*Worksheets!$G$44*(1-Worksheets!$G$44^3)*Worksheets!$AD$29)/Worksheets!$G$45),0)</f>
        <v>#VALUE!</v>
      </c>
      <c r="G87" s="90" t="str">
        <f>IF(Worksheets!$D$45='Yield Calculations'!$C$4,'Yield Calculations'!B87*'Yield Calculations'!C87,IF(Worksheets!$D$45='Yield Calculations'!$D$4,'Yield Calculations'!B87*'Yield Calculations'!D87,IF(Worksheets!$D$45='Yield Calculations'!$E$4,'Yield Calculations'!B87*'Yield Calculations'!E87,IF(Worksheets!$D$45='Yield Calculations'!$F$4,'Yield Calculations'!B87*'Yield Calculations'!F87,"Too Many Lanes"))))</f>
        <v>Too Many Lanes</v>
      </c>
      <c r="H87" s="90" t="str">
        <f>IF(Worksheets!$D$45='Yield Calculations'!$C$4,'Yield Calculations'!C87,IF(Worksheets!$D$45='Yield Calculations'!$D$4,'Yield Calculations'!D87,IF(Worksheets!$D$45='Yield Calculations'!$E$4,'Yield Calculations'!E87,IF(Worksheets!$D$45='Yield Calculations'!$F$4,'Yield Calculations'!F87,"Too Many Lanes"))))</f>
        <v>Too Many Lanes</v>
      </c>
      <c r="K87" s="83">
        <v>80</v>
      </c>
      <c r="L87" s="83" t="e">
        <f>Worksheets!$X$24*(K87-0.5)</f>
        <v>#VALUE!</v>
      </c>
      <c r="M87" s="90" t="e">
        <f>IF(Worksheets!$AA$24&gt;=K87,Worksheets!$L$45*Worksheets!$AD$29*(1-Worksheets!$AD$29)^('Yield Calculations'!K87-1),0)</f>
        <v>#VALUE!</v>
      </c>
      <c r="N87" s="90" t="e">
        <f>IF(Worksheets!$AA$24&gt;=K87,(Worksheets!$L$45-SUM($N$7:N86))*(((2*Worksheets!$L$44*(1-Worksheets!$L$44)*Worksheets!$AD$29)+(Worksheets!$L$44^2*Worksheets!$AD$29^2))/Worksheets!$L$45),0)</f>
        <v>#VALUE!</v>
      </c>
      <c r="O87" s="90" t="e">
        <f>IF(Worksheets!$AA$24&gt;=K87,(Worksheets!$L$45-SUM($O$7:O86))*((Worksheets!$L$44^3*Worksheets!$AD$29^3+3*Worksheets!$L$44^2*(1-Worksheets!$L$44)*Worksheets!$AD$29^2+3*Worksheets!$L$44*(1-Worksheets!$L$44)^2*Worksheets!$AD$29)/Worksheets!$L$45),0)</f>
        <v>#VALUE!</v>
      </c>
      <c r="P87" s="90" t="e">
        <f>IF(Worksheets!$AA$24&gt;=K87,(Worksheets!$L$45-SUM($P$7:P86))*((Worksheets!$L$44^4*Worksheets!$AD$29^4+4*Worksheets!$L$44^3*(1-Worksheets!$L$44)*Worksheets!$AD$29^3+6*Worksheets!$L$44^2*(1-Worksheets!$L$44)^2*Worksheets!$AD$29^2+4*Worksheets!$L$44*(1-Worksheets!$L$44^3)*Worksheets!$AD$29)/Worksheets!$L$45),0)</f>
        <v>#VALUE!</v>
      </c>
      <c r="Q87" s="90" t="str">
        <f>IF(Worksheets!$I$45='Yield Calculations'!$M$4,'Yield Calculations'!L87*'Yield Calculations'!M87,IF(Worksheets!$I$45='Yield Calculations'!$N$4,'Yield Calculations'!L87*'Yield Calculations'!N87,IF(Worksheets!$I$45='Yield Calculations'!$O$4,'Yield Calculations'!L87*'Yield Calculations'!O87,IF(Worksheets!$I$45='Yield Calculations'!$P$4,'Yield Calculations'!L87*'Yield Calculations'!P87,"Too Many Lanes"))))</f>
        <v>Too Many Lanes</v>
      </c>
      <c r="R87" s="90" t="str">
        <f>IF(Worksheets!$I$45='Yield Calculations'!$M$4,'Yield Calculations'!M87,IF(Worksheets!$I$45='Yield Calculations'!$N$4,'Yield Calculations'!N87,IF(Worksheets!$I$45='Yield Calculations'!$O$4,'Yield Calculations'!O87,IF(Worksheets!$I$45='Yield Calculations'!$P$4,'Yield Calculations'!P87,"Too Many Lanes"))))</f>
        <v>Too Many Lanes</v>
      </c>
    </row>
    <row r="88" spans="1:18">
      <c r="A88" s="83">
        <f t="shared" si="1"/>
        <v>81</v>
      </c>
      <c r="B88" s="83" t="e">
        <f>Worksheets!$S$24*(A88-0.5)</f>
        <v>#VALUE!</v>
      </c>
      <c r="C88" s="90" t="e">
        <f>IF(Worksheets!$V$24&gt;=A88,Worksheets!$G$45*Worksheets!$AD$29*(1-Worksheets!$AD$29)^('Yield Calculations'!A88-1),0)</f>
        <v>#VALUE!</v>
      </c>
      <c r="D88" s="90" t="e">
        <f>IF(Worksheets!$V$24&gt;=A88,(Worksheets!$G$45-SUM($D$7:D87))*(((2*Worksheets!$G$44*(1-Worksheets!$G$44)*Worksheets!$AD$29)+(Worksheets!$G$44^2*Worksheets!$AD$29^2))/Worksheets!$G$45),0)</f>
        <v>#VALUE!</v>
      </c>
      <c r="E88" s="90" t="e">
        <f>IF(Worksheets!$V$24&gt;=A88,(Worksheets!$G$45-SUM($E$7:E87))*((Worksheets!$G$44^3*Worksheets!$AD$29^3+3*Worksheets!$G$44^2*(1-Worksheets!$G$44)*Worksheets!$AD$29^2+3*Worksheets!$G$44*(1-Worksheets!$G$44)^2*Worksheets!$AD$29)/Worksheets!$G$45),0)</f>
        <v>#VALUE!</v>
      </c>
      <c r="F88" s="90" t="e">
        <f>IF(Worksheets!$V$24&gt;=A88,(Worksheets!$G$45-SUM($F$7:F87))*((Worksheets!$G$44^4*Worksheets!$AD$29^4+4*Worksheets!$G$44^3*(1-Worksheets!$G$44)*Worksheets!$AD$29^3+6*Worksheets!$G$44^2*(1-Worksheets!$G$44)^2*Worksheets!$AD$29^2+4*Worksheets!$G$44*(1-Worksheets!$G$44^3)*Worksheets!$AD$29)/Worksheets!$G$45),0)</f>
        <v>#VALUE!</v>
      </c>
      <c r="G88" s="90" t="str">
        <f>IF(Worksheets!$D$45='Yield Calculations'!$C$4,'Yield Calculations'!B88*'Yield Calculations'!C88,IF(Worksheets!$D$45='Yield Calculations'!$D$4,'Yield Calculations'!B88*'Yield Calculations'!D88,IF(Worksheets!$D$45='Yield Calculations'!$E$4,'Yield Calculations'!B88*'Yield Calculations'!E88,IF(Worksheets!$D$45='Yield Calculations'!$F$4,'Yield Calculations'!B88*'Yield Calculations'!F88,"Too Many Lanes"))))</f>
        <v>Too Many Lanes</v>
      </c>
      <c r="H88" s="90" t="str">
        <f>IF(Worksheets!$D$45='Yield Calculations'!$C$4,'Yield Calculations'!C88,IF(Worksheets!$D$45='Yield Calculations'!$D$4,'Yield Calculations'!D88,IF(Worksheets!$D$45='Yield Calculations'!$E$4,'Yield Calculations'!E88,IF(Worksheets!$D$45='Yield Calculations'!$F$4,'Yield Calculations'!F88,"Too Many Lanes"))))</f>
        <v>Too Many Lanes</v>
      </c>
      <c r="K88" s="83">
        <v>81</v>
      </c>
      <c r="L88" s="83" t="e">
        <f>Worksheets!$X$24*(K88-0.5)</f>
        <v>#VALUE!</v>
      </c>
      <c r="M88" s="90" t="e">
        <f>IF(Worksheets!$AA$24&gt;=K88,Worksheets!$L$45*Worksheets!$AD$29*(1-Worksheets!$AD$29)^('Yield Calculations'!K88-1),0)</f>
        <v>#VALUE!</v>
      </c>
      <c r="N88" s="90" t="e">
        <f>IF(Worksheets!$AA$24&gt;=K88,(Worksheets!$L$45-SUM($N$7:N87))*(((2*Worksheets!$L$44*(1-Worksheets!$L$44)*Worksheets!$AD$29)+(Worksheets!$L$44^2*Worksheets!$AD$29^2))/Worksheets!$L$45),0)</f>
        <v>#VALUE!</v>
      </c>
      <c r="O88" s="90" t="e">
        <f>IF(Worksheets!$AA$24&gt;=K88,(Worksheets!$L$45-SUM($O$7:O87))*((Worksheets!$L$44^3*Worksheets!$AD$29^3+3*Worksheets!$L$44^2*(1-Worksheets!$L$44)*Worksheets!$AD$29^2+3*Worksheets!$L$44*(1-Worksheets!$L$44)^2*Worksheets!$AD$29)/Worksheets!$L$45),0)</f>
        <v>#VALUE!</v>
      </c>
      <c r="P88" s="90" t="e">
        <f>IF(Worksheets!$AA$24&gt;=K88,(Worksheets!$L$45-SUM($P$7:P87))*((Worksheets!$L$44^4*Worksheets!$AD$29^4+4*Worksheets!$L$44^3*(1-Worksheets!$L$44)*Worksheets!$AD$29^3+6*Worksheets!$L$44^2*(1-Worksheets!$L$44)^2*Worksheets!$AD$29^2+4*Worksheets!$L$44*(1-Worksheets!$L$44^3)*Worksheets!$AD$29)/Worksheets!$L$45),0)</f>
        <v>#VALUE!</v>
      </c>
      <c r="Q88" s="90" t="str">
        <f>IF(Worksheets!$I$45='Yield Calculations'!$M$4,'Yield Calculations'!L88*'Yield Calculations'!M88,IF(Worksheets!$I$45='Yield Calculations'!$N$4,'Yield Calculations'!L88*'Yield Calculations'!N88,IF(Worksheets!$I$45='Yield Calculations'!$O$4,'Yield Calculations'!L88*'Yield Calculations'!O88,IF(Worksheets!$I$45='Yield Calculations'!$P$4,'Yield Calculations'!L88*'Yield Calculations'!P88,"Too Many Lanes"))))</f>
        <v>Too Many Lanes</v>
      </c>
      <c r="R88" s="90" t="str">
        <f>IF(Worksheets!$I$45='Yield Calculations'!$M$4,'Yield Calculations'!M88,IF(Worksheets!$I$45='Yield Calculations'!$N$4,'Yield Calculations'!N88,IF(Worksheets!$I$45='Yield Calculations'!$O$4,'Yield Calculations'!O88,IF(Worksheets!$I$45='Yield Calculations'!$P$4,'Yield Calculations'!P88,"Too Many Lanes"))))</f>
        <v>Too Many Lanes</v>
      </c>
    </row>
    <row r="89" spans="1:18">
      <c r="A89" s="83">
        <f t="shared" si="1"/>
        <v>82</v>
      </c>
      <c r="B89" s="83" t="e">
        <f>Worksheets!$S$24*(A89-0.5)</f>
        <v>#VALUE!</v>
      </c>
      <c r="C89" s="90" t="e">
        <f>IF(Worksheets!$V$24&gt;=A89,Worksheets!$G$45*Worksheets!$AD$29*(1-Worksheets!$AD$29)^('Yield Calculations'!A89-1),0)</f>
        <v>#VALUE!</v>
      </c>
      <c r="D89" s="90" t="e">
        <f>IF(Worksheets!$V$24&gt;=A89,(Worksheets!$G$45-SUM($D$7:D88))*(((2*Worksheets!$G$44*(1-Worksheets!$G$44)*Worksheets!$AD$29)+(Worksheets!$G$44^2*Worksheets!$AD$29^2))/Worksheets!$G$45),0)</f>
        <v>#VALUE!</v>
      </c>
      <c r="E89" s="90" t="e">
        <f>IF(Worksheets!$V$24&gt;=A89,(Worksheets!$G$45-SUM($E$7:E88))*((Worksheets!$G$44^3*Worksheets!$AD$29^3+3*Worksheets!$G$44^2*(1-Worksheets!$G$44)*Worksheets!$AD$29^2+3*Worksheets!$G$44*(1-Worksheets!$G$44)^2*Worksheets!$AD$29)/Worksheets!$G$45),0)</f>
        <v>#VALUE!</v>
      </c>
      <c r="F89" s="90" t="e">
        <f>IF(Worksheets!$V$24&gt;=A89,(Worksheets!$G$45-SUM($F$7:F88))*((Worksheets!$G$44^4*Worksheets!$AD$29^4+4*Worksheets!$G$44^3*(1-Worksheets!$G$44)*Worksheets!$AD$29^3+6*Worksheets!$G$44^2*(1-Worksheets!$G$44)^2*Worksheets!$AD$29^2+4*Worksheets!$G$44*(1-Worksheets!$G$44^3)*Worksheets!$AD$29)/Worksheets!$G$45),0)</f>
        <v>#VALUE!</v>
      </c>
      <c r="G89" s="90" t="str">
        <f>IF(Worksheets!$D$45='Yield Calculations'!$C$4,'Yield Calculations'!B89*'Yield Calculations'!C89,IF(Worksheets!$D$45='Yield Calculations'!$D$4,'Yield Calculations'!B89*'Yield Calculations'!D89,IF(Worksheets!$D$45='Yield Calculations'!$E$4,'Yield Calculations'!B89*'Yield Calculations'!E89,IF(Worksheets!$D$45='Yield Calculations'!$F$4,'Yield Calculations'!B89*'Yield Calculations'!F89,"Too Many Lanes"))))</f>
        <v>Too Many Lanes</v>
      </c>
      <c r="H89" s="90" t="str">
        <f>IF(Worksheets!$D$45='Yield Calculations'!$C$4,'Yield Calculations'!C89,IF(Worksheets!$D$45='Yield Calculations'!$D$4,'Yield Calculations'!D89,IF(Worksheets!$D$45='Yield Calculations'!$E$4,'Yield Calculations'!E89,IF(Worksheets!$D$45='Yield Calculations'!$F$4,'Yield Calculations'!F89,"Too Many Lanes"))))</f>
        <v>Too Many Lanes</v>
      </c>
      <c r="K89" s="83">
        <v>82</v>
      </c>
      <c r="L89" s="83" t="e">
        <f>Worksheets!$X$24*(K89-0.5)</f>
        <v>#VALUE!</v>
      </c>
      <c r="M89" s="90" t="e">
        <f>IF(Worksheets!$AA$24&gt;=K89,Worksheets!$L$45*Worksheets!$AD$29*(1-Worksheets!$AD$29)^('Yield Calculations'!K89-1),0)</f>
        <v>#VALUE!</v>
      </c>
      <c r="N89" s="90" t="e">
        <f>IF(Worksheets!$AA$24&gt;=K89,(Worksheets!$L$45-SUM($N$7:N88))*(((2*Worksheets!$L$44*(1-Worksheets!$L$44)*Worksheets!$AD$29)+(Worksheets!$L$44^2*Worksheets!$AD$29^2))/Worksheets!$L$45),0)</f>
        <v>#VALUE!</v>
      </c>
      <c r="O89" s="90" t="e">
        <f>IF(Worksheets!$AA$24&gt;=K89,(Worksheets!$L$45-SUM($O$7:O88))*((Worksheets!$L$44^3*Worksheets!$AD$29^3+3*Worksheets!$L$44^2*(1-Worksheets!$L$44)*Worksheets!$AD$29^2+3*Worksheets!$L$44*(1-Worksheets!$L$44)^2*Worksheets!$AD$29)/Worksheets!$L$45),0)</f>
        <v>#VALUE!</v>
      </c>
      <c r="P89" s="90" t="e">
        <f>IF(Worksheets!$AA$24&gt;=K89,(Worksheets!$L$45-SUM($P$7:P88))*((Worksheets!$L$44^4*Worksheets!$AD$29^4+4*Worksheets!$L$44^3*(1-Worksheets!$L$44)*Worksheets!$AD$29^3+6*Worksheets!$L$44^2*(1-Worksheets!$L$44)^2*Worksheets!$AD$29^2+4*Worksheets!$L$44*(1-Worksheets!$L$44^3)*Worksheets!$AD$29)/Worksheets!$L$45),0)</f>
        <v>#VALUE!</v>
      </c>
      <c r="Q89" s="90" t="str">
        <f>IF(Worksheets!$I$45='Yield Calculations'!$M$4,'Yield Calculations'!L89*'Yield Calculations'!M89,IF(Worksheets!$I$45='Yield Calculations'!$N$4,'Yield Calculations'!L89*'Yield Calculations'!N89,IF(Worksheets!$I$45='Yield Calculations'!$O$4,'Yield Calculations'!L89*'Yield Calculations'!O89,IF(Worksheets!$I$45='Yield Calculations'!$P$4,'Yield Calculations'!L89*'Yield Calculations'!P89,"Too Many Lanes"))))</f>
        <v>Too Many Lanes</v>
      </c>
      <c r="R89" s="90" t="str">
        <f>IF(Worksheets!$I$45='Yield Calculations'!$M$4,'Yield Calculations'!M89,IF(Worksheets!$I$45='Yield Calculations'!$N$4,'Yield Calculations'!N89,IF(Worksheets!$I$45='Yield Calculations'!$O$4,'Yield Calculations'!O89,IF(Worksheets!$I$45='Yield Calculations'!$P$4,'Yield Calculations'!P89,"Too Many Lanes"))))</f>
        <v>Too Many Lanes</v>
      </c>
    </row>
    <row r="90" spans="1:18">
      <c r="A90" s="83">
        <f t="shared" si="1"/>
        <v>83</v>
      </c>
      <c r="B90" s="83" t="e">
        <f>Worksheets!$S$24*(A90-0.5)</f>
        <v>#VALUE!</v>
      </c>
      <c r="C90" s="90" t="e">
        <f>IF(Worksheets!$V$24&gt;=A90,Worksheets!$G$45*Worksheets!$AD$29*(1-Worksheets!$AD$29)^('Yield Calculations'!A90-1),0)</f>
        <v>#VALUE!</v>
      </c>
      <c r="D90" s="90" t="e">
        <f>IF(Worksheets!$V$24&gt;=A90,(Worksheets!$G$45-SUM($D$7:D89))*(((2*Worksheets!$G$44*(1-Worksheets!$G$44)*Worksheets!$AD$29)+(Worksheets!$G$44^2*Worksheets!$AD$29^2))/Worksheets!$G$45),0)</f>
        <v>#VALUE!</v>
      </c>
      <c r="E90" s="90" t="e">
        <f>IF(Worksheets!$V$24&gt;=A90,(Worksheets!$G$45-SUM($E$7:E89))*((Worksheets!$G$44^3*Worksheets!$AD$29^3+3*Worksheets!$G$44^2*(1-Worksheets!$G$44)*Worksheets!$AD$29^2+3*Worksheets!$G$44*(1-Worksheets!$G$44)^2*Worksheets!$AD$29)/Worksheets!$G$45),0)</f>
        <v>#VALUE!</v>
      </c>
      <c r="F90" s="90" t="e">
        <f>IF(Worksheets!$V$24&gt;=A90,(Worksheets!$G$45-SUM($F$7:F89))*((Worksheets!$G$44^4*Worksheets!$AD$29^4+4*Worksheets!$G$44^3*(1-Worksheets!$G$44)*Worksheets!$AD$29^3+6*Worksheets!$G$44^2*(1-Worksheets!$G$44)^2*Worksheets!$AD$29^2+4*Worksheets!$G$44*(1-Worksheets!$G$44^3)*Worksheets!$AD$29)/Worksheets!$G$45),0)</f>
        <v>#VALUE!</v>
      </c>
      <c r="G90" s="90" t="str">
        <f>IF(Worksheets!$D$45='Yield Calculations'!$C$4,'Yield Calculations'!B90*'Yield Calculations'!C90,IF(Worksheets!$D$45='Yield Calculations'!$D$4,'Yield Calculations'!B90*'Yield Calculations'!D90,IF(Worksheets!$D$45='Yield Calculations'!$E$4,'Yield Calculations'!B90*'Yield Calculations'!E90,IF(Worksheets!$D$45='Yield Calculations'!$F$4,'Yield Calculations'!B90*'Yield Calculations'!F90,"Too Many Lanes"))))</f>
        <v>Too Many Lanes</v>
      </c>
      <c r="H90" s="90" t="str">
        <f>IF(Worksheets!$D$45='Yield Calculations'!$C$4,'Yield Calculations'!C90,IF(Worksheets!$D$45='Yield Calculations'!$D$4,'Yield Calculations'!D90,IF(Worksheets!$D$45='Yield Calculations'!$E$4,'Yield Calculations'!E90,IF(Worksheets!$D$45='Yield Calculations'!$F$4,'Yield Calculations'!F90,"Too Many Lanes"))))</f>
        <v>Too Many Lanes</v>
      </c>
      <c r="K90" s="83">
        <v>83</v>
      </c>
      <c r="L90" s="83" t="e">
        <f>Worksheets!$X$24*(K90-0.5)</f>
        <v>#VALUE!</v>
      </c>
      <c r="M90" s="90" t="e">
        <f>IF(Worksheets!$AA$24&gt;=K90,Worksheets!$L$45*Worksheets!$AD$29*(1-Worksheets!$AD$29)^('Yield Calculations'!K90-1),0)</f>
        <v>#VALUE!</v>
      </c>
      <c r="N90" s="90" t="e">
        <f>IF(Worksheets!$AA$24&gt;=K90,(Worksheets!$L$45-SUM($N$7:N89))*(((2*Worksheets!$L$44*(1-Worksheets!$L$44)*Worksheets!$AD$29)+(Worksheets!$L$44^2*Worksheets!$AD$29^2))/Worksheets!$L$45),0)</f>
        <v>#VALUE!</v>
      </c>
      <c r="O90" s="90" t="e">
        <f>IF(Worksheets!$AA$24&gt;=K90,(Worksheets!$L$45-SUM($O$7:O89))*((Worksheets!$L$44^3*Worksheets!$AD$29^3+3*Worksheets!$L$44^2*(1-Worksheets!$L$44)*Worksheets!$AD$29^2+3*Worksheets!$L$44*(1-Worksheets!$L$44)^2*Worksheets!$AD$29)/Worksheets!$L$45),0)</f>
        <v>#VALUE!</v>
      </c>
      <c r="P90" s="90" t="e">
        <f>IF(Worksheets!$AA$24&gt;=K90,(Worksheets!$L$45-SUM($P$7:P89))*((Worksheets!$L$44^4*Worksheets!$AD$29^4+4*Worksheets!$L$44^3*(1-Worksheets!$L$44)*Worksheets!$AD$29^3+6*Worksheets!$L$44^2*(1-Worksheets!$L$44)^2*Worksheets!$AD$29^2+4*Worksheets!$L$44*(1-Worksheets!$L$44^3)*Worksheets!$AD$29)/Worksheets!$L$45),0)</f>
        <v>#VALUE!</v>
      </c>
      <c r="Q90" s="90" t="str">
        <f>IF(Worksheets!$I$45='Yield Calculations'!$M$4,'Yield Calculations'!L90*'Yield Calculations'!M90,IF(Worksheets!$I$45='Yield Calculations'!$N$4,'Yield Calculations'!L90*'Yield Calculations'!N90,IF(Worksheets!$I$45='Yield Calculations'!$O$4,'Yield Calculations'!L90*'Yield Calculations'!O90,IF(Worksheets!$I$45='Yield Calculations'!$P$4,'Yield Calculations'!L90*'Yield Calculations'!P90,"Too Many Lanes"))))</f>
        <v>Too Many Lanes</v>
      </c>
      <c r="R90" s="90" t="str">
        <f>IF(Worksheets!$I$45='Yield Calculations'!$M$4,'Yield Calculations'!M90,IF(Worksheets!$I$45='Yield Calculations'!$N$4,'Yield Calculations'!N90,IF(Worksheets!$I$45='Yield Calculations'!$O$4,'Yield Calculations'!O90,IF(Worksheets!$I$45='Yield Calculations'!$P$4,'Yield Calculations'!P90,"Too Many Lanes"))))</f>
        <v>Too Many Lanes</v>
      </c>
    </row>
    <row r="91" spans="1:18">
      <c r="A91" s="83">
        <f t="shared" si="1"/>
        <v>84</v>
      </c>
      <c r="B91" s="83" t="e">
        <f>Worksheets!$S$24*(A91-0.5)</f>
        <v>#VALUE!</v>
      </c>
      <c r="C91" s="90" t="e">
        <f>IF(Worksheets!$V$24&gt;=A91,Worksheets!$G$45*Worksheets!$AD$29*(1-Worksheets!$AD$29)^('Yield Calculations'!A91-1),0)</f>
        <v>#VALUE!</v>
      </c>
      <c r="D91" s="90" t="e">
        <f>IF(Worksheets!$V$24&gt;=A91,(Worksheets!$G$45-SUM($D$7:D90))*(((2*Worksheets!$G$44*(1-Worksheets!$G$44)*Worksheets!$AD$29)+(Worksheets!$G$44^2*Worksheets!$AD$29^2))/Worksheets!$G$45),0)</f>
        <v>#VALUE!</v>
      </c>
      <c r="E91" s="90" t="e">
        <f>IF(Worksheets!$V$24&gt;=A91,(Worksheets!$G$45-SUM($E$7:E90))*((Worksheets!$G$44^3*Worksheets!$AD$29^3+3*Worksheets!$G$44^2*(1-Worksheets!$G$44)*Worksheets!$AD$29^2+3*Worksheets!$G$44*(1-Worksheets!$G$44)^2*Worksheets!$AD$29)/Worksheets!$G$45),0)</f>
        <v>#VALUE!</v>
      </c>
      <c r="F91" s="90" t="e">
        <f>IF(Worksheets!$V$24&gt;=A91,(Worksheets!$G$45-SUM($F$7:F90))*((Worksheets!$G$44^4*Worksheets!$AD$29^4+4*Worksheets!$G$44^3*(1-Worksheets!$G$44)*Worksheets!$AD$29^3+6*Worksheets!$G$44^2*(1-Worksheets!$G$44)^2*Worksheets!$AD$29^2+4*Worksheets!$G$44*(1-Worksheets!$G$44^3)*Worksheets!$AD$29)/Worksheets!$G$45),0)</f>
        <v>#VALUE!</v>
      </c>
      <c r="G91" s="90" t="str">
        <f>IF(Worksheets!$D$45='Yield Calculations'!$C$4,'Yield Calculations'!B91*'Yield Calculations'!C91,IF(Worksheets!$D$45='Yield Calculations'!$D$4,'Yield Calculations'!B91*'Yield Calculations'!D91,IF(Worksheets!$D$45='Yield Calculations'!$E$4,'Yield Calculations'!B91*'Yield Calculations'!E91,IF(Worksheets!$D$45='Yield Calculations'!$F$4,'Yield Calculations'!B91*'Yield Calculations'!F91,"Too Many Lanes"))))</f>
        <v>Too Many Lanes</v>
      </c>
      <c r="H91" s="90" t="str">
        <f>IF(Worksheets!$D$45='Yield Calculations'!$C$4,'Yield Calculations'!C91,IF(Worksheets!$D$45='Yield Calculations'!$D$4,'Yield Calculations'!D91,IF(Worksheets!$D$45='Yield Calculations'!$E$4,'Yield Calculations'!E91,IF(Worksheets!$D$45='Yield Calculations'!$F$4,'Yield Calculations'!F91,"Too Many Lanes"))))</f>
        <v>Too Many Lanes</v>
      </c>
      <c r="K91" s="83">
        <v>84</v>
      </c>
      <c r="L91" s="83" t="e">
        <f>Worksheets!$X$24*(K91-0.5)</f>
        <v>#VALUE!</v>
      </c>
      <c r="M91" s="90" t="e">
        <f>IF(Worksheets!$AA$24&gt;=K91,Worksheets!$L$45*Worksheets!$AD$29*(1-Worksheets!$AD$29)^('Yield Calculations'!K91-1),0)</f>
        <v>#VALUE!</v>
      </c>
      <c r="N91" s="90" t="e">
        <f>IF(Worksheets!$AA$24&gt;=K91,(Worksheets!$L$45-SUM($N$7:N90))*(((2*Worksheets!$L$44*(1-Worksheets!$L$44)*Worksheets!$AD$29)+(Worksheets!$L$44^2*Worksheets!$AD$29^2))/Worksheets!$L$45),0)</f>
        <v>#VALUE!</v>
      </c>
      <c r="O91" s="90" t="e">
        <f>IF(Worksheets!$AA$24&gt;=K91,(Worksheets!$L$45-SUM($O$7:O90))*((Worksheets!$L$44^3*Worksheets!$AD$29^3+3*Worksheets!$L$44^2*(1-Worksheets!$L$44)*Worksheets!$AD$29^2+3*Worksheets!$L$44*(1-Worksheets!$L$44)^2*Worksheets!$AD$29)/Worksheets!$L$45),0)</f>
        <v>#VALUE!</v>
      </c>
      <c r="P91" s="90" t="e">
        <f>IF(Worksheets!$AA$24&gt;=K91,(Worksheets!$L$45-SUM($P$7:P90))*((Worksheets!$L$44^4*Worksheets!$AD$29^4+4*Worksheets!$L$44^3*(1-Worksheets!$L$44)*Worksheets!$AD$29^3+6*Worksheets!$L$44^2*(1-Worksheets!$L$44)^2*Worksheets!$AD$29^2+4*Worksheets!$L$44*(1-Worksheets!$L$44^3)*Worksheets!$AD$29)/Worksheets!$L$45),0)</f>
        <v>#VALUE!</v>
      </c>
      <c r="Q91" s="90" t="str">
        <f>IF(Worksheets!$I$45='Yield Calculations'!$M$4,'Yield Calculations'!L91*'Yield Calculations'!M91,IF(Worksheets!$I$45='Yield Calculations'!$N$4,'Yield Calculations'!L91*'Yield Calculations'!N91,IF(Worksheets!$I$45='Yield Calculations'!$O$4,'Yield Calculations'!L91*'Yield Calculations'!O91,IF(Worksheets!$I$45='Yield Calculations'!$P$4,'Yield Calculations'!L91*'Yield Calculations'!P91,"Too Many Lanes"))))</f>
        <v>Too Many Lanes</v>
      </c>
      <c r="R91" s="90" t="str">
        <f>IF(Worksheets!$I$45='Yield Calculations'!$M$4,'Yield Calculations'!M91,IF(Worksheets!$I$45='Yield Calculations'!$N$4,'Yield Calculations'!N91,IF(Worksheets!$I$45='Yield Calculations'!$O$4,'Yield Calculations'!O91,IF(Worksheets!$I$45='Yield Calculations'!$P$4,'Yield Calculations'!P91,"Too Many Lanes"))))</f>
        <v>Too Many Lanes</v>
      </c>
    </row>
    <row r="92" spans="1:18">
      <c r="A92" s="83">
        <f t="shared" si="1"/>
        <v>85</v>
      </c>
      <c r="B92" s="83" t="e">
        <f>Worksheets!$S$24*(A92-0.5)</f>
        <v>#VALUE!</v>
      </c>
      <c r="C92" s="90" t="e">
        <f>IF(Worksheets!$V$24&gt;=A92,Worksheets!$G$45*Worksheets!$AD$29*(1-Worksheets!$AD$29)^('Yield Calculations'!A92-1),0)</f>
        <v>#VALUE!</v>
      </c>
      <c r="D92" s="90" t="e">
        <f>IF(Worksheets!$V$24&gt;=A92,(Worksheets!$G$45-SUM($D$7:D91))*(((2*Worksheets!$G$44*(1-Worksheets!$G$44)*Worksheets!$AD$29)+(Worksheets!$G$44^2*Worksheets!$AD$29^2))/Worksheets!$G$45),0)</f>
        <v>#VALUE!</v>
      </c>
      <c r="E92" s="90" t="e">
        <f>IF(Worksheets!$V$24&gt;=A92,(Worksheets!$G$45-SUM($E$7:E91))*((Worksheets!$G$44^3*Worksheets!$AD$29^3+3*Worksheets!$G$44^2*(1-Worksheets!$G$44)*Worksheets!$AD$29^2+3*Worksheets!$G$44*(1-Worksheets!$G$44)^2*Worksheets!$AD$29)/Worksheets!$G$45),0)</f>
        <v>#VALUE!</v>
      </c>
      <c r="F92" s="90" t="e">
        <f>IF(Worksheets!$V$24&gt;=A92,(Worksheets!$G$45-SUM($F$7:F91))*((Worksheets!$G$44^4*Worksheets!$AD$29^4+4*Worksheets!$G$44^3*(1-Worksheets!$G$44)*Worksheets!$AD$29^3+6*Worksheets!$G$44^2*(1-Worksheets!$G$44)^2*Worksheets!$AD$29^2+4*Worksheets!$G$44*(1-Worksheets!$G$44^3)*Worksheets!$AD$29)/Worksheets!$G$45),0)</f>
        <v>#VALUE!</v>
      </c>
      <c r="G92" s="90" t="str">
        <f>IF(Worksheets!$D$45='Yield Calculations'!$C$4,'Yield Calculations'!B92*'Yield Calculations'!C92,IF(Worksheets!$D$45='Yield Calculations'!$D$4,'Yield Calculations'!B92*'Yield Calculations'!D92,IF(Worksheets!$D$45='Yield Calculations'!$E$4,'Yield Calculations'!B92*'Yield Calculations'!E92,IF(Worksheets!$D$45='Yield Calculations'!$F$4,'Yield Calculations'!B92*'Yield Calculations'!F92,"Too Many Lanes"))))</f>
        <v>Too Many Lanes</v>
      </c>
      <c r="H92" s="90" t="str">
        <f>IF(Worksheets!$D$45='Yield Calculations'!$C$4,'Yield Calculations'!C92,IF(Worksheets!$D$45='Yield Calculations'!$D$4,'Yield Calculations'!D92,IF(Worksheets!$D$45='Yield Calculations'!$E$4,'Yield Calculations'!E92,IF(Worksheets!$D$45='Yield Calculations'!$F$4,'Yield Calculations'!F92,"Too Many Lanes"))))</f>
        <v>Too Many Lanes</v>
      </c>
      <c r="K92" s="83">
        <v>85</v>
      </c>
      <c r="L92" s="83" t="e">
        <f>Worksheets!$X$24*(K92-0.5)</f>
        <v>#VALUE!</v>
      </c>
      <c r="M92" s="90" t="e">
        <f>IF(Worksheets!$AA$24&gt;=K92,Worksheets!$L$45*Worksheets!$AD$29*(1-Worksheets!$AD$29)^('Yield Calculations'!K92-1),0)</f>
        <v>#VALUE!</v>
      </c>
      <c r="N92" s="90" t="e">
        <f>IF(Worksheets!$AA$24&gt;=K92,(Worksheets!$L$45-SUM($N$7:N91))*(((2*Worksheets!$L$44*(1-Worksheets!$L$44)*Worksheets!$AD$29)+(Worksheets!$L$44^2*Worksheets!$AD$29^2))/Worksheets!$L$45),0)</f>
        <v>#VALUE!</v>
      </c>
      <c r="O92" s="90" t="e">
        <f>IF(Worksheets!$AA$24&gt;=K92,(Worksheets!$L$45-SUM($O$7:O91))*((Worksheets!$L$44^3*Worksheets!$AD$29^3+3*Worksheets!$L$44^2*(1-Worksheets!$L$44)*Worksheets!$AD$29^2+3*Worksheets!$L$44*(1-Worksheets!$L$44)^2*Worksheets!$AD$29)/Worksheets!$L$45),0)</f>
        <v>#VALUE!</v>
      </c>
      <c r="P92" s="90" t="e">
        <f>IF(Worksheets!$AA$24&gt;=K92,(Worksheets!$L$45-SUM($P$7:P91))*((Worksheets!$L$44^4*Worksheets!$AD$29^4+4*Worksheets!$L$44^3*(1-Worksheets!$L$44)*Worksheets!$AD$29^3+6*Worksheets!$L$44^2*(1-Worksheets!$L$44)^2*Worksheets!$AD$29^2+4*Worksheets!$L$44*(1-Worksheets!$L$44^3)*Worksheets!$AD$29)/Worksheets!$L$45),0)</f>
        <v>#VALUE!</v>
      </c>
      <c r="Q92" s="90" t="str">
        <f>IF(Worksheets!$I$45='Yield Calculations'!$M$4,'Yield Calculations'!L92*'Yield Calculations'!M92,IF(Worksheets!$I$45='Yield Calculations'!$N$4,'Yield Calculations'!L92*'Yield Calculations'!N92,IF(Worksheets!$I$45='Yield Calculations'!$O$4,'Yield Calculations'!L92*'Yield Calculations'!O92,IF(Worksheets!$I$45='Yield Calculations'!$P$4,'Yield Calculations'!L92*'Yield Calculations'!P92,"Too Many Lanes"))))</f>
        <v>Too Many Lanes</v>
      </c>
      <c r="R92" s="90" t="str">
        <f>IF(Worksheets!$I$45='Yield Calculations'!$M$4,'Yield Calculations'!M92,IF(Worksheets!$I$45='Yield Calculations'!$N$4,'Yield Calculations'!N92,IF(Worksheets!$I$45='Yield Calculations'!$O$4,'Yield Calculations'!O92,IF(Worksheets!$I$45='Yield Calculations'!$P$4,'Yield Calculations'!P92,"Too Many Lanes"))))</f>
        <v>Too Many Lanes</v>
      </c>
    </row>
    <row r="93" spans="1:18">
      <c r="A93" s="83">
        <f t="shared" si="1"/>
        <v>86</v>
      </c>
      <c r="B93" s="83" t="e">
        <f>Worksheets!$S$24*(A93-0.5)</f>
        <v>#VALUE!</v>
      </c>
      <c r="C93" s="90" t="e">
        <f>IF(Worksheets!$V$24&gt;=A93,Worksheets!$G$45*Worksheets!$AD$29*(1-Worksheets!$AD$29)^('Yield Calculations'!A93-1),0)</f>
        <v>#VALUE!</v>
      </c>
      <c r="D93" s="90" t="e">
        <f>IF(Worksheets!$V$24&gt;=A93,(Worksheets!$G$45-SUM($D$7:D92))*(((2*Worksheets!$G$44*(1-Worksheets!$G$44)*Worksheets!$AD$29)+(Worksheets!$G$44^2*Worksheets!$AD$29^2))/Worksheets!$G$45),0)</f>
        <v>#VALUE!</v>
      </c>
      <c r="E93" s="90" t="e">
        <f>IF(Worksheets!$V$24&gt;=A93,(Worksheets!$G$45-SUM($E$7:E92))*((Worksheets!$G$44^3*Worksheets!$AD$29^3+3*Worksheets!$G$44^2*(1-Worksheets!$G$44)*Worksheets!$AD$29^2+3*Worksheets!$G$44*(1-Worksheets!$G$44)^2*Worksheets!$AD$29)/Worksheets!$G$45),0)</f>
        <v>#VALUE!</v>
      </c>
      <c r="F93" s="90" t="e">
        <f>IF(Worksheets!$V$24&gt;=A93,(Worksheets!$G$45-SUM($F$7:F92))*((Worksheets!$G$44^4*Worksheets!$AD$29^4+4*Worksheets!$G$44^3*(1-Worksheets!$G$44)*Worksheets!$AD$29^3+6*Worksheets!$G$44^2*(1-Worksheets!$G$44)^2*Worksheets!$AD$29^2+4*Worksheets!$G$44*(1-Worksheets!$G$44^3)*Worksheets!$AD$29)/Worksheets!$G$45),0)</f>
        <v>#VALUE!</v>
      </c>
      <c r="G93" s="90" t="str">
        <f>IF(Worksheets!$D$45='Yield Calculations'!$C$4,'Yield Calculations'!B93*'Yield Calculations'!C93,IF(Worksheets!$D$45='Yield Calculations'!$D$4,'Yield Calculations'!B93*'Yield Calculations'!D93,IF(Worksheets!$D$45='Yield Calculations'!$E$4,'Yield Calculations'!B93*'Yield Calculations'!E93,IF(Worksheets!$D$45='Yield Calculations'!$F$4,'Yield Calculations'!B93*'Yield Calculations'!F93,"Too Many Lanes"))))</f>
        <v>Too Many Lanes</v>
      </c>
      <c r="H93" s="90" t="str">
        <f>IF(Worksheets!$D$45='Yield Calculations'!$C$4,'Yield Calculations'!C93,IF(Worksheets!$D$45='Yield Calculations'!$D$4,'Yield Calculations'!D93,IF(Worksheets!$D$45='Yield Calculations'!$E$4,'Yield Calculations'!E93,IF(Worksheets!$D$45='Yield Calculations'!$F$4,'Yield Calculations'!F93,"Too Many Lanes"))))</f>
        <v>Too Many Lanes</v>
      </c>
      <c r="K93" s="83">
        <v>86</v>
      </c>
      <c r="L93" s="83" t="e">
        <f>Worksheets!$X$24*(K93-0.5)</f>
        <v>#VALUE!</v>
      </c>
      <c r="M93" s="90" t="e">
        <f>IF(Worksheets!$AA$24&gt;=K93,Worksheets!$L$45*Worksheets!$AD$29*(1-Worksheets!$AD$29)^('Yield Calculations'!K93-1),0)</f>
        <v>#VALUE!</v>
      </c>
      <c r="N93" s="90" t="e">
        <f>IF(Worksheets!$AA$24&gt;=K93,(Worksheets!$L$45-SUM($N$7:N92))*(((2*Worksheets!$L$44*(1-Worksheets!$L$44)*Worksheets!$AD$29)+(Worksheets!$L$44^2*Worksheets!$AD$29^2))/Worksheets!$L$45),0)</f>
        <v>#VALUE!</v>
      </c>
      <c r="O93" s="90" t="e">
        <f>IF(Worksheets!$AA$24&gt;=K93,(Worksheets!$L$45-SUM($O$7:O92))*((Worksheets!$L$44^3*Worksheets!$AD$29^3+3*Worksheets!$L$44^2*(1-Worksheets!$L$44)*Worksheets!$AD$29^2+3*Worksheets!$L$44*(1-Worksheets!$L$44)^2*Worksheets!$AD$29)/Worksheets!$L$45),0)</f>
        <v>#VALUE!</v>
      </c>
      <c r="P93" s="90" t="e">
        <f>IF(Worksheets!$AA$24&gt;=K93,(Worksheets!$L$45-SUM($P$7:P92))*((Worksheets!$L$44^4*Worksheets!$AD$29^4+4*Worksheets!$L$44^3*(1-Worksheets!$L$44)*Worksheets!$AD$29^3+6*Worksheets!$L$44^2*(1-Worksheets!$L$44)^2*Worksheets!$AD$29^2+4*Worksheets!$L$44*(1-Worksheets!$L$44^3)*Worksheets!$AD$29)/Worksheets!$L$45),0)</f>
        <v>#VALUE!</v>
      </c>
      <c r="Q93" s="90" t="str">
        <f>IF(Worksheets!$I$45='Yield Calculations'!$M$4,'Yield Calculations'!L93*'Yield Calculations'!M93,IF(Worksheets!$I$45='Yield Calculations'!$N$4,'Yield Calculations'!L93*'Yield Calculations'!N93,IF(Worksheets!$I$45='Yield Calculations'!$O$4,'Yield Calculations'!L93*'Yield Calculations'!O93,IF(Worksheets!$I$45='Yield Calculations'!$P$4,'Yield Calculations'!L93*'Yield Calculations'!P93,"Too Many Lanes"))))</f>
        <v>Too Many Lanes</v>
      </c>
      <c r="R93" s="90" t="str">
        <f>IF(Worksheets!$I$45='Yield Calculations'!$M$4,'Yield Calculations'!M93,IF(Worksheets!$I$45='Yield Calculations'!$N$4,'Yield Calculations'!N93,IF(Worksheets!$I$45='Yield Calculations'!$O$4,'Yield Calculations'!O93,IF(Worksheets!$I$45='Yield Calculations'!$P$4,'Yield Calculations'!P93,"Too Many Lanes"))))</f>
        <v>Too Many Lanes</v>
      </c>
    </row>
    <row r="94" spans="1:18">
      <c r="A94" s="83">
        <f t="shared" si="1"/>
        <v>87</v>
      </c>
      <c r="B94" s="83" t="e">
        <f>Worksheets!$S$24*(A94-0.5)</f>
        <v>#VALUE!</v>
      </c>
      <c r="C94" s="90" t="e">
        <f>IF(Worksheets!$V$24&gt;=A94,Worksheets!$G$45*Worksheets!$AD$29*(1-Worksheets!$AD$29)^('Yield Calculations'!A94-1),0)</f>
        <v>#VALUE!</v>
      </c>
      <c r="D94" s="90" t="e">
        <f>IF(Worksheets!$V$24&gt;=A94,(Worksheets!$G$45-SUM($D$7:D93))*(((2*Worksheets!$G$44*(1-Worksheets!$G$44)*Worksheets!$AD$29)+(Worksheets!$G$44^2*Worksheets!$AD$29^2))/Worksheets!$G$45),0)</f>
        <v>#VALUE!</v>
      </c>
      <c r="E94" s="90" t="e">
        <f>IF(Worksheets!$V$24&gt;=A94,(Worksheets!$G$45-SUM($E$7:E93))*((Worksheets!$G$44^3*Worksheets!$AD$29^3+3*Worksheets!$G$44^2*(1-Worksheets!$G$44)*Worksheets!$AD$29^2+3*Worksheets!$G$44*(1-Worksheets!$G$44)^2*Worksheets!$AD$29)/Worksheets!$G$45),0)</f>
        <v>#VALUE!</v>
      </c>
      <c r="F94" s="90" t="e">
        <f>IF(Worksheets!$V$24&gt;=A94,(Worksheets!$G$45-SUM($F$7:F93))*((Worksheets!$G$44^4*Worksheets!$AD$29^4+4*Worksheets!$G$44^3*(1-Worksheets!$G$44)*Worksheets!$AD$29^3+6*Worksheets!$G$44^2*(1-Worksheets!$G$44)^2*Worksheets!$AD$29^2+4*Worksheets!$G$44*(1-Worksheets!$G$44^3)*Worksheets!$AD$29)/Worksheets!$G$45),0)</f>
        <v>#VALUE!</v>
      </c>
      <c r="G94" s="90" t="str">
        <f>IF(Worksheets!$D$45='Yield Calculations'!$C$4,'Yield Calculations'!B94*'Yield Calculations'!C94,IF(Worksheets!$D$45='Yield Calculations'!$D$4,'Yield Calculations'!B94*'Yield Calculations'!D94,IF(Worksheets!$D$45='Yield Calculations'!$E$4,'Yield Calculations'!B94*'Yield Calculations'!E94,IF(Worksheets!$D$45='Yield Calculations'!$F$4,'Yield Calculations'!B94*'Yield Calculations'!F94,"Too Many Lanes"))))</f>
        <v>Too Many Lanes</v>
      </c>
      <c r="H94" s="90" t="str">
        <f>IF(Worksheets!$D$45='Yield Calculations'!$C$4,'Yield Calculations'!C94,IF(Worksheets!$D$45='Yield Calculations'!$D$4,'Yield Calculations'!D94,IF(Worksheets!$D$45='Yield Calculations'!$E$4,'Yield Calculations'!E94,IF(Worksheets!$D$45='Yield Calculations'!$F$4,'Yield Calculations'!F94,"Too Many Lanes"))))</f>
        <v>Too Many Lanes</v>
      </c>
      <c r="K94" s="83">
        <v>87</v>
      </c>
      <c r="L94" s="83" t="e">
        <f>Worksheets!$X$24*(K94-0.5)</f>
        <v>#VALUE!</v>
      </c>
      <c r="M94" s="90" t="e">
        <f>IF(Worksheets!$AA$24&gt;=K94,Worksheets!$L$45*Worksheets!$AD$29*(1-Worksheets!$AD$29)^('Yield Calculations'!K94-1),0)</f>
        <v>#VALUE!</v>
      </c>
      <c r="N94" s="90" t="e">
        <f>IF(Worksheets!$AA$24&gt;=K94,(Worksheets!$L$45-SUM($N$7:N93))*(((2*Worksheets!$L$44*(1-Worksheets!$L$44)*Worksheets!$AD$29)+(Worksheets!$L$44^2*Worksheets!$AD$29^2))/Worksheets!$L$45),0)</f>
        <v>#VALUE!</v>
      </c>
      <c r="O94" s="90" t="e">
        <f>IF(Worksheets!$AA$24&gt;=K94,(Worksheets!$L$45-SUM($O$7:O93))*((Worksheets!$L$44^3*Worksheets!$AD$29^3+3*Worksheets!$L$44^2*(1-Worksheets!$L$44)*Worksheets!$AD$29^2+3*Worksheets!$L$44*(1-Worksheets!$L$44)^2*Worksheets!$AD$29)/Worksheets!$L$45),0)</f>
        <v>#VALUE!</v>
      </c>
      <c r="P94" s="90" t="e">
        <f>IF(Worksheets!$AA$24&gt;=K94,(Worksheets!$L$45-SUM($P$7:P93))*((Worksheets!$L$44^4*Worksheets!$AD$29^4+4*Worksheets!$L$44^3*(1-Worksheets!$L$44)*Worksheets!$AD$29^3+6*Worksheets!$L$44^2*(1-Worksheets!$L$44)^2*Worksheets!$AD$29^2+4*Worksheets!$L$44*(1-Worksheets!$L$44^3)*Worksheets!$AD$29)/Worksheets!$L$45),0)</f>
        <v>#VALUE!</v>
      </c>
      <c r="Q94" s="90" t="str">
        <f>IF(Worksheets!$I$45='Yield Calculations'!$M$4,'Yield Calculations'!L94*'Yield Calculations'!M94,IF(Worksheets!$I$45='Yield Calculations'!$N$4,'Yield Calculations'!L94*'Yield Calculations'!N94,IF(Worksheets!$I$45='Yield Calculations'!$O$4,'Yield Calculations'!L94*'Yield Calculations'!O94,IF(Worksheets!$I$45='Yield Calculations'!$P$4,'Yield Calculations'!L94*'Yield Calculations'!P94,"Too Many Lanes"))))</f>
        <v>Too Many Lanes</v>
      </c>
      <c r="R94" s="90" t="str">
        <f>IF(Worksheets!$I$45='Yield Calculations'!$M$4,'Yield Calculations'!M94,IF(Worksheets!$I$45='Yield Calculations'!$N$4,'Yield Calculations'!N94,IF(Worksheets!$I$45='Yield Calculations'!$O$4,'Yield Calculations'!O94,IF(Worksheets!$I$45='Yield Calculations'!$P$4,'Yield Calculations'!P94,"Too Many Lanes"))))</f>
        <v>Too Many Lanes</v>
      </c>
    </row>
    <row r="95" spans="1:18">
      <c r="A95" s="83">
        <f t="shared" si="1"/>
        <v>88</v>
      </c>
      <c r="B95" s="83" t="e">
        <f>Worksheets!$S$24*(A95-0.5)</f>
        <v>#VALUE!</v>
      </c>
      <c r="C95" s="90" t="e">
        <f>IF(Worksheets!$V$24&gt;=A95,Worksheets!$G$45*Worksheets!$AD$29*(1-Worksheets!$AD$29)^('Yield Calculations'!A95-1),0)</f>
        <v>#VALUE!</v>
      </c>
      <c r="D95" s="90" t="e">
        <f>IF(Worksheets!$V$24&gt;=A95,(Worksheets!$G$45-SUM($D$7:D94))*(((2*Worksheets!$G$44*(1-Worksheets!$G$44)*Worksheets!$AD$29)+(Worksheets!$G$44^2*Worksheets!$AD$29^2))/Worksheets!$G$45),0)</f>
        <v>#VALUE!</v>
      </c>
      <c r="E95" s="90" t="e">
        <f>IF(Worksheets!$V$24&gt;=A95,(Worksheets!$G$45-SUM($E$7:E94))*((Worksheets!$G$44^3*Worksheets!$AD$29^3+3*Worksheets!$G$44^2*(1-Worksheets!$G$44)*Worksheets!$AD$29^2+3*Worksheets!$G$44*(1-Worksheets!$G$44)^2*Worksheets!$AD$29)/Worksheets!$G$45),0)</f>
        <v>#VALUE!</v>
      </c>
      <c r="F95" s="90" t="e">
        <f>IF(Worksheets!$V$24&gt;=A95,(Worksheets!$G$45-SUM($F$7:F94))*((Worksheets!$G$44^4*Worksheets!$AD$29^4+4*Worksheets!$G$44^3*(1-Worksheets!$G$44)*Worksheets!$AD$29^3+6*Worksheets!$G$44^2*(1-Worksheets!$G$44)^2*Worksheets!$AD$29^2+4*Worksheets!$G$44*(1-Worksheets!$G$44^3)*Worksheets!$AD$29)/Worksheets!$G$45),0)</f>
        <v>#VALUE!</v>
      </c>
      <c r="G95" s="90" t="str">
        <f>IF(Worksheets!$D$45='Yield Calculations'!$C$4,'Yield Calculations'!B95*'Yield Calculations'!C95,IF(Worksheets!$D$45='Yield Calculations'!$D$4,'Yield Calculations'!B95*'Yield Calculations'!D95,IF(Worksheets!$D$45='Yield Calculations'!$E$4,'Yield Calculations'!B95*'Yield Calculations'!E95,IF(Worksheets!$D$45='Yield Calculations'!$F$4,'Yield Calculations'!B95*'Yield Calculations'!F95,"Too Many Lanes"))))</f>
        <v>Too Many Lanes</v>
      </c>
      <c r="H95" s="90" t="str">
        <f>IF(Worksheets!$D$45='Yield Calculations'!$C$4,'Yield Calculations'!C95,IF(Worksheets!$D$45='Yield Calculations'!$D$4,'Yield Calculations'!D95,IF(Worksheets!$D$45='Yield Calculations'!$E$4,'Yield Calculations'!E95,IF(Worksheets!$D$45='Yield Calculations'!$F$4,'Yield Calculations'!F95,"Too Many Lanes"))))</f>
        <v>Too Many Lanes</v>
      </c>
      <c r="K95" s="83">
        <v>88</v>
      </c>
      <c r="L95" s="83" t="e">
        <f>Worksheets!$X$24*(K95-0.5)</f>
        <v>#VALUE!</v>
      </c>
      <c r="M95" s="90" t="e">
        <f>IF(Worksheets!$AA$24&gt;=K95,Worksheets!$L$45*Worksheets!$AD$29*(1-Worksheets!$AD$29)^('Yield Calculations'!K95-1),0)</f>
        <v>#VALUE!</v>
      </c>
      <c r="N95" s="90" t="e">
        <f>IF(Worksheets!$AA$24&gt;=K95,(Worksheets!$L$45-SUM($N$7:N94))*(((2*Worksheets!$L$44*(1-Worksheets!$L$44)*Worksheets!$AD$29)+(Worksheets!$L$44^2*Worksheets!$AD$29^2))/Worksheets!$L$45),0)</f>
        <v>#VALUE!</v>
      </c>
      <c r="O95" s="90" t="e">
        <f>IF(Worksheets!$AA$24&gt;=K95,(Worksheets!$L$45-SUM($O$7:O94))*((Worksheets!$L$44^3*Worksheets!$AD$29^3+3*Worksheets!$L$44^2*(1-Worksheets!$L$44)*Worksheets!$AD$29^2+3*Worksheets!$L$44*(1-Worksheets!$L$44)^2*Worksheets!$AD$29)/Worksheets!$L$45),0)</f>
        <v>#VALUE!</v>
      </c>
      <c r="P95" s="90" t="e">
        <f>IF(Worksheets!$AA$24&gt;=K95,(Worksheets!$L$45-SUM($P$7:P94))*((Worksheets!$L$44^4*Worksheets!$AD$29^4+4*Worksheets!$L$44^3*(1-Worksheets!$L$44)*Worksheets!$AD$29^3+6*Worksheets!$L$44^2*(1-Worksheets!$L$44)^2*Worksheets!$AD$29^2+4*Worksheets!$L$44*(1-Worksheets!$L$44^3)*Worksheets!$AD$29)/Worksheets!$L$45),0)</f>
        <v>#VALUE!</v>
      </c>
      <c r="Q95" s="90" t="str">
        <f>IF(Worksheets!$I$45='Yield Calculations'!$M$4,'Yield Calculations'!L95*'Yield Calculations'!M95,IF(Worksheets!$I$45='Yield Calculations'!$N$4,'Yield Calculations'!L95*'Yield Calculations'!N95,IF(Worksheets!$I$45='Yield Calculations'!$O$4,'Yield Calculations'!L95*'Yield Calculations'!O95,IF(Worksheets!$I$45='Yield Calculations'!$P$4,'Yield Calculations'!L95*'Yield Calculations'!P95,"Too Many Lanes"))))</f>
        <v>Too Many Lanes</v>
      </c>
      <c r="R95" s="90" t="str">
        <f>IF(Worksheets!$I$45='Yield Calculations'!$M$4,'Yield Calculations'!M95,IF(Worksheets!$I$45='Yield Calculations'!$N$4,'Yield Calculations'!N95,IF(Worksheets!$I$45='Yield Calculations'!$O$4,'Yield Calculations'!O95,IF(Worksheets!$I$45='Yield Calculations'!$P$4,'Yield Calculations'!P95,"Too Many Lanes"))))</f>
        <v>Too Many Lanes</v>
      </c>
    </row>
    <row r="96" spans="1:18">
      <c r="A96" s="83">
        <f t="shared" si="1"/>
        <v>89</v>
      </c>
      <c r="B96" s="83" t="e">
        <f>Worksheets!$S$24*(A96-0.5)</f>
        <v>#VALUE!</v>
      </c>
      <c r="C96" s="90" t="e">
        <f>IF(Worksheets!$V$24&gt;=A96,Worksheets!$G$45*Worksheets!$AD$29*(1-Worksheets!$AD$29)^('Yield Calculations'!A96-1),0)</f>
        <v>#VALUE!</v>
      </c>
      <c r="D96" s="90" t="e">
        <f>IF(Worksheets!$V$24&gt;=A96,(Worksheets!$G$45-SUM($D$7:D95))*(((2*Worksheets!$G$44*(1-Worksheets!$G$44)*Worksheets!$AD$29)+(Worksheets!$G$44^2*Worksheets!$AD$29^2))/Worksheets!$G$45),0)</f>
        <v>#VALUE!</v>
      </c>
      <c r="E96" s="90" t="e">
        <f>IF(Worksheets!$V$24&gt;=A96,(Worksheets!$G$45-SUM($E$7:E95))*((Worksheets!$G$44^3*Worksheets!$AD$29^3+3*Worksheets!$G$44^2*(1-Worksheets!$G$44)*Worksheets!$AD$29^2+3*Worksheets!$G$44*(1-Worksheets!$G$44)^2*Worksheets!$AD$29)/Worksheets!$G$45),0)</f>
        <v>#VALUE!</v>
      </c>
      <c r="F96" s="90" t="e">
        <f>IF(Worksheets!$V$24&gt;=A96,(Worksheets!$G$45-SUM($F$7:F95))*((Worksheets!$G$44^4*Worksheets!$AD$29^4+4*Worksheets!$G$44^3*(1-Worksheets!$G$44)*Worksheets!$AD$29^3+6*Worksheets!$G$44^2*(1-Worksheets!$G$44)^2*Worksheets!$AD$29^2+4*Worksheets!$G$44*(1-Worksheets!$G$44^3)*Worksheets!$AD$29)/Worksheets!$G$45),0)</f>
        <v>#VALUE!</v>
      </c>
      <c r="G96" s="90" t="str">
        <f>IF(Worksheets!$D$45='Yield Calculations'!$C$4,'Yield Calculations'!B96*'Yield Calculations'!C96,IF(Worksheets!$D$45='Yield Calculations'!$D$4,'Yield Calculations'!B96*'Yield Calculations'!D96,IF(Worksheets!$D$45='Yield Calculations'!$E$4,'Yield Calculations'!B96*'Yield Calculations'!E96,IF(Worksheets!$D$45='Yield Calculations'!$F$4,'Yield Calculations'!B96*'Yield Calculations'!F96,"Too Many Lanes"))))</f>
        <v>Too Many Lanes</v>
      </c>
      <c r="H96" s="90" t="str">
        <f>IF(Worksheets!$D$45='Yield Calculations'!$C$4,'Yield Calculations'!C96,IF(Worksheets!$D$45='Yield Calculations'!$D$4,'Yield Calculations'!D96,IF(Worksheets!$D$45='Yield Calculations'!$E$4,'Yield Calculations'!E96,IF(Worksheets!$D$45='Yield Calculations'!$F$4,'Yield Calculations'!F96,"Too Many Lanes"))))</f>
        <v>Too Many Lanes</v>
      </c>
      <c r="K96" s="83">
        <v>89</v>
      </c>
      <c r="L96" s="83" t="e">
        <f>Worksheets!$X$24*(K96-0.5)</f>
        <v>#VALUE!</v>
      </c>
      <c r="M96" s="90" t="e">
        <f>IF(Worksheets!$AA$24&gt;=K96,Worksheets!$L$45*Worksheets!$AD$29*(1-Worksheets!$AD$29)^('Yield Calculations'!K96-1),0)</f>
        <v>#VALUE!</v>
      </c>
      <c r="N96" s="90" t="e">
        <f>IF(Worksheets!$AA$24&gt;=K96,(Worksheets!$L$45-SUM($N$7:N95))*(((2*Worksheets!$L$44*(1-Worksheets!$L$44)*Worksheets!$AD$29)+(Worksheets!$L$44^2*Worksheets!$AD$29^2))/Worksheets!$L$45),0)</f>
        <v>#VALUE!</v>
      </c>
      <c r="O96" s="90" t="e">
        <f>IF(Worksheets!$AA$24&gt;=K96,(Worksheets!$L$45-SUM($O$7:O95))*((Worksheets!$L$44^3*Worksheets!$AD$29^3+3*Worksheets!$L$44^2*(1-Worksheets!$L$44)*Worksheets!$AD$29^2+3*Worksheets!$L$44*(1-Worksheets!$L$44)^2*Worksheets!$AD$29)/Worksheets!$L$45),0)</f>
        <v>#VALUE!</v>
      </c>
      <c r="P96" s="90" t="e">
        <f>IF(Worksheets!$AA$24&gt;=K96,(Worksheets!$L$45-SUM($P$7:P95))*((Worksheets!$L$44^4*Worksheets!$AD$29^4+4*Worksheets!$L$44^3*(1-Worksheets!$L$44)*Worksheets!$AD$29^3+6*Worksheets!$L$44^2*(1-Worksheets!$L$44)^2*Worksheets!$AD$29^2+4*Worksheets!$L$44*(1-Worksheets!$L$44^3)*Worksheets!$AD$29)/Worksheets!$L$45),0)</f>
        <v>#VALUE!</v>
      </c>
      <c r="Q96" s="90" t="str">
        <f>IF(Worksheets!$I$45='Yield Calculations'!$M$4,'Yield Calculations'!L96*'Yield Calculations'!M96,IF(Worksheets!$I$45='Yield Calculations'!$N$4,'Yield Calculations'!L96*'Yield Calculations'!N96,IF(Worksheets!$I$45='Yield Calculations'!$O$4,'Yield Calculations'!L96*'Yield Calculations'!O96,IF(Worksheets!$I$45='Yield Calculations'!$P$4,'Yield Calculations'!L96*'Yield Calculations'!P96,"Too Many Lanes"))))</f>
        <v>Too Many Lanes</v>
      </c>
      <c r="R96" s="90" t="str">
        <f>IF(Worksheets!$I$45='Yield Calculations'!$M$4,'Yield Calculations'!M96,IF(Worksheets!$I$45='Yield Calculations'!$N$4,'Yield Calculations'!N96,IF(Worksheets!$I$45='Yield Calculations'!$O$4,'Yield Calculations'!O96,IF(Worksheets!$I$45='Yield Calculations'!$P$4,'Yield Calculations'!P96,"Too Many Lanes"))))</f>
        <v>Too Many Lanes</v>
      </c>
    </row>
    <row r="97" spans="1:18">
      <c r="A97" s="83">
        <f t="shared" si="1"/>
        <v>90</v>
      </c>
      <c r="B97" s="83" t="e">
        <f>Worksheets!$S$24*(A97-0.5)</f>
        <v>#VALUE!</v>
      </c>
      <c r="C97" s="90" t="e">
        <f>IF(Worksheets!$V$24&gt;=A97,Worksheets!$G$45*Worksheets!$AD$29*(1-Worksheets!$AD$29)^('Yield Calculations'!A97-1),0)</f>
        <v>#VALUE!</v>
      </c>
      <c r="D97" s="90" t="e">
        <f>IF(Worksheets!$V$24&gt;=A97,(Worksheets!$G$45-SUM($D$7:D96))*(((2*Worksheets!$G$44*(1-Worksheets!$G$44)*Worksheets!$AD$29)+(Worksheets!$G$44^2*Worksheets!$AD$29^2))/Worksheets!$G$45),0)</f>
        <v>#VALUE!</v>
      </c>
      <c r="E97" s="90" t="e">
        <f>IF(Worksheets!$V$24&gt;=A97,(Worksheets!$G$45-SUM($E$7:E96))*((Worksheets!$G$44^3*Worksheets!$AD$29^3+3*Worksheets!$G$44^2*(1-Worksheets!$G$44)*Worksheets!$AD$29^2+3*Worksheets!$G$44*(1-Worksheets!$G$44)^2*Worksheets!$AD$29)/Worksheets!$G$45),0)</f>
        <v>#VALUE!</v>
      </c>
      <c r="F97" s="90" t="e">
        <f>IF(Worksheets!$V$24&gt;=A97,(Worksheets!$G$45-SUM($F$7:F96))*((Worksheets!$G$44^4*Worksheets!$AD$29^4+4*Worksheets!$G$44^3*(1-Worksheets!$G$44)*Worksheets!$AD$29^3+6*Worksheets!$G$44^2*(1-Worksheets!$G$44)^2*Worksheets!$AD$29^2+4*Worksheets!$G$44*(1-Worksheets!$G$44^3)*Worksheets!$AD$29)/Worksheets!$G$45),0)</f>
        <v>#VALUE!</v>
      </c>
      <c r="G97" s="90" t="str">
        <f>IF(Worksheets!$D$45='Yield Calculations'!$C$4,'Yield Calculations'!B97*'Yield Calculations'!C97,IF(Worksheets!$D$45='Yield Calculations'!$D$4,'Yield Calculations'!B97*'Yield Calculations'!D97,IF(Worksheets!$D$45='Yield Calculations'!$E$4,'Yield Calculations'!B97*'Yield Calculations'!E97,IF(Worksheets!$D$45='Yield Calculations'!$F$4,'Yield Calculations'!B97*'Yield Calculations'!F97,"Too Many Lanes"))))</f>
        <v>Too Many Lanes</v>
      </c>
      <c r="H97" s="90" t="str">
        <f>IF(Worksheets!$D$45='Yield Calculations'!$C$4,'Yield Calculations'!C97,IF(Worksheets!$D$45='Yield Calculations'!$D$4,'Yield Calculations'!D97,IF(Worksheets!$D$45='Yield Calculations'!$E$4,'Yield Calculations'!E97,IF(Worksheets!$D$45='Yield Calculations'!$F$4,'Yield Calculations'!F97,"Too Many Lanes"))))</f>
        <v>Too Many Lanes</v>
      </c>
      <c r="K97" s="83">
        <v>90</v>
      </c>
      <c r="L97" s="83" t="e">
        <f>Worksheets!$X$24*(K97-0.5)</f>
        <v>#VALUE!</v>
      </c>
      <c r="M97" s="90" t="e">
        <f>IF(Worksheets!$AA$24&gt;=K97,Worksheets!$L$45*Worksheets!$AD$29*(1-Worksheets!$AD$29)^('Yield Calculations'!K97-1),0)</f>
        <v>#VALUE!</v>
      </c>
      <c r="N97" s="90" t="e">
        <f>IF(Worksheets!$AA$24&gt;=K97,(Worksheets!$L$45-SUM($N$7:N96))*(((2*Worksheets!$L$44*(1-Worksheets!$L$44)*Worksheets!$AD$29)+(Worksheets!$L$44^2*Worksheets!$AD$29^2))/Worksheets!$L$45),0)</f>
        <v>#VALUE!</v>
      </c>
      <c r="O97" s="90" t="e">
        <f>IF(Worksheets!$AA$24&gt;=K97,(Worksheets!$L$45-SUM($O$7:O96))*((Worksheets!$L$44^3*Worksheets!$AD$29^3+3*Worksheets!$L$44^2*(1-Worksheets!$L$44)*Worksheets!$AD$29^2+3*Worksheets!$L$44*(1-Worksheets!$L$44)^2*Worksheets!$AD$29)/Worksheets!$L$45),0)</f>
        <v>#VALUE!</v>
      </c>
      <c r="P97" s="90" t="e">
        <f>IF(Worksheets!$AA$24&gt;=K97,(Worksheets!$L$45-SUM($P$7:P96))*((Worksheets!$L$44^4*Worksheets!$AD$29^4+4*Worksheets!$L$44^3*(1-Worksheets!$L$44)*Worksheets!$AD$29^3+6*Worksheets!$L$44^2*(1-Worksheets!$L$44)^2*Worksheets!$AD$29^2+4*Worksheets!$L$44*(1-Worksheets!$L$44^3)*Worksheets!$AD$29)/Worksheets!$L$45),0)</f>
        <v>#VALUE!</v>
      </c>
      <c r="Q97" s="90" t="str">
        <f>IF(Worksheets!$I$45='Yield Calculations'!$M$4,'Yield Calculations'!L97*'Yield Calculations'!M97,IF(Worksheets!$I$45='Yield Calculations'!$N$4,'Yield Calculations'!L97*'Yield Calculations'!N97,IF(Worksheets!$I$45='Yield Calculations'!$O$4,'Yield Calculations'!L97*'Yield Calculations'!O97,IF(Worksheets!$I$45='Yield Calculations'!$P$4,'Yield Calculations'!L97*'Yield Calculations'!P97,"Too Many Lanes"))))</f>
        <v>Too Many Lanes</v>
      </c>
      <c r="R97" s="90" t="str">
        <f>IF(Worksheets!$I$45='Yield Calculations'!$M$4,'Yield Calculations'!M97,IF(Worksheets!$I$45='Yield Calculations'!$N$4,'Yield Calculations'!N97,IF(Worksheets!$I$45='Yield Calculations'!$O$4,'Yield Calculations'!O97,IF(Worksheets!$I$45='Yield Calculations'!$P$4,'Yield Calculations'!P97,"Too Many Lanes"))))</f>
        <v>Too Many Lanes</v>
      </c>
    </row>
    <row r="98" spans="1:18">
      <c r="A98" s="83">
        <f t="shared" si="1"/>
        <v>91</v>
      </c>
      <c r="B98" s="83" t="e">
        <f>Worksheets!$S$24*(A98-0.5)</f>
        <v>#VALUE!</v>
      </c>
      <c r="C98" s="90" t="e">
        <f>IF(Worksheets!$V$24&gt;=A98,Worksheets!$G$45*Worksheets!$AD$29*(1-Worksheets!$AD$29)^('Yield Calculations'!A98-1),0)</f>
        <v>#VALUE!</v>
      </c>
      <c r="D98" s="90" t="e">
        <f>IF(Worksheets!$V$24&gt;=A98,(Worksheets!$G$45-SUM($D$7:D97))*(((2*Worksheets!$G$44*(1-Worksheets!$G$44)*Worksheets!$AD$29)+(Worksheets!$G$44^2*Worksheets!$AD$29^2))/Worksheets!$G$45),0)</f>
        <v>#VALUE!</v>
      </c>
      <c r="E98" s="90" t="e">
        <f>IF(Worksheets!$V$24&gt;=A98,(Worksheets!$G$45-SUM($E$7:E97))*((Worksheets!$G$44^3*Worksheets!$AD$29^3+3*Worksheets!$G$44^2*(1-Worksheets!$G$44)*Worksheets!$AD$29^2+3*Worksheets!$G$44*(1-Worksheets!$G$44)^2*Worksheets!$AD$29)/Worksheets!$G$45),0)</f>
        <v>#VALUE!</v>
      </c>
      <c r="F98" s="90" t="e">
        <f>IF(Worksheets!$V$24&gt;=A98,(Worksheets!$G$45-SUM($F$7:F97))*((Worksheets!$G$44^4*Worksheets!$AD$29^4+4*Worksheets!$G$44^3*(1-Worksheets!$G$44)*Worksheets!$AD$29^3+6*Worksheets!$G$44^2*(1-Worksheets!$G$44)^2*Worksheets!$AD$29^2+4*Worksheets!$G$44*(1-Worksheets!$G$44^3)*Worksheets!$AD$29)/Worksheets!$G$45),0)</f>
        <v>#VALUE!</v>
      </c>
      <c r="G98" s="90" t="str">
        <f>IF(Worksheets!$D$45='Yield Calculations'!$C$4,'Yield Calculations'!B98*'Yield Calculations'!C98,IF(Worksheets!$D$45='Yield Calculations'!$D$4,'Yield Calculations'!B98*'Yield Calculations'!D98,IF(Worksheets!$D$45='Yield Calculations'!$E$4,'Yield Calculations'!B98*'Yield Calculations'!E98,IF(Worksheets!$D$45='Yield Calculations'!$F$4,'Yield Calculations'!B98*'Yield Calculations'!F98,"Too Many Lanes"))))</f>
        <v>Too Many Lanes</v>
      </c>
      <c r="H98" s="90" t="str">
        <f>IF(Worksheets!$D$45='Yield Calculations'!$C$4,'Yield Calculations'!C98,IF(Worksheets!$D$45='Yield Calculations'!$D$4,'Yield Calculations'!D98,IF(Worksheets!$D$45='Yield Calculations'!$E$4,'Yield Calculations'!E98,IF(Worksheets!$D$45='Yield Calculations'!$F$4,'Yield Calculations'!F98,"Too Many Lanes"))))</f>
        <v>Too Many Lanes</v>
      </c>
      <c r="K98" s="83">
        <v>91</v>
      </c>
      <c r="L98" s="83" t="e">
        <f>Worksheets!$X$24*(K98-0.5)</f>
        <v>#VALUE!</v>
      </c>
      <c r="M98" s="90" t="e">
        <f>IF(Worksheets!$AA$24&gt;=K98,Worksheets!$L$45*Worksheets!$AD$29*(1-Worksheets!$AD$29)^('Yield Calculations'!K98-1),0)</f>
        <v>#VALUE!</v>
      </c>
      <c r="N98" s="90" t="e">
        <f>IF(Worksheets!$AA$24&gt;=K98,(Worksheets!$L$45-SUM($N$7:N97))*(((2*Worksheets!$L$44*(1-Worksheets!$L$44)*Worksheets!$AD$29)+(Worksheets!$L$44^2*Worksheets!$AD$29^2))/Worksheets!$L$45),0)</f>
        <v>#VALUE!</v>
      </c>
      <c r="O98" s="90" t="e">
        <f>IF(Worksheets!$AA$24&gt;=K98,(Worksheets!$L$45-SUM($O$7:O97))*((Worksheets!$L$44^3*Worksheets!$AD$29^3+3*Worksheets!$L$44^2*(1-Worksheets!$L$44)*Worksheets!$AD$29^2+3*Worksheets!$L$44*(1-Worksheets!$L$44)^2*Worksheets!$AD$29)/Worksheets!$L$45),0)</f>
        <v>#VALUE!</v>
      </c>
      <c r="P98" s="90" t="e">
        <f>IF(Worksheets!$AA$24&gt;=K98,(Worksheets!$L$45-SUM($P$7:P97))*((Worksheets!$L$44^4*Worksheets!$AD$29^4+4*Worksheets!$L$44^3*(1-Worksheets!$L$44)*Worksheets!$AD$29^3+6*Worksheets!$L$44^2*(1-Worksheets!$L$44)^2*Worksheets!$AD$29^2+4*Worksheets!$L$44*(1-Worksheets!$L$44^3)*Worksheets!$AD$29)/Worksheets!$L$45),0)</f>
        <v>#VALUE!</v>
      </c>
      <c r="Q98" s="90" t="str">
        <f>IF(Worksheets!$I$45='Yield Calculations'!$M$4,'Yield Calculations'!L98*'Yield Calculations'!M98,IF(Worksheets!$I$45='Yield Calculations'!$N$4,'Yield Calculations'!L98*'Yield Calculations'!N98,IF(Worksheets!$I$45='Yield Calculations'!$O$4,'Yield Calculations'!L98*'Yield Calculations'!O98,IF(Worksheets!$I$45='Yield Calculations'!$P$4,'Yield Calculations'!L98*'Yield Calculations'!P98,"Too Many Lanes"))))</f>
        <v>Too Many Lanes</v>
      </c>
      <c r="R98" s="90" t="str">
        <f>IF(Worksheets!$I$45='Yield Calculations'!$M$4,'Yield Calculations'!M98,IF(Worksheets!$I$45='Yield Calculations'!$N$4,'Yield Calculations'!N98,IF(Worksheets!$I$45='Yield Calculations'!$O$4,'Yield Calculations'!O98,IF(Worksheets!$I$45='Yield Calculations'!$P$4,'Yield Calculations'!P98,"Too Many Lanes"))))</f>
        <v>Too Many Lanes</v>
      </c>
    </row>
    <row r="99" spans="1:18">
      <c r="A99" s="83">
        <f t="shared" si="1"/>
        <v>92</v>
      </c>
      <c r="B99" s="83" t="e">
        <f>Worksheets!$S$24*(A99-0.5)</f>
        <v>#VALUE!</v>
      </c>
      <c r="C99" s="90" t="e">
        <f>IF(Worksheets!$V$24&gt;=A99,Worksheets!$G$45*Worksheets!$AD$29*(1-Worksheets!$AD$29)^('Yield Calculations'!A99-1),0)</f>
        <v>#VALUE!</v>
      </c>
      <c r="D99" s="90" t="e">
        <f>IF(Worksheets!$V$24&gt;=A99,(Worksheets!$G$45-SUM($D$7:D98))*(((2*Worksheets!$G$44*(1-Worksheets!$G$44)*Worksheets!$AD$29)+(Worksheets!$G$44^2*Worksheets!$AD$29^2))/Worksheets!$G$45),0)</f>
        <v>#VALUE!</v>
      </c>
      <c r="E99" s="90" t="e">
        <f>IF(Worksheets!$V$24&gt;=A99,(Worksheets!$G$45-SUM($E$7:E98))*((Worksheets!$G$44^3*Worksheets!$AD$29^3+3*Worksheets!$G$44^2*(1-Worksheets!$G$44)*Worksheets!$AD$29^2+3*Worksheets!$G$44*(1-Worksheets!$G$44)^2*Worksheets!$AD$29)/Worksheets!$G$45),0)</f>
        <v>#VALUE!</v>
      </c>
      <c r="F99" s="90" t="e">
        <f>IF(Worksheets!$V$24&gt;=A99,(Worksheets!$G$45-SUM($F$7:F98))*((Worksheets!$G$44^4*Worksheets!$AD$29^4+4*Worksheets!$G$44^3*(1-Worksheets!$G$44)*Worksheets!$AD$29^3+6*Worksheets!$G$44^2*(1-Worksheets!$G$44)^2*Worksheets!$AD$29^2+4*Worksheets!$G$44*(1-Worksheets!$G$44^3)*Worksheets!$AD$29)/Worksheets!$G$45),0)</f>
        <v>#VALUE!</v>
      </c>
      <c r="G99" s="90" t="str">
        <f>IF(Worksheets!$D$45='Yield Calculations'!$C$4,'Yield Calculations'!B99*'Yield Calculations'!C99,IF(Worksheets!$D$45='Yield Calculations'!$D$4,'Yield Calculations'!B99*'Yield Calculations'!D99,IF(Worksheets!$D$45='Yield Calculations'!$E$4,'Yield Calculations'!B99*'Yield Calculations'!E99,IF(Worksheets!$D$45='Yield Calculations'!$F$4,'Yield Calculations'!B99*'Yield Calculations'!F99,"Too Many Lanes"))))</f>
        <v>Too Many Lanes</v>
      </c>
      <c r="H99" s="90" t="str">
        <f>IF(Worksheets!$D$45='Yield Calculations'!$C$4,'Yield Calculations'!C99,IF(Worksheets!$D$45='Yield Calculations'!$D$4,'Yield Calculations'!D99,IF(Worksheets!$D$45='Yield Calculations'!$E$4,'Yield Calculations'!E99,IF(Worksheets!$D$45='Yield Calculations'!$F$4,'Yield Calculations'!F99,"Too Many Lanes"))))</f>
        <v>Too Many Lanes</v>
      </c>
      <c r="K99" s="83">
        <v>92</v>
      </c>
      <c r="L99" s="83" t="e">
        <f>Worksheets!$X$24*(K99-0.5)</f>
        <v>#VALUE!</v>
      </c>
      <c r="M99" s="90" t="e">
        <f>IF(Worksheets!$AA$24&gt;=K99,Worksheets!$L$45*Worksheets!$AD$29*(1-Worksheets!$AD$29)^('Yield Calculations'!K99-1),0)</f>
        <v>#VALUE!</v>
      </c>
      <c r="N99" s="90" t="e">
        <f>IF(Worksheets!$AA$24&gt;=K99,(Worksheets!$L$45-SUM($N$7:N98))*(((2*Worksheets!$L$44*(1-Worksheets!$L$44)*Worksheets!$AD$29)+(Worksheets!$L$44^2*Worksheets!$AD$29^2))/Worksheets!$L$45),0)</f>
        <v>#VALUE!</v>
      </c>
      <c r="O99" s="90" t="e">
        <f>IF(Worksheets!$AA$24&gt;=K99,(Worksheets!$L$45-SUM($O$7:O98))*((Worksheets!$L$44^3*Worksheets!$AD$29^3+3*Worksheets!$L$44^2*(1-Worksheets!$L$44)*Worksheets!$AD$29^2+3*Worksheets!$L$44*(1-Worksheets!$L$44)^2*Worksheets!$AD$29)/Worksheets!$L$45),0)</f>
        <v>#VALUE!</v>
      </c>
      <c r="P99" s="90" t="e">
        <f>IF(Worksheets!$AA$24&gt;=K99,(Worksheets!$L$45-SUM($P$7:P98))*((Worksheets!$L$44^4*Worksheets!$AD$29^4+4*Worksheets!$L$44^3*(1-Worksheets!$L$44)*Worksheets!$AD$29^3+6*Worksheets!$L$44^2*(1-Worksheets!$L$44)^2*Worksheets!$AD$29^2+4*Worksheets!$L$44*(1-Worksheets!$L$44^3)*Worksheets!$AD$29)/Worksheets!$L$45),0)</f>
        <v>#VALUE!</v>
      </c>
      <c r="Q99" s="90" t="str">
        <f>IF(Worksheets!$I$45='Yield Calculations'!$M$4,'Yield Calculations'!L99*'Yield Calculations'!M99,IF(Worksheets!$I$45='Yield Calculations'!$N$4,'Yield Calculations'!L99*'Yield Calculations'!N99,IF(Worksheets!$I$45='Yield Calculations'!$O$4,'Yield Calculations'!L99*'Yield Calculations'!O99,IF(Worksheets!$I$45='Yield Calculations'!$P$4,'Yield Calculations'!L99*'Yield Calculations'!P99,"Too Many Lanes"))))</f>
        <v>Too Many Lanes</v>
      </c>
      <c r="R99" s="90" t="str">
        <f>IF(Worksheets!$I$45='Yield Calculations'!$M$4,'Yield Calculations'!M99,IF(Worksheets!$I$45='Yield Calculations'!$N$4,'Yield Calculations'!N99,IF(Worksheets!$I$45='Yield Calculations'!$O$4,'Yield Calculations'!O99,IF(Worksheets!$I$45='Yield Calculations'!$P$4,'Yield Calculations'!P99,"Too Many Lanes"))))</f>
        <v>Too Many Lanes</v>
      </c>
    </row>
    <row r="100" spans="1:18">
      <c r="A100" s="83">
        <f t="shared" si="1"/>
        <v>93</v>
      </c>
      <c r="B100" s="83" t="e">
        <f>Worksheets!$S$24*(A100-0.5)</f>
        <v>#VALUE!</v>
      </c>
      <c r="C100" s="90" t="e">
        <f>IF(Worksheets!$V$24&gt;=A100,Worksheets!$G$45*Worksheets!$AD$29*(1-Worksheets!$AD$29)^('Yield Calculations'!A100-1),0)</f>
        <v>#VALUE!</v>
      </c>
      <c r="D100" s="90" t="e">
        <f>IF(Worksheets!$V$24&gt;=A100,(Worksheets!$G$45-SUM($D$7:D99))*(((2*Worksheets!$G$44*(1-Worksheets!$G$44)*Worksheets!$AD$29)+(Worksheets!$G$44^2*Worksheets!$AD$29^2))/Worksheets!$G$45),0)</f>
        <v>#VALUE!</v>
      </c>
      <c r="E100" s="90" t="e">
        <f>IF(Worksheets!$V$24&gt;=A100,(Worksheets!$G$45-SUM($E$7:E99))*((Worksheets!$G$44^3*Worksheets!$AD$29^3+3*Worksheets!$G$44^2*(1-Worksheets!$G$44)*Worksheets!$AD$29^2+3*Worksheets!$G$44*(1-Worksheets!$G$44)^2*Worksheets!$AD$29)/Worksheets!$G$45),0)</f>
        <v>#VALUE!</v>
      </c>
      <c r="F100" s="90" t="e">
        <f>IF(Worksheets!$V$24&gt;=A100,(Worksheets!$G$45-SUM($F$7:F99))*((Worksheets!$G$44^4*Worksheets!$AD$29^4+4*Worksheets!$G$44^3*(1-Worksheets!$G$44)*Worksheets!$AD$29^3+6*Worksheets!$G$44^2*(1-Worksheets!$G$44)^2*Worksheets!$AD$29^2+4*Worksheets!$G$44*(1-Worksheets!$G$44^3)*Worksheets!$AD$29)/Worksheets!$G$45),0)</f>
        <v>#VALUE!</v>
      </c>
      <c r="G100" s="90" t="str">
        <f>IF(Worksheets!$D$45='Yield Calculations'!$C$4,'Yield Calculations'!B100*'Yield Calculations'!C100,IF(Worksheets!$D$45='Yield Calculations'!$D$4,'Yield Calculations'!B100*'Yield Calculations'!D100,IF(Worksheets!$D$45='Yield Calculations'!$E$4,'Yield Calculations'!B100*'Yield Calculations'!E100,IF(Worksheets!$D$45='Yield Calculations'!$F$4,'Yield Calculations'!B100*'Yield Calculations'!F100,"Too Many Lanes"))))</f>
        <v>Too Many Lanes</v>
      </c>
      <c r="H100" s="90" t="str">
        <f>IF(Worksheets!$D$45='Yield Calculations'!$C$4,'Yield Calculations'!C100,IF(Worksheets!$D$45='Yield Calculations'!$D$4,'Yield Calculations'!D100,IF(Worksheets!$D$45='Yield Calculations'!$E$4,'Yield Calculations'!E100,IF(Worksheets!$D$45='Yield Calculations'!$F$4,'Yield Calculations'!F100,"Too Many Lanes"))))</f>
        <v>Too Many Lanes</v>
      </c>
      <c r="K100" s="83">
        <v>93</v>
      </c>
      <c r="L100" s="83" t="e">
        <f>Worksheets!$X$24*(K100-0.5)</f>
        <v>#VALUE!</v>
      </c>
      <c r="M100" s="90" t="e">
        <f>IF(Worksheets!$AA$24&gt;=K100,Worksheets!$L$45*Worksheets!$AD$29*(1-Worksheets!$AD$29)^('Yield Calculations'!K100-1),0)</f>
        <v>#VALUE!</v>
      </c>
      <c r="N100" s="90" t="e">
        <f>IF(Worksheets!$AA$24&gt;=K100,(Worksheets!$L$45-SUM($N$7:N99))*(((2*Worksheets!$L$44*(1-Worksheets!$L$44)*Worksheets!$AD$29)+(Worksheets!$L$44^2*Worksheets!$AD$29^2))/Worksheets!$L$45),0)</f>
        <v>#VALUE!</v>
      </c>
      <c r="O100" s="90" t="e">
        <f>IF(Worksheets!$AA$24&gt;=K100,(Worksheets!$L$45-SUM($O$7:O99))*((Worksheets!$L$44^3*Worksheets!$AD$29^3+3*Worksheets!$L$44^2*(1-Worksheets!$L$44)*Worksheets!$AD$29^2+3*Worksheets!$L$44*(1-Worksheets!$L$44)^2*Worksheets!$AD$29)/Worksheets!$L$45),0)</f>
        <v>#VALUE!</v>
      </c>
      <c r="P100" s="90" t="e">
        <f>IF(Worksheets!$AA$24&gt;=K100,(Worksheets!$L$45-SUM($P$7:P99))*((Worksheets!$L$44^4*Worksheets!$AD$29^4+4*Worksheets!$L$44^3*(1-Worksheets!$L$44)*Worksheets!$AD$29^3+6*Worksheets!$L$44^2*(1-Worksheets!$L$44)^2*Worksheets!$AD$29^2+4*Worksheets!$L$44*(1-Worksheets!$L$44^3)*Worksheets!$AD$29)/Worksheets!$L$45),0)</f>
        <v>#VALUE!</v>
      </c>
      <c r="Q100" s="90" t="str">
        <f>IF(Worksheets!$I$45='Yield Calculations'!$M$4,'Yield Calculations'!L100*'Yield Calculations'!M100,IF(Worksheets!$I$45='Yield Calculations'!$N$4,'Yield Calculations'!L100*'Yield Calculations'!N100,IF(Worksheets!$I$45='Yield Calculations'!$O$4,'Yield Calculations'!L100*'Yield Calculations'!O100,IF(Worksheets!$I$45='Yield Calculations'!$P$4,'Yield Calculations'!L100*'Yield Calculations'!P100,"Too Many Lanes"))))</f>
        <v>Too Many Lanes</v>
      </c>
      <c r="R100" s="90" t="str">
        <f>IF(Worksheets!$I$45='Yield Calculations'!$M$4,'Yield Calculations'!M100,IF(Worksheets!$I$45='Yield Calculations'!$N$4,'Yield Calculations'!N100,IF(Worksheets!$I$45='Yield Calculations'!$O$4,'Yield Calculations'!O100,IF(Worksheets!$I$45='Yield Calculations'!$P$4,'Yield Calculations'!P100,"Too Many Lanes"))))</f>
        <v>Too Many Lanes</v>
      </c>
    </row>
    <row r="101" spans="1:18">
      <c r="A101" s="83">
        <f t="shared" si="1"/>
        <v>94</v>
      </c>
      <c r="B101" s="83" t="e">
        <f>Worksheets!$S$24*(A101-0.5)</f>
        <v>#VALUE!</v>
      </c>
      <c r="C101" s="90" t="e">
        <f>IF(Worksheets!$V$24&gt;=A101,Worksheets!$G$45*Worksheets!$AD$29*(1-Worksheets!$AD$29)^('Yield Calculations'!A101-1),0)</f>
        <v>#VALUE!</v>
      </c>
      <c r="D101" s="90" t="e">
        <f>IF(Worksheets!$V$24&gt;=A101,(Worksheets!$G$45-SUM($D$7:D100))*(((2*Worksheets!$G$44*(1-Worksheets!$G$44)*Worksheets!$AD$29)+(Worksheets!$G$44^2*Worksheets!$AD$29^2))/Worksheets!$G$45),0)</f>
        <v>#VALUE!</v>
      </c>
      <c r="E101" s="90" t="e">
        <f>IF(Worksheets!$V$24&gt;=A101,(Worksheets!$G$45-SUM($E$7:E100))*((Worksheets!$G$44^3*Worksheets!$AD$29^3+3*Worksheets!$G$44^2*(1-Worksheets!$G$44)*Worksheets!$AD$29^2+3*Worksheets!$G$44*(1-Worksheets!$G$44)^2*Worksheets!$AD$29)/Worksheets!$G$45),0)</f>
        <v>#VALUE!</v>
      </c>
      <c r="F101" s="90" t="e">
        <f>IF(Worksheets!$V$24&gt;=A101,(Worksheets!$G$45-SUM($F$7:F100))*((Worksheets!$G$44^4*Worksheets!$AD$29^4+4*Worksheets!$G$44^3*(1-Worksheets!$G$44)*Worksheets!$AD$29^3+6*Worksheets!$G$44^2*(1-Worksheets!$G$44)^2*Worksheets!$AD$29^2+4*Worksheets!$G$44*(1-Worksheets!$G$44^3)*Worksheets!$AD$29)/Worksheets!$G$45),0)</f>
        <v>#VALUE!</v>
      </c>
      <c r="G101" s="90" t="str">
        <f>IF(Worksheets!$D$45='Yield Calculations'!$C$4,'Yield Calculations'!B101*'Yield Calculations'!C101,IF(Worksheets!$D$45='Yield Calculations'!$D$4,'Yield Calculations'!B101*'Yield Calculations'!D101,IF(Worksheets!$D$45='Yield Calculations'!$E$4,'Yield Calculations'!B101*'Yield Calculations'!E101,IF(Worksheets!$D$45='Yield Calculations'!$F$4,'Yield Calculations'!B101*'Yield Calculations'!F101,"Too Many Lanes"))))</f>
        <v>Too Many Lanes</v>
      </c>
      <c r="H101" s="90" t="str">
        <f>IF(Worksheets!$D$45='Yield Calculations'!$C$4,'Yield Calculations'!C101,IF(Worksheets!$D$45='Yield Calculations'!$D$4,'Yield Calculations'!D101,IF(Worksheets!$D$45='Yield Calculations'!$E$4,'Yield Calculations'!E101,IF(Worksheets!$D$45='Yield Calculations'!$F$4,'Yield Calculations'!F101,"Too Many Lanes"))))</f>
        <v>Too Many Lanes</v>
      </c>
      <c r="K101" s="83">
        <v>94</v>
      </c>
      <c r="L101" s="83" t="e">
        <f>Worksheets!$X$24*(K101-0.5)</f>
        <v>#VALUE!</v>
      </c>
      <c r="M101" s="90" t="e">
        <f>IF(Worksheets!$AA$24&gt;=K101,Worksheets!$L$45*Worksheets!$AD$29*(1-Worksheets!$AD$29)^('Yield Calculations'!K101-1),0)</f>
        <v>#VALUE!</v>
      </c>
      <c r="N101" s="90" t="e">
        <f>IF(Worksheets!$AA$24&gt;=K101,(Worksheets!$L$45-SUM($N$7:N100))*(((2*Worksheets!$L$44*(1-Worksheets!$L$44)*Worksheets!$AD$29)+(Worksheets!$L$44^2*Worksheets!$AD$29^2))/Worksheets!$L$45),0)</f>
        <v>#VALUE!</v>
      </c>
      <c r="O101" s="90" t="e">
        <f>IF(Worksheets!$AA$24&gt;=K101,(Worksheets!$L$45-SUM($O$7:O100))*((Worksheets!$L$44^3*Worksheets!$AD$29^3+3*Worksheets!$L$44^2*(1-Worksheets!$L$44)*Worksheets!$AD$29^2+3*Worksheets!$L$44*(1-Worksheets!$L$44)^2*Worksheets!$AD$29)/Worksheets!$L$45),0)</f>
        <v>#VALUE!</v>
      </c>
      <c r="P101" s="90" t="e">
        <f>IF(Worksheets!$AA$24&gt;=K101,(Worksheets!$L$45-SUM($P$7:P100))*((Worksheets!$L$44^4*Worksheets!$AD$29^4+4*Worksheets!$L$44^3*(1-Worksheets!$L$44)*Worksheets!$AD$29^3+6*Worksheets!$L$44^2*(1-Worksheets!$L$44)^2*Worksheets!$AD$29^2+4*Worksheets!$L$44*(1-Worksheets!$L$44^3)*Worksheets!$AD$29)/Worksheets!$L$45),0)</f>
        <v>#VALUE!</v>
      </c>
      <c r="Q101" s="90" t="str">
        <f>IF(Worksheets!$I$45='Yield Calculations'!$M$4,'Yield Calculations'!L101*'Yield Calculations'!M101,IF(Worksheets!$I$45='Yield Calculations'!$N$4,'Yield Calculations'!L101*'Yield Calculations'!N101,IF(Worksheets!$I$45='Yield Calculations'!$O$4,'Yield Calculations'!L101*'Yield Calculations'!O101,IF(Worksheets!$I$45='Yield Calculations'!$P$4,'Yield Calculations'!L101*'Yield Calculations'!P101,"Too Many Lanes"))))</f>
        <v>Too Many Lanes</v>
      </c>
      <c r="R101" s="90" t="str">
        <f>IF(Worksheets!$I$45='Yield Calculations'!$M$4,'Yield Calculations'!M101,IF(Worksheets!$I$45='Yield Calculations'!$N$4,'Yield Calculations'!N101,IF(Worksheets!$I$45='Yield Calculations'!$O$4,'Yield Calculations'!O101,IF(Worksheets!$I$45='Yield Calculations'!$P$4,'Yield Calculations'!P101,"Too Many Lanes"))))</f>
        <v>Too Many Lanes</v>
      </c>
    </row>
    <row r="102" spans="1:18">
      <c r="A102" s="83">
        <f t="shared" si="1"/>
        <v>95</v>
      </c>
      <c r="B102" s="83" t="e">
        <f>Worksheets!$S$24*(A102-0.5)</f>
        <v>#VALUE!</v>
      </c>
      <c r="C102" s="90" t="e">
        <f>IF(Worksheets!$V$24&gt;=A102,Worksheets!$G$45*Worksheets!$AD$29*(1-Worksheets!$AD$29)^('Yield Calculations'!A102-1),0)</f>
        <v>#VALUE!</v>
      </c>
      <c r="D102" s="90" t="e">
        <f>IF(Worksheets!$V$24&gt;=A102,(Worksheets!$G$45-SUM($D$7:D101))*(((2*Worksheets!$G$44*(1-Worksheets!$G$44)*Worksheets!$AD$29)+(Worksheets!$G$44^2*Worksheets!$AD$29^2))/Worksheets!$G$45),0)</f>
        <v>#VALUE!</v>
      </c>
      <c r="E102" s="90" t="e">
        <f>IF(Worksheets!$V$24&gt;=A102,(Worksheets!$G$45-SUM($E$7:E101))*((Worksheets!$G$44^3*Worksheets!$AD$29^3+3*Worksheets!$G$44^2*(1-Worksheets!$G$44)*Worksheets!$AD$29^2+3*Worksheets!$G$44*(1-Worksheets!$G$44)^2*Worksheets!$AD$29)/Worksheets!$G$45),0)</f>
        <v>#VALUE!</v>
      </c>
      <c r="F102" s="90" t="e">
        <f>IF(Worksheets!$V$24&gt;=A102,(Worksheets!$G$45-SUM($F$7:F101))*((Worksheets!$G$44^4*Worksheets!$AD$29^4+4*Worksheets!$G$44^3*(1-Worksheets!$G$44)*Worksheets!$AD$29^3+6*Worksheets!$G$44^2*(1-Worksheets!$G$44)^2*Worksheets!$AD$29^2+4*Worksheets!$G$44*(1-Worksheets!$G$44^3)*Worksheets!$AD$29)/Worksheets!$G$45),0)</f>
        <v>#VALUE!</v>
      </c>
      <c r="G102" s="90" t="str">
        <f>IF(Worksheets!$D$45='Yield Calculations'!$C$4,'Yield Calculations'!B102*'Yield Calculations'!C102,IF(Worksheets!$D$45='Yield Calculations'!$D$4,'Yield Calculations'!B102*'Yield Calculations'!D102,IF(Worksheets!$D$45='Yield Calculations'!$E$4,'Yield Calculations'!B102*'Yield Calculations'!E102,IF(Worksheets!$D$45='Yield Calculations'!$F$4,'Yield Calculations'!B102*'Yield Calculations'!F102,"Too Many Lanes"))))</f>
        <v>Too Many Lanes</v>
      </c>
      <c r="H102" s="90" t="str">
        <f>IF(Worksheets!$D$45='Yield Calculations'!$C$4,'Yield Calculations'!C102,IF(Worksheets!$D$45='Yield Calculations'!$D$4,'Yield Calculations'!D102,IF(Worksheets!$D$45='Yield Calculations'!$E$4,'Yield Calculations'!E102,IF(Worksheets!$D$45='Yield Calculations'!$F$4,'Yield Calculations'!F102,"Too Many Lanes"))))</f>
        <v>Too Many Lanes</v>
      </c>
      <c r="K102" s="83">
        <v>95</v>
      </c>
      <c r="L102" s="83" t="e">
        <f>Worksheets!$X$24*(K102-0.5)</f>
        <v>#VALUE!</v>
      </c>
      <c r="M102" s="90" t="e">
        <f>IF(Worksheets!$AA$24&gt;=K102,Worksheets!$L$45*Worksheets!$AD$29*(1-Worksheets!$AD$29)^('Yield Calculations'!K102-1),0)</f>
        <v>#VALUE!</v>
      </c>
      <c r="N102" s="90" t="e">
        <f>IF(Worksheets!$AA$24&gt;=K102,(Worksheets!$L$45-SUM($N$7:N101))*(((2*Worksheets!$L$44*(1-Worksheets!$L$44)*Worksheets!$AD$29)+(Worksheets!$L$44^2*Worksheets!$AD$29^2))/Worksheets!$L$45),0)</f>
        <v>#VALUE!</v>
      </c>
      <c r="O102" s="90" t="e">
        <f>IF(Worksheets!$AA$24&gt;=K102,(Worksheets!$L$45-SUM($O$7:O101))*((Worksheets!$L$44^3*Worksheets!$AD$29^3+3*Worksheets!$L$44^2*(1-Worksheets!$L$44)*Worksheets!$AD$29^2+3*Worksheets!$L$44*(1-Worksheets!$L$44)^2*Worksheets!$AD$29)/Worksheets!$L$45),0)</f>
        <v>#VALUE!</v>
      </c>
      <c r="P102" s="90" t="e">
        <f>IF(Worksheets!$AA$24&gt;=K102,(Worksheets!$L$45-SUM($P$7:P101))*((Worksheets!$L$44^4*Worksheets!$AD$29^4+4*Worksheets!$L$44^3*(1-Worksheets!$L$44)*Worksheets!$AD$29^3+6*Worksheets!$L$44^2*(1-Worksheets!$L$44)^2*Worksheets!$AD$29^2+4*Worksheets!$L$44*(1-Worksheets!$L$44^3)*Worksheets!$AD$29)/Worksheets!$L$45),0)</f>
        <v>#VALUE!</v>
      </c>
      <c r="Q102" s="90" t="str">
        <f>IF(Worksheets!$I$45='Yield Calculations'!$M$4,'Yield Calculations'!L102*'Yield Calculations'!M102,IF(Worksheets!$I$45='Yield Calculations'!$N$4,'Yield Calculations'!L102*'Yield Calculations'!N102,IF(Worksheets!$I$45='Yield Calculations'!$O$4,'Yield Calculations'!L102*'Yield Calculations'!O102,IF(Worksheets!$I$45='Yield Calculations'!$P$4,'Yield Calculations'!L102*'Yield Calculations'!P102,"Too Many Lanes"))))</f>
        <v>Too Many Lanes</v>
      </c>
      <c r="R102" s="90" t="str">
        <f>IF(Worksheets!$I$45='Yield Calculations'!$M$4,'Yield Calculations'!M102,IF(Worksheets!$I$45='Yield Calculations'!$N$4,'Yield Calculations'!N102,IF(Worksheets!$I$45='Yield Calculations'!$O$4,'Yield Calculations'!O102,IF(Worksheets!$I$45='Yield Calculations'!$P$4,'Yield Calculations'!P102,"Too Many Lanes"))))</f>
        <v>Too Many Lanes</v>
      </c>
    </row>
    <row r="103" spans="1:18">
      <c r="A103" s="83">
        <f t="shared" si="1"/>
        <v>96</v>
      </c>
      <c r="B103" s="83" t="e">
        <f>Worksheets!$S$24*(A103-0.5)</f>
        <v>#VALUE!</v>
      </c>
      <c r="C103" s="90" t="e">
        <f>IF(Worksheets!$V$24&gt;=A103,Worksheets!$G$45*Worksheets!$AD$29*(1-Worksheets!$AD$29)^('Yield Calculations'!A103-1),0)</f>
        <v>#VALUE!</v>
      </c>
      <c r="D103" s="90" t="e">
        <f>IF(Worksheets!$V$24&gt;=A103,(Worksheets!$G$45-SUM($D$7:D102))*(((2*Worksheets!$G$44*(1-Worksheets!$G$44)*Worksheets!$AD$29)+(Worksheets!$G$44^2*Worksheets!$AD$29^2))/Worksheets!$G$45),0)</f>
        <v>#VALUE!</v>
      </c>
      <c r="E103" s="90" t="e">
        <f>IF(Worksheets!$V$24&gt;=A103,(Worksheets!$G$45-SUM($E$7:E102))*((Worksheets!$G$44^3*Worksheets!$AD$29^3+3*Worksheets!$G$44^2*(1-Worksheets!$G$44)*Worksheets!$AD$29^2+3*Worksheets!$G$44*(1-Worksheets!$G$44)^2*Worksheets!$AD$29)/Worksheets!$G$45),0)</f>
        <v>#VALUE!</v>
      </c>
      <c r="F103" s="90" t="e">
        <f>IF(Worksheets!$V$24&gt;=A103,(Worksheets!$G$45-SUM($F$7:F102))*((Worksheets!$G$44^4*Worksheets!$AD$29^4+4*Worksheets!$G$44^3*(1-Worksheets!$G$44)*Worksheets!$AD$29^3+6*Worksheets!$G$44^2*(1-Worksheets!$G$44)^2*Worksheets!$AD$29^2+4*Worksheets!$G$44*(1-Worksheets!$G$44^3)*Worksheets!$AD$29)/Worksheets!$G$45),0)</f>
        <v>#VALUE!</v>
      </c>
      <c r="G103" s="90" t="str">
        <f>IF(Worksheets!$D$45='Yield Calculations'!$C$4,'Yield Calculations'!B103*'Yield Calculations'!C103,IF(Worksheets!$D$45='Yield Calculations'!$D$4,'Yield Calculations'!B103*'Yield Calculations'!D103,IF(Worksheets!$D$45='Yield Calculations'!$E$4,'Yield Calculations'!B103*'Yield Calculations'!E103,IF(Worksheets!$D$45='Yield Calculations'!$F$4,'Yield Calculations'!B103*'Yield Calculations'!F103,"Too Many Lanes"))))</f>
        <v>Too Many Lanes</v>
      </c>
      <c r="H103" s="90" t="str">
        <f>IF(Worksheets!$D$45='Yield Calculations'!$C$4,'Yield Calculations'!C103,IF(Worksheets!$D$45='Yield Calculations'!$D$4,'Yield Calculations'!D103,IF(Worksheets!$D$45='Yield Calculations'!$E$4,'Yield Calculations'!E103,IF(Worksheets!$D$45='Yield Calculations'!$F$4,'Yield Calculations'!F103,"Too Many Lanes"))))</f>
        <v>Too Many Lanes</v>
      </c>
      <c r="K103" s="83">
        <v>96</v>
      </c>
      <c r="L103" s="83" t="e">
        <f>Worksheets!$X$24*(K103-0.5)</f>
        <v>#VALUE!</v>
      </c>
      <c r="M103" s="90" t="e">
        <f>IF(Worksheets!$AA$24&gt;=K103,Worksheets!$L$45*Worksheets!$AD$29*(1-Worksheets!$AD$29)^('Yield Calculations'!K103-1),0)</f>
        <v>#VALUE!</v>
      </c>
      <c r="N103" s="90" t="e">
        <f>IF(Worksheets!$AA$24&gt;=K103,(Worksheets!$L$45-SUM($N$7:N102))*(((2*Worksheets!$L$44*(1-Worksheets!$L$44)*Worksheets!$AD$29)+(Worksheets!$L$44^2*Worksheets!$AD$29^2))/Worksheets!$L$45),0)</f>
        <v>#VALUE!</v>
      </c>
      <c r="O103" s="90" t="e">
        <f>IF(Worksheets!$AA$24&gt;=K103,(Worksheets!$L$45-SUM($O$7:O102))*((Worksheets!$L$44^3*Worksheets!$AD$29^3+3*Worksheets!$L$44^2*(1-Worksheets!$L$44)*Worksheets!$AD$29^2+3*Worksheets!$L$44*(1-Worksheets!$L$44)^2*Worksheets!$AD$29)/Worksheets!$L$45),0)</f>
        <v>#VALUE!</v>
      </c>
      <c r="P103" s="90" t="e">
        <f>IF(Worksheets!$AA$24&gt;=K103,(Worksheets!$L$45-SUM($P$7:P102))*((Worksheets!$L$44^4*Worksheets!$AD$29^4+4*Worksheets!$L$44^3*(1-Worksheets!$L$44)*Worksheets!$AD$29^3+6*Worksheets!$L$44^2*(1-Worksheets!$L$44)^2*Worksheets!$AD$29^2+4*Worksheets!$L$44*(1-Worksheets!$L$44^3)*Worksheets!$AD$29)/Worksheets!$L$45),0)</f>
        <v>#VALUE!</v>
      </c>
      <c r="Q103" s="90" t="str">
        <f>IF(Worksheets!$I$45='Yield Calculations'!$M$4,'Yield Calculations'!L103*'Yield Calculations'!M103,IF(Worksheets!$I$45='Yield Calculations'!$N$4,'Yield Calculations'!L103*'Yield Calculations'!N103,IF(Worksheets!$I$45='Yield Calculations'!$O$4,'Yield Calculations'!L103*'Yield Calculations'!O103,IF(Worksheets!$I$45='Yield Calculations'!$P$4,'Yield Calculations'!L103*'Yield Calculations'!P103,"Too Many Lanes"))))</f>
        <v>Too Many Lanes</v>
      </c>
      <c r="R103" s="90" t="str">
        <f>IF(Worksheets!$I$45='Yield Calculations'!$M$4,'Yield Calculations'!M103,IF(Worksheets!$I$45='Yield Calculations'!$N$4,'Yield Calculations'!N103,IF(Worksheets!$I$45='Yield Calculations'!$O$4,'Yield Calculations'!O103,IF(Worksheets!$I$45='Yield Calculations'!$P$4,'Yield Calculations'!P103,"Too Many Lanes"))))</f>
        <v>Too Many Lanes</v>
      </c>
    </row>
    <row r="104" spans="1:18">
      <c r="A104" s="83">
        <f t="shared" si="1"/>
        <v>97</v>
      </c>
      <c r="B104" s="83" t="e">
        <f>Worksheets!$S$24*(A104-0.5)</f>
        <v>#VALUE!</v>
      </c>
      <c r="C104" s="90" t="e">
        <f>IF(Worksheets!$V$24&gt;=A104,Worksheets!$G$45*Worksheets!$AD$29*(1-Worksheets!$AD$29)^('Yield Calculations'!A104-1),0)</f>
        <v>#VALUE!</v>
      </c>
      <c r="D104" s="90" t="e">
        <f>IF(Worksheets!$V$24&gt;=A104,(Worksheets!$G$45-SUM($D$7:D103))*(((2*Worksheets!$G$44*(1-Worksheets!$G$44)*Worksheets!$AD$29)+(Worksheets!$G$44^2*Worksheets!$AD$29^2))/Worksheets!$G$45),0)</f>
        <v>#VALUE!</v>
      </c>
      <c r="E104" s="90" t="e">
        <f>IF(Worksheets!$V$24&gt;=A104,(Worksheets!$G$45-SUM($E$7:E103))*((Worksheets!$G$44^3*Worksheets!$AD$29^3+3*Worksheets!$G$44^2*(1-Worksheets!$G$44)*Worksheets!$AD$29^2+3*Worksheets!$G$44*(1-Worksheets!$G$44)^2*Worksheets!$AD$29)/Worksheets!$G$45),0)</f>
        <v>#VALUE!</v>
      </c>
      <c r="F104" s="90" t="e">
        <f>IF(Worksheets!$V$24&gt;=A104,(Worksheets!$G$45-SUM($F$7:F103))*((Worksheets!$G$44^4*Worksheets!$AD$29^4+4*Worksheets!$G$44^3*(1-Worksheets!$G$44)*Worksheets!$AD$29^3+6*Worksheets!$G$44^2*(1-Worksheets!$G$44)^2*Worksheets!$AD$29^2+4*Worksheets!$G$44*(1-Worksheets!$G$44^3)*Worksheets!$AD$29)/Worksheets!$G$45),0)</f>
        <v>#VALUE!</v>
      </c>
      <c r="G104" s="90" t="str">
        <f>IF(Worksheets!$D$45='Yield Calculations'!$C$4,'Yield Calculations'!B104*'Yield Calculations'!C104,IF(Worksheets!$D$45='Yield Calculations'!$D$4,'Yield Calculations'!B104*'Yield Calculations'!D104,IF(Worksheets!$D$45='Yield Calculations'!$E$4,'Yield Calculations'!B104*'Yield Calculations'!E104,IF(Worksheets!$D$45='Yield Calculations'!$F$4,'Yield Calculations'!B104*'Yield Calculations'!F104,"Too Many Lanes"))))</f>
        <v>Too Many Lanes</v>
      </c>
      <c r="H104" s="90" t="str">
        <f>IF(Worksheets!$D$45='Yield Calculations'!$C$4,'Yield Calculations'!C104,IF(Worksheets!$D$45='Yield Calculations'!$D$4,'Yield Calculations'!D104,IF(Worksheets!$D$45='Yield Calculations'!$E$4,'Yield Calculations'!E104,IF(Worksheets!$D$45='Yield Calculations'!$F$4,'Yield Calculations'!F104,"Too Many Lanes"))))</f>
        <v>Too Many Lanes</v>
      </c>
      <c r="K104" s="83">
        <v>97</v>
      </c>
      <c r="L104" s="83" t="e">
        <f>Worksheets!$X$24*(K104-0.5)</f>
        <v>#VALUE!</v>
      </c>
      <c r="M104" s="90" t="e">
        <f>IF(Worksheets!$AA$24&gt;=K104,Worksheets!$L$45*Worksheets!$AD$29*(1-Worksheets!$AD$29)^('Yield Calculations'!K104-1),0)</f>
        <v>#VALUE!</v>
      </c>
      <c r="N104" s="90" t="e">
        <f>IF(Worksheets!$AA$24&gt;=K104,(Worksheets!$L$45-SUM($N$7:N103))*(((2*Worksheets!$L$44*(1-Worksheets!$L$44)*Worksheets!$AD$29)+(Worksheets!$L$44^2*Worksheets!$AD$29^2))/Worksheets!$L$45),0)</f>
        <v>#VALUE!</v>
      </c>
      <c r="O104" s="90" t="e">
        <f>IF(Worksheets!$AA$24&gt;=K104,(Worksheets!$L$45-SUM($O$7:O103))*((Worksheets!$L$44^3*Worksheets!$AD$29^3+3*Worksheets!$L$44^2*(1-Worksheets!$L$44)*Worksheets!$AD$29^2+3*Worksheets!$L$44*(1-Worksheets!$L$44)^2*Worksheets!$AD$29)/Worksheets!$L$45),0)</f>
        <v>#VALUE!</v>
      </c>
      <c r="P104" s="90" t="e">
        <f>IF(Worksheets!$AA$24&gt;=K104,(Worksheets!$L$45-SUM($P$7:P103))*((Worksheets!$L$44^4*Worksheets!$AD$29^4+4*Worksheets!$L$44^3*(1-Worksheets!$L$44)*Worksheets!$AD$29^3+6*Worksheets!$L$44^2*(1-Worksheets!$L$44)^2*Worksheets!$AD$29^2+4*Worksheets!$L$44*(1-Worksheets!$L$44^3)*Worksheets!$AD$29)/Worksheets!$L$45),0)</f>
        <v>#VALUE!</v>
      </c>
      <c r="Q104" s="90" t="str">
        <f>IF(Worksheets!$I$45='Yield Calculations'!$M$4,'Yield Calculations'!L104*'Yield Calculations'!M104,IF(Worksheets!$I$45='Yield Calculations'!$N$4,'Yield Calculations'!L104*'Yield Calculations'!N104,IF(Worksheets!$I$45='Yield Calculations'!$O$4,'Yield Calculations'!L104*'Yield Calculations'!O104,IF(Worksheets!$I$45='Yield Calculations'!$P$4,'Yield Calculations'!L104*'Yield Calculations'!P104,"Too Many Lanes"))))</f>
        <v>Too Many Lanes</v>
      </c>
      <c r="R104" s="90" t="str">
        <f>IF(Worksheets!$I$45='Yield Calculations'!$M$4,'Yield Calculations'!M104,IF(Worksheets!$I$45='Yield Calculations'!$N$4,'Yield Calculations'!N104,IF(Worksheets!$I$45='Yield Calculations'!$O$4,'Yield Calculations'!O104,IF(Worksheets!$I$45='Yield Calculations'!$P$4,'Yield Calculations'!P104,"Too Many Lanes"))))</f>
        <v>Too Many Lanes</v>
      </c>
    </row>
    <row r="105" spans="1:18">
      <c r="A105" s="83">
        <f t="shared" si="1"/>
        <v>98</v>
      </c>
      <c r="B105" s="83" t="e">
        <f>Worksheets!$S$24*(A105-0.5)</f>
        <v>#VALUE!</v>
      </c>
      <c r="C105" s="90" t="e">
        <f>IF(Worksheets!$V$24&gt;=A105,Worksheets!$G$45*Worksheets!$AD$29*(1-Worksheets!$AD$29)^('Yield Calculations'!A105-1),0)</f>
        <v>#VALUE!</v>
      </c>
      <c r="D105" s="90" t="e">
        <f>IF(Worksheets!$V$24&gt;=A105,(Worksheets!$G$45-SUM($D$7:D104))*(((2*Worksheets!$G$44*(1-Worksheets!$G$44)*Worksheets!$AD$29)+(Worksheets!$G$44^2*Worksheets!$AD$29^2))/Worksheets!$G$45),0)</f>
        <v>#VALUE!</v>
      </c>
      <c r="E105" s="90" t="e">
        <f>IF(Worksheets!$V$24&gt;=A105,(Worksheets!$G$45-SUM($E$7:E104))*((Worksheets!$G$44^3*Worksheets!$AD$29^3+3*Worksheets!$G$44^2*(1-Worksheets!$G$44)*Worksheets!$AD$29^2+3*Worksheets!$G$44*(1-Worksheets!$G$44)^2*Worksheets!$AD$29)/Worksheets!$G$45),0)</f>
        <v>#VALUE!</v>
      </c>
      <c r="F105" s="90" t="e">
        <f>IF(Worksheets!$V$24&gt;=A105,(Worksheets!$G$45-SUM($F$7:F104))*((Worksheets!$G$44^4*Worksheets!$AD$29^4+4*Worksheets!$G$44^3*(1-Worksheets!$G$44)*Worksheets!$AD$29^3+6*Worksheets!$G$44^2*(1-Worksheets!$G$44)^2*Worksheets!$AD$29^2+4*Worksheets!$G$44*(1-Worksheets!$G$44^3)*Worksheets!$AD$29)/Worksheets!$G$45),0)</f>
        <v>#VALUE!</v>
      </c>
      <c r="G105" s="90" t="str">
        <f>IF(Worksheets!$D$45='Yield Calculations'!$C$4,'Yield Calculations'!B105*'Yield Calculations'!C105,IF(Worksheets!$D$45='Yield Calculations'!$D$4,'Yield Calculations'!B105*'Yield Calculations'!D105,IF(Worksheets!$D$45='Yield Calculations'!$E$4,'Yield Calculations'!B105*'Yield Calculations'!E105,IF(Worksheets!$D$45='Yield Calculations'!$F$4,'Yield Calculations'!B105*'Yield Calculations'!F105,"Too Many Lanes"))))</f>
        <v>Too Many Lanes</v>
      </c>
      <c r="H105" s="90" t="str">
        <f>IF(Worksheets!$D$45='Yield Calculations'!$C$4,'Yield Calculations'!C105,IF(Worksheets!$D$45='Yield Calculations'!$D$4,'Yield Calculations'!D105,IF(Worksheets!$D$45='Yield Calculations'!$E$4,'Yield Calculations'!E105,IF(Worksheets!$D$45='Yield Calculations'!$F$4,'Yield Calculations'!F105,"Too Many Lanes"))))</f>
        <v>Too Many Lanes</v>
      </c>
      <c r="K105" s="83">
        <v>98</v>
      </c>
      <c r="L105" s="83" t="e">
        <f>Worksheets!$X$24*(K105-0.5)</f>
        <v>#VALUE!</v>
      </c>
      <c r="M105" s="90" t="e">
        <f>IF(Worksheets!$AA$24&gt;=K105,Worksheets!$L$45*Worksheets!$AD$29*(1-Worksheets!$AD$29)^('Yield Calculations'!K105-1),0)</f>
        <v>#VALUE!</v>
      </c>
      <c r="N105" s="90" t="e">
        <f>IF(Worksheets!$AA$24&gt;=K105,(Worksheets!$L$45-SUM($N$7:N104))*(((2*Worksheets!$L$44*(1-Worksheets!$L$44)*Worksheets!$AD$29)+(Worksheets!$L$44^2*Worksheets!$AD$29^2))/Worksheets!$L$45),0)</f>
        <v>#VALUE!</v>
      </c>
      <c r="O105" s="90" t="e">
        <f>IF(Worksheets!$AA$24&gt;=K105,(Worksheets!$L$45-SUM($O$7:O104))*((Worksheets!$L$44^3*Worksheets!$AD$29^3+3*Worksheets!$L$44^2*(1-Worksheets!$L$44)*Worksheets!$AD$29^2+3*Worksheets!$L$44*(1-Worksheets!$L$44)^2*Worksheets!$AD$29)/Worksheets!$L$45),0)</f>
        <v>#VALUE!</v>
      </c>
      <c r="P105" s="90" t="e">
        <f>IF(Worksheets!$AA$24&gt;=K105,(Worksheets!$L$45-SUM($P$7:P104))*((Worksheets!$L$44^4*Worksheets!$AD$29^4+4*Worksheets!$L$44^3*(1-Worksheets!$L$44)*Worksheets!$AD$29^3+6*Worksheets!$L$44^2*(1-Worksheets!$L$44)^2*Worksheets!$AD$29^2+4*Worksheets!$L$44*(1-Worksheets!$L$44^3)*Worksheets!$AD$29)/Worksheets!$L$45),0)</f>
        <v>#VALUE!</v>
      </c>
      <c r="Q105" s="90" t="str">
        <f>IF(Worksheets!$I$45='Yield Calculations'!$M$4,'Yield Calculations'!L105*'Yield Calculations'!M105,IF(Worksheets!$I$45='Yield Calculations'!$N$4,'Yield Calculations'!L105*'Yield Calculations'!N105,IF(Worksheets!$I$45='Yield Calculations'!$O$4,'Yield Calculations'!L105*'Yield Calculations'!O105,IF(Worksheets!$I$45='Yield Calculations'!$P$4,'Yield Calculations'!L105*'Yield Calculations'!P105,"Too Many Lanes"))))</f>
        <v>Too Many Lanes</v>
      </c>
      <c r="R105" s="90" t="str">
        <f>IF(Worksheets!$I$45='Yield Calculations'!$M$4,'Yield Calculations'!M105,IF(Worksheets!$I$45='Yield Calculations'!$N$4,'Yield Calculations'!N105,IF(Worksheets!$I$45='Yield Calculations'!$O$4,'Yield Calculations'!O105,IF(Worksheets!$I$45='Yield Calculations'!$P$4,'Yield Calculations'!P105,"Too Many Lanes"))))</f>
        <v>Too Many Lanes</v>
      </c>
    </row>
    <row r="106" spans="1:18">
      <c r="A106" s="83">
        <f t="shared" si="1"/>
        <v>99</v>
      </c>
      <c r="B106" s="83" t="e">
        <f>Worksheets!$S$24*(A106-0.5)</f>
        <v>#VALUE!</v>
      </c>
      <c r="C106" s="90" t="e">
        <f>IF(Worksheets!$V$24&gt;=A106,Worksheets!$G$45*Worksheets!$AD$29*(1-Worksheets!$AD$29)^('Yield Calculations'!A106-1),0)</f>
        <v>#VALUE!</v>
      </c>
      <c r="D106" s="90" t="e">
        <f>IF(Worksheets!$V$24&gt;=A106,(Worksheets!$G$45-SUM($D$7:D105))*(((2*Worksheets!$G$44*(1-Worksheets!$G$44)*Worksheets!$AD$29)+(Worksheets!$G$44^2*Worksheets!$AD$29^2))/Worksheets!$G$45),0)</f>
        <v>#VALUE!</v>
      </c>
      <c r="E106" s="90" t="e">
        <f>IF(Worksheets!$V$24&gt;=A106,(Worksheets!$G$45-SUM($E$7:E105))*((Worksheets!$G$44^3*Worksheets!$AD$29^3+3*Worksheets!$G$44^2*(1-Worksheets!$G$44)*Worksheets!$AD$29^2+3*Worksheets!$G$44*(1-Worksheets!$G$44)^2*Worksheets!$AD$29)/Worksheets!$G$45),0)</f>
        <v>#VALUE!</v>
      </c>
      <c r="F106" s="90" t="e">
        <f>IF(Worksheets!$V$24&gt;=A106,(Worksheets!$G$45-SUM($F$7:F105))*((Worksheets!$G$44^4*Worksheets!$AD$29^4+4*Worksheets!$G$44^3*(1-Worksheets!$G$44)*Worksheets!$AD$29^3+6*Worksheets!$G$44^2*(1-Worksheets!$G$44)^2*Worksheets!$AD$29^2+4*Worksheets!$G$44*(1-Worksheets!$G$44^3)*Worksheets!$AD$29)/Worksheets!$G$45),0)</f>
        <v>#VALUE!</v>
      </c>
      <c r="G106" s="90" t="str">
        <f>IF(Worksheets!$D$45='Yield Calculations'!$C$4,'Yield Calculations'!B106*'Yield Calculations'!C106,IF(Worksheets!$D$45='Yield Calculations'!$D$4,'Yield Calculations'!B106*'Yield Calculations'!D106,IF(Worksheets!$D$45='Yield Calculations'!$E$4,'Yield Calculations'!B106*'Yield Calculations'!E106,IF(Worksheets!$D$45='Yield Calculations'!$F$4,'Yield Calculations'!B106*'Yield Calculations'!F106,"Too Many Lanes"))))</f>
        <v>Too Many Lanes</v>
      </c>
      <c r="H106" s="90" t="str">
        <f>IF(Worksheets!$D$45='Yield Calculations'!$C$4,'Yield Calculations'!C106,IF(Worksheets!$D$45='Yield Calculations'!$D$4,'Yield Calculations'!D106,IF(Worksheets!$D$45='Yield Calculations'!$E$4,'Yield Calculations'!E106,IF(Worksheets!$D$45='Yield Calculations'!$F$4,'Yield Calculations'!F106,"Too Many Lanes"))))</f>
        <v>Too Many Lanes</v>
      </c>
      <c r="K106" s="83">
        <v>99</v>
      </c>
      <c r="L106" s="83" t="e">
        <f>Worksheets!$X$24*(K106-0.5)</f>
        <v>#VALUE!</v>
      </c>
      <c r="M106" s="90" t="e">
        <f>IF(Worksheets!$AA$24&gt;=K106,Worksheets!$L$45*Worksheets!$AD$29*(1-Worksheets!$AD$29)^('Yield Calculations'!K106-1),0)</f>
        <v>#VALUE!</v>
      </c>
      <c r="N106" s="90" t="e">
        <f>IF(Worksheets!$AA$24&gt;=K106,(Worksheets!$L$45-SUM($N$7:N105))*(((2*Worksheets!$L$44*(1-Worksheets!$L$44)*Worksheets!$AD$29)+(Worksheets!$L$44^2*Worksheets!$AD$29^2))/Worksheets!$L$45),0)</f>
        <v>#VALUE!</v>
      </c>
      <c r="O106" s="90" t="e">
        <f>IF(Worksheets!$AA$24&gt;=K106,(Worksheets!$L$45-SUM($O$7:O105))*((Worksheets!$L$44^3*Worksheets!$AD$29^3+3*Worksheets!$L$44^2*(1-Worksheets!$L$44)*Worksheets!$AD$29^2+3*Worksheets!$L$44*(1-Worksheets!$L$44)^2*Worksheets!$AD$29)/Worksheets!$L$45),0)</f>
        <v>#VALUE!</v>
      </c>
      <c r="P106" s="90" t="e">
        <f>IF(Worksheets!$AA$24&gt;=K106,(Worksheets!$L$45-SUM($P$7:P105))*((Worksheets!$L$44^4*Worksheets!$AD$29^4+4*Worksheets!$L$44^3*(1-Worksheets!$L$44)*Worksheets!$AD$29^3+6*Worksheets!$L$44^2*(1-Worksheets!$L$44)^2*Worksheets!$AD$29^2+4*Worksheets!$L$44*(1-Worksheets!$L$44^3)*Worksheets!$AD$29)/Worksheets!$L$45),0)</f>
        <v>#VALUE!</v>
      </c>
      <c r="Q106" s="90" t="str">
        <f>IF(Worksheets!$I$45='Yield Calculations'!$M$4,'Yield Calculations'!L106*'Yield Calculations'!M106,IF(Worksheets!$I$45='Yield Calculations'!$N$4,'Yield Calculations'!L106*'Yield Calculations'!N106,IF(Worksheets!$I$45='Yield Calculations'!$O$4,'Yield Calculations'!L106*'Yield Calculations'!O106,IF(Worksheets!$I$45='Yield Calculations'!$P$4,'Yield Calculations'!L106*'Yield Calculations'!P106,"Too Many Lanes"))))</f>
        <v>Too Many Lanes</v>
      </c>
      <c r="R106" s="90" t="str">
        <f>IF(Worksheets!$I$45='Yield Calculations'!$M$4,'Yield Calculations'!M106,IF(Worksheets!$I$45='Yield Calculations'!$N$4,'Yield Calculations'!N106,IF(Worksheets!$I$45='Yield Calculations'!$O$4,'Yield Calculations'!O106,IF(Worksheets!$I$45='Yield Calculations'!$P$4,'Yield Calculations'!P106,"Too Many Lanes"))))</f>
        <v>Too Many Lanes</v>
      </c>
    </row>
    <row r="107" spans="1:18">
      <c r="A107" s="83">
        <f t="shared" si="1"/>
        <v>100</v>
      </c>
      <c r="B107" s="83" t="e">
        <f>Worksheets!$S$24*(A107-0.5)</f>
        <v>#VALUE!</v>
      </c>
      <c r="C107" s="90" t="e">
        <f>IF(Worksheets!$V$24&gt;=A107,Worksheets!$G$45*Worksheets!$AD$29*(1-Worksheets!$AD$29)^('Yield Calculations'!A107-1),0)</f>
        <v>#VALUE!</v>
      </c>
      <c r="D107" s="90" t="e">
        <f>IF(Worksheets!$V$24&gt;=A107,(Worksheets!$G$45-SUM($D$7:D106))*(((2*Worksheets!$G$44*(1-Worksheets!$G$44)*Worksheets!$AD$29)+(Worksheets!$G$44^2*Worksheets!$AD$29^2))/Worksheets!$G$45),0)</f>
        <v>#VALUE!</v>
      </c>
      <c r="E107" s="90" t="e">
        <f>IF(Worksheets!$V$24&gt;=A107,(Worksheets!$G$45-SUM($E$7:E106))*((Worksheets!$G$44^3*Worksheets!$AD$29^3+3*Worksheets!$G$44^2*(1-Worksheets!$G$44)*Worksheets!$AD$29^2+3*Worksheets!$G$44*(1-Worksheets!$G$44)^2*Worksheets!$AD$29)/Worksheets!$G$45),0)</f>
        <v>#VALUE!</v>
      </c>
      <c r="F107" s="90" t="e">
        <f>IF(Worksheets!$V$24&gt;=A107,(Worksheets!$G$45-SUM($F$7:F106))*((Worksheets!$G$44^4*Worksheets!$AD$29^4+4*Worksheets!$G$44^3*(1-Worksheets!$G$44)*Worksheets!$AD$29^3+6*Worksheets!$G$44^2*(1-Worksheets!$G$44)^2*Worksheets!$AD$29^2+4*Worksheets!$G$44*(1-Worksheets!$G$44^3)*Worksheets!$AD$29)/Worksheets!$G$45),0)</f>
        <v>#VALUE!</v>
      </c>
      <c r="G107" s="90" t="str">
        <f>IF(Worksheets!$D$45='Yield Calculations'!$C$4,'Yield Calculations'!B107*'Yield Calculations'!C107,IF(Worksheets!$D$45='Yield Calculations'!$D$4,'Yield Calculations'!B107*'Yield Calculations'!D107,IF(Worksheets!$D$45='Yield Calculations'!$E$4,'Yield Calculations'!B107*'Yield Calculations'!E107,IF(Worksheets!$D$45='Yield Calculations'!$F$4,'Yield Calculations'!B107*'Yield Calculations'!F107,"Too Many Lanes"))))</f>
        <v>Too Many Lanes</v>
      </c>
      <c r="H107" s="90" t="str">
        <f>IF(Worksheets!$D$45='Yield Calculations'!$C$4,'Yield Calculations'!C107,IF(Worksheets!$D$45='Yield Calculations'!$D$4,'Yield Calculations'!D107,IF(Worksheets!$D$45='Yield Calculations'!$E$4,'Yield Calculations'!E107,IF(Worksheets!$D$45='Yield Calculations'!$F$4,'Yield Calculations'!F107,"Too Many Lanes"))))</f>
        <v>Too Many Lanes</v>
      </c>
      <c r="K107" s="83">
        <v>100</v>
      </c>
      <c r="L107" s="83" t="e">
        <f>Worksheets!$X$24*(K107-0.5)</f>
        <v>#VALUE!</v>
      </c>
      <c r="M107" s="90" t="e">
        <f>IF(Worksheets!$AA$24&gt;=K107,Worksheets!$L$45*Worksheets!$AD$29*(1-Worksheets!$AD$29)^('Yield Calculations'!K107-1),0)</f>
        <v>#VALUE!</v>
      </c>
      <c r="N107" s="90" t="e">
        <f>IF(Worksheets!$AA$24&gt;=K107,(Worksheets!$L$45-SUM($N$7:N106))*(((2*Worksheets!$L$44*(1-Worksheets!$L$44)*Worksheets!$AD$29)+(Worksheets!$L$44^2*Worksheets!$AD$29^2))/Worksheets!$L$45),0)</f>
        <v>#VALUE!</v>
      </c>
      <c r="O107" s="90" t="e">
        <f>IF(Worksheets!$AA$24&gt;=K107,(Worksheets!$L$45-SUM($O$7:O106))*((Worksheets!$L$44^3*Worksheets!$AD$29^3+3*Worksheets!$L$44^2*(1-Worksheets!$L$44)*Worksheets!$AD$29^2+3*Worksheets!$L$44*(1-Worksheets!$L$44)^2*Worksheets!$AD$29)/Worksheets!$L$45),0)</f>
        <v>#VALUE!</v>
      </c>
      <c r="P107" s="90" t="e">
        <f>IF(Worksheets!$AA$24&gt;=K107,(Worksheets!$L$45-SUM($P$7:P106))*((Worksheets!$L$44^4*Worksheets!$AD$29^4+4*Worksheets!$L$44^3*(1-Worksheets!$L$44)*Worksheets!$AD$29^3+6*Worksheets!$L$44^2*(1-Worksheets!$L$44)^2*Worksheets!$AD$29^2+4*Worksheets!$L$44*(1-Worksheets!$L$44^3)*Worksheets!$AD$29)/Worksheets!$L$45),0)</f>
        <v>#VALUE!</v>
      </c>
      <c r="Q107" s="90" t="str">
        <f>IF(Worksheets!$I$45='Yield Calculations'!$M$4,'Yield Calculations'!L107*'Yield Calculations'!M107,IF(Worksheets!$I$45='Yield Calculations'!$N$4,'Yield Calculations'!L107*'Yield Calculations'!N107,IF(Worksheets!$I$45='Yield Calculations'!$O$4,'Yield Calculations'!L107*'Yield Calculations'!O107,IF(Worksheets!$I$45='Yield Calculations'!$P$4,'Yield Calculations'!L107*'Yield Calculations'!P107,"Too Many Lanes"))))</f>
        <v>Too Many Lanes</v>
      </c>
      <c r="R107" s="90" t="str">
        <f>IF(Worksheets!$I$45='Yield Calculations'!$M$4,'Yield Calculations'!M107,IF(Worksheets!$I$45='Yield Calculations'!$N$4,'Yield Calculations'!N107,IF(Worksheets!$I$45='Yield Calculations'!$O$4,'Yield Calculations'!O107,IF(Worksheets!$I$45='Yield Calculations'!$P$4,'Yield Calculations'!P107,"Too Many Lanes"))))</f>
        <v>Too Many Lanes</v>
      </c>
    </row>
    <row r="108" spans="1:18">
      <c r="A108" s="83">
        <f t="shared" si="1"/>
        <v>101</v>
      </c>
      <c r="B108" s="83" t="e">
        <f>Worksheets!$S$24*(A108-0.5)</f>
        <v>#VALUE!</v>
      </c>
      <c r="C108" s="90" t="e">
        <f>IF(Worksheets!$V$24&gt;=A108,Worksheets!$G$45*Worksheets!$AD$29*(1-Worksheets!$AD$29)^('Yield Calculations'!A108-1),0)</f>
        <v>#VALUE!</v>
      </c>
      <c r="D108" s="90" t="e">
        <f>IF(Worksheets!$V$24&gt;=A108,(Worksheets!$G$45-SUM($D$7:D107))*(((2*Worksheets!$G$44*(1-Worksheets!$G$44)*Worksheets!$AD$29)+(Worksheets!$G$44^2*Worksheets!$AD$29^2))/Worksheets!$G$45),0)</f>
        <v>#VALUE!</v>
      </c>
      <c r="E108" s="90" t="e">
        <f>IF(Worksheets!$V$24&gt;=A108,(Worksheets!$G$45-SUM($E$7:E107))*((Worksheets!$G$44^3*Worksheets!$AD$29^3+3*Worksheets!$G$44^2*(1-Worksheets!$G$44)*Worksheets!$AD$29^2+3*Worksheets!$G$44*(1-Worksheets!$G$44)^2*Worksheets!$AD$29)/Worksheets!$G$45),0)</f>
        <v>#VALUE!</v>
      </c>
      <c r="F108" s="90" t="e">
        <f>IF(Worksheets!$V$24&gt;=A108,(Worksheets!$G$45-SUM($F$7:F107))*((Worksheets!$G$44^4*Worksheets!$AD$29^4+4*Worksheets!$G$44^3*(1-Worksheets!$G$44)*Worksheets!$AD$29^3+6*Worksheets!$G$44^2*(1-Worksheets!$G$44)^2*Worksheets!$AD$29^2+4*Worksheets!$G$44*(1-Worksheets!$G$44^3)*Worksheets!$AD$29)/Worksheets!$G$45),0)</f>
        <v>#VALUE!</v>
      </c>
      <c r="G108" s="90" t="str">
        <f>IF(Worksheets!$D$45='Yield Calculations'!$C$4,'Yield Calculations'!B108*'Yield Calculations'!C108,IF(Worksheets!$D$45='Yield Calculations'!$D$4,'Yield Calculations'!B108*'Yield Calculations'!D108,IF(Worksheets!$D$45='Yield Calculations'!$E$4,'Yield Calculations'!B108*'Yield Calculations'!E108,IF(Worksheets!$D$45='Yield Calculations'!$F$4,'Yield Calculations'!B108*'Yield Calculations'!F108,"Too Many Lanes"))))</f>
        <v>Too Many Lanes</v>
      </c>
      <c r="H108" s="90" t="str">
        <f>IF(Worksheets!$D$45='Yield Calculations'!$C$4,'Yield Calculations'!C108,IF(Worksheets!$D$45='Yield Calculations'!$D$4,'Yield Calculations'!D108,IF(Worksheets!$D$45='Yield Calculations'!$E$4,'Yield Calculations'!E108,IF(Worksheets!$D$45='Yield Calculations'!$F$4,'Yield Calculations'!F108,"Too Many Lanes"))))</f>
        <v>Too Many Lanes</v>
      </c>
      <c r="K108" s="83">
        <v>101</v>
      </c>
      <c r="L108" s="83" t="e">
        <f>Worksheets!$X$24*(K108-0.5)</f>
        <v>#VALUE!</v>
      </c>
      <c r="M108" s="90" t="e">
        <f>IF(Worksheets!$AA$24&gt;=K108,Worksheets!$L$45*Worksheets!$AD$29*(1-Worksheets!$AD$29)^('Yield Calculations'!K108-1),0)</f>
        <v>#VALUE!</v>
      </c>
      <c r="N108" s="90" t="e">
        <f>IF(Worksheets!$AA$24&gt;=K108,(Worksheets!$L$45-SUM($N$7:N107))*(((2*Worksheets!$L$44*(1-Worksheets!$L$44)*Worksheets!$AD$29)+(Worksheets!$L$44^2*Worksheets!$AD$29^2))/Worksheets!$L$45),0)</f>
        <v>#VALUE!</v>
      </c>
      <c r="O108" s="90" t="e">
        <f>IF(Worksheets!$AA$24&gt;=K108,(Worksheets!$L$45-SUM($O$7:O107))*((Worksheets!$L$44^3*Worksheets!$AD$29^3+3*Worksheets!$L$44^2*(1-Worksheets!$L$44)*Worksheets!$AD$29^2+3*Worksheets!$L$44*(1-Worksheets!$L$44)^2*Worksheets!$AD$29)/Worksheets!$L$45),0)</f>
        <v>#VALUE!</v>
      </c>
      <c r="P108" s="90" t="e">
        <f>IF(Worksheets!$AA$24&gt;=K108,(Worksheets!$L$45-SUM($P$7:P107))*((Worksheets!$L$44^4*Worksheets!$AD$29^4+4*Worksheets!$L$44^3*(1-Worksheets!$L$44)*Worksheets!$AD$29^3+6*Worksheets!$L$44^2*(1-Worksheets!$L$44)^2*Worksheets!$AD$29^2+4*Worksheets!$L$44*(1-Worksheets!$L$44^3)*Worksheets!$AD$29)/Worksheets!$L$45),0)</f>
        <v>#VALUE!</v>
      </c>
      <c r="Q108" s="90" t="str">
        <f>IF(Worksheets!$I$45='Yield Calculations'!$M$4,'Yield Calculations'!L108*'Yield Calculations'!M108,IF(Worksheets!$I$45='Yield Calculations'!$N$4,'Yield Calculations'!L108*'Yield Calculations'!N108,IF(Worksheets!$I$45='Yield Calculations'!$O$4,'Yield Calculations'!L108*'Yield Calculations'!O108,IF(Worksheets!$I$45='Yield Calculations'!$P$4,'Yield Calculations'!L108*'Yield Calculations'!P108,"Too Many Lanes"))))</f>
        <v>Too Many Lanes</v>
      </c>
      <c r="R108" s="90" t="str">
        <f>IF(Worksheets!$I$45='Yield Calculations'!$M$4,'Yield Calculations'!M108,IF(Worksheets!$I$45='Yield Calculations'!$N$4,'Yield Calculations'!N108,IF(Worksheets!$I$45='Yield Calculations'!$O$4,'Yield Calculations'!O108,IF(Worksheets!$I$45='Yield Calculations'!$P$4,'Yield Calculations'!P108,"Too Many Lanes"))))</f>
        <v>Too Many Lanes</v>
      </c>
    </row>
    <row r="109" spans="1:18">
      <c r="A109" s="83">
        <f t="shared" si="1"/>
        <v>102</v>
      </c>
      <c r="B109" s="83" t="e">
        <f>Worksheets!$S$24*(A109-0.5)</f>
        <v>#VALUE!</v>
      </c>
      <c r="C109" s="90" t="e">
        <f>IF(Worksheets!$V$24&gt;=A109,Worksheets!$G$45*Worksheets!$AD$29*(1-Worksheets!$AD$29)^('Yield Calculations'!A109-1),0)</f>
        <v>#VALUE!</v>
      </c>
      <c r="D109" s="90" t="e">
        <f>IF(Worksheets!$V$24&gt;=A109,(Worksheets!$G$45-SUM($D$7:D108))*(((2*Worksheets!$G$44*(1-Worksheets!$G$44)*Worksheets!$AD$29)+(Worksheets!$G$44^2*Worksheets!$AD$29^2))/Worksheets!$G$45),0)</f>
        <v>#VALUE!</v>
      </c>
      <c r="E109" s="90" t="e">
        <f>IF(Worksheets!$V$24&gt;=A109,(Worksheets!$G$45-SUM($E$7:E108))*((Worksheets!$G$44^3*Worksheets!$AD$29^3+3*Worksheets!$G$44^2*(1-Worksheets!$G$44)*Worksheets!$AD$29^2+3*Worksheets!$G$44*(1-Worksheets!$G$44)^2*Worksheets!$AD$29)/Worksheets!$G$45),0)</f>
        <v>#VALUE!</v>
      </c>
      <c r="F109" s="90" t="e">
        <f>IF(Worksheets!$V$24&gt;=A109,(Worksheets!$G$45-SUM($F$7:F108))*((Worksheets!$G$44^4*Worksheets!$AD$29^4+4*Worksheets!$G$44^3*(1-Worksheets!$G$44)*Worksheets!$AD$29^3+6*Worksheets!$G$44^2*(1-Worksheets!$G$44)^2*Worksheets!$AD$29^2+4*Worksheets!$G$44*(1-Worksheets!$G$44^3)*Worksheets!$AD$29)/Worksheets!$G$45),0)</f>
        <v>#VALUE!</v>
      </c>
      <c r="G109" s="90" t="str">
        <f>IF(Worksheets!$D$45='Yield Calculations'!$C$4,'Yield Calculations'!B109*'Yield Calculations'!C109,IF(Worksheets!$D$45='Yield Calculations'!$D$4,'Yield Calculations'!B109*'Yield Calculations'!D109,IF(Worksheets!$D$45='Yield Calculations'!$E$4,'Yield Calculations'!B109*'Yield Calculations'!E109,IF(Worksheets!$D$45='Yield Calculations'!$F$4,'Yield Calculations'!B109*'Yield Calculations'!F109,"Too Many Lanes"))))</f>
        <v>Too Many Lanes</v>
      </c>
      <c r="H109" s="90" t="str">
        <f>IF(Worksheets!$D$45='Yield Calculations'!$C$4,'Yield Calculations'!C109,IF(Worksheets!$D$45='Yield Calculations'!$D$4,'Yield Calculations'!D109,IF(Worksheets!$D$45='Yield Calculations'!$E$4,'Yield Calculations'!E109,IF(Worksheets!$D$45='Yield Calculations'!$F$4,'Yield Calculations'!F109,"Too Many Lanes"))))</f>
        <v>Too Many Lanes</v>
      </c>
      <c r="K109" s="83">
        <v>102</v>
      </c>
      <c r="L109" s="83" t="e">
        <f>Worksheets!$X$24*(K109-0.5)</f>
        <v>#VALUE!</v>
      </c>
      <c r="M109" s="90" t="e">
        <f>IF(Worksheets!$AA$24&gt;=K109,Worksheets!$L$45*Worksheets!$AD$29*(1-Worksheets!$AD$29)^('Yield Calculations'!K109-1),0)</f>
        <v>#VALUE!</v>
      </c>
      <c r="N109" s="90" t="e">
        <f>IF(Worksheets!$AA$24&gt;=K109,(Worksheets!$L$45-SUM($N$7:N108))*(((2*Worksheets!$L$44*(1-Worksheets!$L$44)*Worksheets!$AD$29)+(Worksheets!$L$44^2*Worksheets!$AD$29^2))/Worksheets!$L$45),0)</f>
        <v>#VALUE!</v>
      </c>
      <c r="O109" s="90" t="e">
        <f>IF(Worksheets!$AA$24&gt;=K109,(Worksheets!$L$45-SUM($O$7:O108))*((Worksheets!$L$44^3*Worksheets!$AD$29^3+3*Worksheets!$L$44^2*(1-Worksheets!$L$44)*Worksheets!$AD$29^2+3*Worksheets!$L$44*(1-Worksheets!$L$44)^2*Worksheets!$AD$29)/Worksheets!$L$45),0)</f>
        <v>#VALUE!</v>
      </c>
      <c r="P109" s="90" t="e">
        <f>IF(Worksheets!$AA$24&gt;=K109,(Worksheets!$L$45-SUM($P$7:P108))*((Worksheets!$L$44^4*Worksheets!$AD$29^4+4*Worksheets!$L$44^3*(1-Worksheets!$L$44)*Worksheets!$AD$29^3+6*Worksheets!$L$44^2*(1-Worksheets!$L$44)^2*Worksheets!$AD$29^2+4*Worksheets!$L$44*(1-Worksheets!$L$44^3)*Worksheets!$AD$29)/Worksheets!$L$45),0)</f>
        <v>#VALUE!</v>
      </c>
      <c r="Q109" s="90" t="str">
        <f>IF(Worksheets!$I$45='Yield Calculations'!$M$4,'Yield Calculations'!L109*'Yield Calculations'!M109,IF(Worksheets!$I$45='Yield Calculations'!$N$4,'Yield Calculations'!L109*'Yield Calculations'!N109,IF(Worksheets!$I$45='Yield Calculations'!$O$4,'Yield Calculations'!L109*'Yield Calculations'!O109,IF(Worksheets!$I$45='Yield Calculations'!$P$4,'Yield Calculations'!L109*'Yield Calculations'!P109,"Too Many Lanes"))))</f>
        <v>Too Many Lanes</v>
      </c>
      <c r="R109" s="90" t="str">
        <f>IF(Worksheets!$I$45='Yield Calculations'!$M$4,'Yield Calculations'!M109,IF(Worksheets!$I$45='Yield Calculations'!$N$4,'Yield Calculations'!N109,IF(Worksheets!$I$45='Yield Calculations'!$O$4,'Yield Calculations'!O109,IF(Worksheets!$I$45='Yield Calculations'!$P$4,'Yield Calculations'!P109,"Too Many Lanes"))))</f>
        <v>Too Many Lanes</v>
      </c>
    </row>
    <row r="110" spans="1:18">
      <c r="A110" s="83">
        <f t="shared" si="1"/>
        <v>103</v>
      </c>
      <c r="B110" s="83" t="e">
        <f>Worksheets!$S$24*(A110-0.5)</f>
        <v>#VALUE!</v>
      </c>
      <c r="C110" s="90" t="e">
        <f>IF(Worksheets!$V$24&gt;=A110,Worksheets!$G$45*Worksheets!$AD$29*(1-Worksheets!$AD$29)^('Yield Calculations'!A110-1),0)</f>
        <v>#VALUE!</v>
      </c>
      <c r="D110" s="90" t="e">
        <f>IF(Worksheets!$V$24&gt;=A110,(Worksheets!$G$45-SUM($D$7:D109))*(((2*Worksheets!$G$44*(1-Worksheets!$G$44)*Worksheets!$AD$29)+(Worksheets!$G$44^2*Worksheets!$AD$29^2))/Worksheets!$G$45),0)</f>
        <v>#VALUE!</v>
      </c>
      <c r="E110" s="90" t="e">
        <f>IF(Worksheets!$V$24&gt;=A110,(Worksheets!$G$45-SUM($E$7:E109))*((Worksheets!$G$44^3*Worksheets!$AD$29^3+3*Worksheets!$G$44^2*(1-Worksheets!$G$44)*Worksheets!$AD$29^2+3*Worksheets!$G$44*(1-Worksheets!$G$44)^2*Worksheets!$AD$29)/Worksheets!$G$45),0)</f>
        <v>#VALUE!</v>
      </c>
      <c r="F110" s="90" t="e">
        <f>IF(Worksheets!$V$24&gt;=A110,(Worksheets!$G$45-SUM($F$7:F109))*((Worksheets!$G$44^4*Worksheets!$AD$29^4+4*Worksheets!$G$44^3*(1-Worksheets!$G$44)*Worksheets!$AD$29^3+6*Worksheets!$G$44^2*(1-Worksheets!$G$44)^2*Worksheets!$AD$29^2+4*Worksheets!$G$44*(1-Worksheets!$G$44^3)*Worksheets!$AD$29)/Worksheets!$G$45),0)</f>
        <v>#VALUE!</v>
      </c>
      <c r="G110" s="90" t="str">
        <f>IF(Worksheets!$D$45='Yield Calculations'!$C$4,'Yield Calculations'!B110*'Yield Calculations'!C110,IF(Worksheets!$D$45='Yield Calculations'!$D$4,'Yield Calculations'!B110*'Yield Calculations'!D110,IF(Worksheets!$D$45='Yield Calculations'!$E$4,'Yield Calculations'!B110*'Yield Calculations'!E110,IF(Worksheets!$D$45='Yield Calculations'!$F$4,'Yield Calculations'!B110*'Yield Calculations'!F110,"Too Many Lanes"))))</f>
        <v>Too Many Lanes</v>
      </c>
      <c r="H110" s="90" t="str">
        <f>IF(Worksheets!$D$45='Yield Calculations'!$C$4,'Yield Calculations'!C110,IF(Worksheets!$D$45='Yield Calculations'!$D$4,'Yield Calculations'!D110,IF(Worksheets!$D$45='Yield Calculations'!$E$4,'Yield Calculations'!E110,IF(Worksheets!$D$45='Yield Calculations'!$F$4,'Yield Calculations'!F110,"Too Many Lanes"))))</f>
        <v>Too Many Lanes</v>
      </c>
      <c r="K110" s="83">
        <v>103</v>
      </c>
      <c r="L110" s="83" t="e">
        <f>Worksheets!$X$24*(K110-0.5)</f>
        <v>#VALUE!</v>
      </c>
      <c r="M110" s="90" t="e">
        <f>IF(Worksheets!$AA$24&gt;=K110,Worksheets!$L$45*Worksheets!$AD$29*(1-Worksheets!$AD$29)^('Yield Calculations'!K110-1),0)</f>
        <v>#VALUE!</v>
      </c>
      <c r="N110" s="90" t="e">
        <f>IF(Worksheets!$AA$24&gt;=K110,(Worksheets!$L$45-SUM($N$7:N109))*(((2*Worksheets!$L$44*(1-Worksheets!$L$44)*Worksheets!$AD$29)+(Worksheets!$L$44^2*Worksheets!$AD$29^2))/Worksheets!$L$45),0)</f>
        <v>#VALUE!</v>
      </c>
      <c r="O110" s="90" t="e">
        <f>IF(Worksheets!$AA$24&gt;=K110,(Worksheets!$L$45-SUM($O$7:O109))*((Worksheets!$L$44^3*Worksheets!$AD$29^3+3*Worksheets!$L$44^2*(1-Worksheets!$L$44)*Worksheets!$AD$29^2+3*Worksheets!$L$44*(1-Worksheets!$L$44)^2*Worksheets!$AD$29)/Worksheets!$L$45),0)</f>
        <v>#VALUE!</v>
      </c>
      <c r="P110" s="90" t="e">
        <f>IF(Worksheets!$AA$24&gt;=K110,(Worksheets!$L$45-SUM($P$7:P109))*((Worksheets!$L$44^4*Worksheets!$AD$29^4+4*Worksheets!$L$44^3*(1-Worksheets!$L$44)*Worksheets!$AD$29^3+6*Worksheets!$L$44^2*(1-Worksheets!$L$44)^2*Worksheets!$AD$29^2+4*Worksheets!$L$44*(1-Worksheets!$L$44^3)*Worksheets!$AD$29)/Worksheets!$L$45),0)</f>
        <v>#VALUE!</v>
      </c>
      <c r="Q110" s="90" t="str">
        <f>IF(Worksheets!$I$45='Yield Calculations'!$M$4,'Yield Calculations'!L110*'Yield Calculations'!M110,IF(Worksheets!$I$45='Yield Calculations'!$N$4,'Yield Calculations'!L110*'Yield Calculations'!N110,IF(Worksheets!$I$45='Yield Calculations'!$O$4,'Yield Calculations'!L110*'Yield Calculations'!O110,IF(Worksheets!$I$45='Yield Calculations'!$P$4,'Yield Calculations'!L110*'Yield Calculations'!P110,"Too Many Lanes"))))</f>
        <v>Too Many Lanes</v>
      </c>
      <c r="R110" s="90" t="str">
        <f>IF(Worksheets!$I$45='Yield Calculations'!$M$4,'Yield Calculations'!M110,IF(Worksheets!$I$45='Yield Calculations'!$N$4,'Yield Calculations'!N110,IF(Worksheets!$I$45='Yield Calculations'!$O$4,'Yield Calculations'!O110,IF(Worksheets!$I$45='Yield Calculations'!$P$4,'Yield Calculations'!P110,"Too Many Lanes"))))</f>
        <v>Too Many Lanes</v>
      </c>
    </row>
    <row r="111" spans="1:18">
      <c r="A111" s="83">
        <f t="shared" si="1"/>
        <v>104</v>
      </c>
      <c r="B111" s="83" t="e">
        <f>Worksheets!$S$24*(A111-0.5)</f>
        <v>#VALUE!</v>
      </c>
      <c r="C111" s="90" t="e">
        <f>IF(Worksheets!$V$24&gt;=A111,Worksheets!$G$45*Worksheets!$AD$29*(1-Worksheets!$AD$29)^('Yield Calculations'!A111-1),0)</f>
        <v>#VALUE!</v>
      </c>
      <c r="D111" s="90" t="e">
        <f>IF(Worksheets!$V$24&gt;=A111,(Worksheets!$G$45-SUM($D$7:D110))*(((2*Worksheets!$G$44*(1-Worksheets!$G$44)*Worksheets!$AD$29)+(Worksheets!$G$44^2*Worksheets!$AD$29^2))/Worksheets!$G$45),0)</f>
        <v>#VALUE!</v>
      </c>
      <c r="E111" s="90" t="e">
        <f>IF(Worksheets!$V$24&gt;=A111,(Worksheets!$G$45-SUM($E$7:E110))*((Worksheets!$G$44^3*Worksheets!$AD$29^3+3*Worksheets!$G$44^2*(1-Worksheets!$G$44)*Worksheets!$AD$29^2+3*Worksheets!$G$44*(1-Worksheets!$G$44)^2*Worksheets!$AD$29)/Worksheets!$G$45),0)</f>
        <v>#VALUE!</v>
      </c>
      <c r="F111" s="90" t="e">
        <f>IF(Worksheets!$V$24&gt;=A111,(Worksheets!$G$45-SUM($F$7:F110))*((Worksheets!$G$44^4*Worksheets!$AD$29^4+4*Worksheets!$G$44^3*(1-Worksheets!$G$44)*Worksheets!$AD$29^3+6*Worksheets!$G$44^2*(1-Worksheets!$G$44)^2*Worksheets!$AD$29^2+4*Worksheets!$G$44*(1-Worksheets!$G$44^3)*Worksheets!$AD$29)/Worksheets!$G$45),0)</f>
        <v>#VALUE!</v>
      </c>
      <c r="G111" s="90" t="str">
        <f>IF(Worksheets!$D$45='Yield Calculations'!$C$4,'Yield Calculations'!B111*'Yield Calculations'!C111,IF(Worksheets!$D$45='Yield Calculations'!$D$4,'Yield Calculations'!B111*'Yield Calculations'!D111,IF(Worksheets!$D$45='Yield Calculations'!$E$4,'Yield Calculations'!B111*'Yield Calculations'!E111,IF(Worksheets!$D$45='Yield Calculations'!$F$4,'Yield Calculations'!B111*'Yield Calculations'!F111,"Too Many Lanes"))))</f>
        <v>Too Many Lanes</v>
      </c>
      <c r="H111" s="90" t="str">
        <f>IF(Worksheets!$D$45='Yield Calculations'!$C$4,'Yield Calculations'!C111,IF(Worksheets!$D$45='Yield Calculations'!$D$4,'Yield Calculations'!D111,IF(Worksheets!$D$45='Yield Calculations'!$E$4,'Yield Calculations'!E111,IF(Worksheets!$D$45='Yield Calculations'!$F$4,'Yield Calculations'!F111,"Too Many Lanes"))))</f>
        <v>Too Many Lanes</v>
      </c>
      <c r="K111" s="83">
        <v>104</v>
      </c>
      <c r="L111" s="83" t="e">
        <f>Worksheets!$X$24*(K111-0.5)</f>
        <v>#VALUE!</v>
      </c>
      <c r="M111" s="90" t="e">
        <f>IF(Worksheets!$AA$24&gt;=K111,Worksheets!$L$45*Worksheets!$AD$29*(1-Worksheets!$AD$29)^('Yield Calculations'!K111-1),0)</f>
        <v>#VALUE!</v>
      </c>
      <c r="N111" s="90" t="e">
        <f>IF(Worksheets!$AA$24&gt;=K111,(Worksheets!$L$45-SUM($N$7:N110))*(((2*Worksheets!$L$44*(1-Worksheets!$L$44)*Worksheets!$AD$29)+(Worksheets!$L$44^2*Worksheets!$AD$29^2))/Worksheets!$L$45),0)</f>
        <v>#VALUE!</v>
      </c>
      <c r="O111" s="90" t="e">
        <f>IF(Worksheets!$AA$24&gt;=K111,(Worksheets!$L$45-SUM($O$7:O110))*((Worksheets!$L$44^3*Worksheets!$AD$29^3+3*Worksheets!$L$44^2*(1-Worksheets!$L$44)*Worksheets!$AD$29^2+3*Worksheets!$L$44*(1-Worksheets!$L$44)^2*Worksheets!$AD$29)/Worksheets!$L$45),0)</f>
        <v>#VALUE!</v>
      </c>
      <c r="P111" s="90" t="e">
        <f>IF(Worksheets!$AA$24&gt;=K111,(Worksheets!$L$45-SUM($P$7:P110))*((Worksheets!$L$44^4*Worksheets!$AD$29^4+4*Worksheets!$L$44^3*(1-Worksheets!$L$44)*Worksheets!$AD$29^3+6*Worksheets!$L$44^2*(1-Worksheets!$L$44)^2*Worksheets!$AD$29^2+4*Worksheets!$L$44*(1-Worksheets!$L$44^3)*Worksheets!$AD$29)/Worksheets!$L$45),0)</f>
        <v>#VALUE!</v>
      </c>
      <c r="Q111" s="90" t="str">
        <f>IF(Worksheets!$I$45='Yield Calculations'!$M$4,'Yield Calculations'!L111*'Yield Calculations'!M111,IF(Worksheets!$I$45='Yield Calculations'!$N$4,'Yield Calculations'!L111*'Yield Calculations'!N111,IF(Worksheets!$I$45='Yield Calculations'!$O$4,'Yield Calculations'!L111*'Yield Calculations'!O111,IF(Worksheets!$I$45='Yield Calculations'!$P$4,'Yield Calculations'!L111*'Yield Calculations'!P111,"Too Many Lanes"))))</f>
        <v>Too Many Lanes</v>
      </c>
      <c r="R111" s="90" t="str">
        <f>IF(Worksheets!$I$45='Yield Calculations'!$M$4,'Yield Calculations'!M111,IF(Worksheets!$I$45='Yield Calculations'!$N$4,'Yield Calculations'!N111,IF(Worksheets!$I$45='Yield Calculations'!$O$4,'Yield Calculations'!O111,IF(Worksheets!$I$45='Yield Calculations'!$P$4,'Yield Calculations'!P111,"Too Many Lanes"))))</f>
        <v>Too Many Lanes</v>
      </c>
    </row>
    <row r="112" spans="1:18">
      <c r="A112" s="83">
        <f t="shared" si="1"/>
        <v>105</v>
      </c>
      <c r="B112" s="83" t="e">
        <f>Worksheets!$S$24*(A112-0.5)</f>
        <v>#VALUE!</v>
      </c>
      <c r="C112" s="90" t="e">
        <f>IF(Worksheets!$V$24&gt;=A112,Worksheets!$G$45*Worksheets!$AD$29*(1-Worksheets!$AD$29)^('Yield Calculations'!A112-1),0)</f>
        <v>#VALUE!</v>
      </c>
      <c r="D112" s="90" t="e">
        <f>IF(Worksheets!$V$24&gt;=A112,(Worksheets!$G$45-SUM($D$7:D111))*(((2*Worksheets!$G$44*(1-Worksheets!$G$44)*Worksheets!$AD$29)+(Worksheets!$G$44^2*Worksheets!$AD$29^2))/Worksheets!$G$45),0)</f>
        <v>#VALUE!</v>
      </c>
      <c r="E112" s="90" t="e">
        <f>IF(Worksheets!$V$24&gt;=A112,(Worksheets!$G$45-SUM($E$7:E111))*((Worksheets!$G$44^3*Worksheets!$AD$29^3+3*Worksheets!$G$44^2*(1-Worksheets!$G$44)*Worksheets!$AD$29^2+3*Worksheets!$G$44*(1-Worksheets!$G$44)^2*Worksheets!$AD$29)/Worksheets!$G$45),0)</f>
        <v>#VALUE!</v>
      </c>
      <c r="F112" s="90" t="e">
        <f>IF(Worksheets!$V$24&gt;=A112,(Worksheets!$G$45-SUM($F$7:F111))*((Worksheets!$G$44^4*Worksheets!$AD$29^4+4*Worksheets!$G$44^3*(1-Worksheets!$G$44)*Worksheets!$AD$29^3+6*Worksheets!$G$44^2*(1-Worksheets!$G$44)^2*Worksheets!$AD$29^2+4*Worksheets!$G$44*(1-Worksheets!$G$44^3)*Worksheets!$AD$29)/Worksheets!$G$45),0)</f>
        <v>#VALUE!</v>
      </c>
      <c r="G112" s="90" t="str">
        <f>IF(Worksheets!$D$45='Yield Calculations'!$C$4,'Yield Calculations'!B112*'Yield Calculations'!C112,IF(Worksheets!$D$45='Yield Calculations'!$D$4,'Yield Calculations'!B112*'Yield Calculations'!D112,IF(Worksheets!$D$45='Yield Calculations'!$E$4,'Yield Calculations'!B112*'Yield Calculations'!E112,IF(Worksheets!$D$45='Yield Calculations'!$F$4,'Yield Calculations'!B112*'Yield Calculations'!F112,"Too Many Lanes"))))</f>
        <v>Too Many Lanes</v>
      </c>
      <c r="H112" s="90" t="str">
        <f>IF(Worksheets!$D$45='Yield Calculations'!$C$4,'Yield Calculations'!C112,IF(Worksheets!$D$45='Yield Calculations'!$D$4,'Yield Calculations'!D112,IF(Worksheets!$D$45='Yield Calculations'!$E$4,'Yield Calculations'!E112,IF(Worksheets!$D$45='Yield Calculations'!$F$4,'Yield Calculations'!F112,"Too Many Lanes"))))</f>
        <v>Too Many Lanes</v>
      </c>
      <c r="K112" s="83">
        <v>105</v>
      </c>
      <c r="L112" s="83" t="e">
        <f>Worksheets!$X$24*(K112-0.5)</f>
        <v>#VALUE!</v>
      </c>
      <c r="M112" s="90" t="e">
        <f>IF(Worksheets!$AA$24&gt;=K112,Worksheets!$L$45*Worksheets!$AD$29*(1-Worksheets!$AD$29)^('Yield Calculations'!K112-1),0)</f>
        <v>#VALUE!</v>
      </c>
      <c r="N112" s="90" t="e">
        <f>IF(Worksheets!$AA$24&gt;=K112,(Worksheets!$L$45-SUM($N$7:N111))*(((2*Worksheets!$L$44*(1-Worksheets!$L$44)*Worksheets!$AD$29)+(Worksheets!$L$44^2*Worksheets!$AD$29^2))/Worksheets!$L$45),0)</f>
        <v>#VALUE!</v>
      </c>
      <c r="O112" s="90" t="e">
        <f>IF(Worksheets!$AA$24&gt;=K112,(Worksheets!$L$45-SUM($O$7:O111))*((Worksheets!$L$44^3*Worksheets!$AD$29^3+3*Worksheets!$L$44^2*(1-Worksheets!$L$44)*Worksheets!$AD$29^2+3*Worksheets!$L$44*(1-Worksheets!$L$44)^2*Worksheets!$AD$29)/Worksheets!$L$45),0)</f>
        <v>#VALUE!</v>
      </c>
      <c r="P112" s="90" t="e">
        <f>IF(Worksheets!$AA$24&gt;=K112,(Worksheets!$L$45-SUM($P$7:P111))*((Worksheets!$L$44^4*Worksheets!$AD$29^4+4*Worksheets!$L$44^3*(1-Worksheets!$L$44)*Worksheets!$AD$29^3+6*Worksheets!$L$44^2*(1-Worksheets!$L$44)^2*Worksheets!$AD$29^2+4*Worksheets!$L$44*(1-Worksheets!$L$44^3)*Worksheets!$AD$29)/Worksheets!$L$45),0)</f>
        <v>#VALUE!</v>
      </c>
      <c r="Q112" s="90" t="str">
        <f>IF(Worksheets!$I$45='Yield Calculations'!$M$4,'Yield Calculations'!L112*'Yield Calculations'!M112,IF(Worksheets!$I$45='Yield Calculations'!$N$4,'Yield Calculations'!L112*'Yield Calculations'!N112,IF(Worksheets!$I$45='Yield Calculations'!$O$4,'Yield Calculations'!L112*'Yield Calculations'!O112,IF(Worksheets!$I$45='Yield Calculations'!$P$4,'Yield Calculations'!L112*'Yield Calculations'!P112,"Too Many Lanes"))))</f>
        <v>Too Many Lanes</v>
      </c>
      <c r="R112" s="90" t="str">
        <f>IF(Worksheets!$I$45='Yield Calculations'!$M$4,'Yield Calculations'!M112,IF(Worksheets!$I$45='Yield Calculations'!$N$4,'Yield Calculations'!N112,IF(Worksheets!$I$45='Yield Calculations'!$O$4,'Yield Calculations'!O112,IF(Worksheets!$I$45='Yield Calculations'!$P$4,'Yield Calculations'!P112,"Too Many Lanes"))))</f>
        <v>Too Many Lanes</v>
      </c>
    </row>
    <row r="113" spans="1:18">
      <c r="A113" s="83">
        <f t="shared" si="1"/>
        <v>106</v>
      </c>
      <c r="B113" s="83" t="e">
        <f>Worksheets!$S$24*(A113-0.5)</f>
        <v>#VALUE!</v>
      </c>
      <c r="C113" s="90" t="e">
        <f>IF(Worksheets!$V$24&gt;=A113,Worksheets!$G$45*Worksheets!$AD$29*(1-Worksheets!$AD$29)^('Yield Calculations'!A113-1),0)</f>
        <v>#VALUE!</v>
      </c>
      <c r="D113" s="90" t="e">
        <f>IF(Worksheets!$V$24&gt;=A113,(Worksheets!$G$45-SUM($D$7:D112))*(((2*Worksheets!$G$44*(1-Worksheets!$G$44)*Worksheets!$AD$29)+(Worksheets!$G$44^2*Worksheets!$AD$29^2))/Worksheets!$G$45),0)</f>
        <v>#VALUE!</v>
      </c>
      <c r="E113" s="90" t="e">
        <f>IF(Worksheets!$V$24&gt;=A113,(Worksheets!$G$45-SUM($E$7:E112))*((Worksheets!$G$44^3*Worksheets!$AD$29^3+3*Worksheets!$G$44^2*(1-Worksheets!$G$44)*Worksheets!$AD$29^2+3*Worksheets!$G$44*(1-Worksheets!$G$44)^2*Worksheets!$AD$29)/Worksheets!$G$45),0)</f>
        <v>#VALUE!</v>
      </c>
      <c r="F113" s="90" t="e">
        <f>IF(Worksheets!$V$24&gt;=A113,(Worksheets!$G$45-SUM($F$7:F112))*((Worksheets!$G$44^4*Worksheets!$AD$29^4+4*Worksheets!$G$44^3*(1-Worksheets!$G$44)*Worksheets!$AD$29^3+6*Worksheets!$G$44^2*(1-Worksheets!$G$44)^2*Worksheets!$AD$29^2+4*Worksheets!$G$44*(1-Worksheets!$G$44^3)*Worksheets!$AD$29)/Worksheets!$G$45),0)</f>
        <v>#VALUE!</v>
      </c>
      <c r="G113" s="90" t="str">
        <f>IF(Worksheets!$D$45='Yield Calculations'!$C$4,'Yield Calculations'!B113*'Yield Calculations'!C113,IF(Worksheets!$D$45='Yield Calculations'!$D$4,'Yield Calculations'!B113*'Yield Calculations'!D113,IF(Worksheets!$D$45='Yield Calculations'!$E$4,'Yield Calculations'!B113*'Yield Calculations'!E113,IF(Worksheets!$D$45='Yield Calculations'!$F$4,'Yield Calculations'!B113*'Yield Calculations'!F113,"Too Many Lanes"))))</f>
        <v>Too Many Lanes</v>
      </c>
      <c r="H113" s="90" t="str">
        <f>IF(Worksheets!$D$45='Yield Calculations'!$C$4,'Yield Calculations'!C113,IF(Worksheets!$D$45='Yield Calculations'!$D$4,'Yield Calculations'!D113,IF(Worksheets!$D$45='Yield Calculations'!$E$4,'Yield Calculations'!E113,IF(Worksheets!$D$45='Yield Calculations'!$F$4,'Yield Calculations'!F113,"Too Many Lanes"))))</f>
        <v>Too Many Lanes</v>
      </c>
      <c r="K113" s="83">
        <v>106</v>
      </c>
      <c r="L113" s="83" t="e">
        <f>Worksheets!$X$24*(K113-0.5)</f>
        <v>#VALUE!</v>
      </c>
      <c r="M113" s="90" t="e">
        <f>IF(Worksheets!$AA$24&gt;=K113,Worksheets!$L$45*Worksheets!$AD$29*(1-Worksheets!$AD$29)^('Yield Calculations'!K113-1),0)</f>
        <v>#VALUE!</v>
      </c>
      <c r="N113" s="90" t="e">
        <f>IF(Worksheets!$AA$24&gt;=K113,(Worksheets!$L$45-SUM($N$7:N112))*(((2*Worksheets!$L$44*(1-Worksheets!$L$44)*Worksheets!$AD$29)+(Worksheets!$L$44^2*Worksheets!$AD$29^2))/Worksheets!$L$45),0)</f>
        <v>#VALUE!</v>
      </c>
      <c r="O113" s="90" t="e">
        <f>IF(Worksheets!$AA$24&gt;=K113,(Worksheets!$L$45-SUM($O$7:O112))*((Worksheets!$L$44^3*Worksheets!$AD$29^3+3*Worksheets!$L$44^2*(1-Worksheets!$L$44)*Worksheets!$AD$29^2+3*Worksheets!$L$44*(1-Worksheets!$L$44)^2*Worksheets!$AD$29)/Worksheets!$L$45),0)</f>
        <v>#VALUE!</v>
      </c>
      <c r="P113" s="90" t="e">
        <f>IF(Worksheets!$AA$24&gt;=K113,(Worksheets!$L$45-SUM($P$7:P112))*((Worksheets!$L$44^4*Worksheets!$AD$29^4+4*Worksheets!$L$44^3*(1-Worksheets!$L$44)*Worksheets!$AD$29^3+6*Worksheets!$L$44^2*(1-Worksheets!$L$44)^2*Worksheets!$AD$29^2+4*Worksheets!$L$44*(1-Worksheets!$L$44^3)*Worksheets!$AD$29)/Worksheets!$L$45),0)</f>
        <v>#VALUE!</v>
      </c>
      <c r="Q113" s="90" t="str">
        <f>IF(Worksheets!$I$45='Yield Calculations'!$M$4,'Yield Calculations'!L113*'Yield Calculations'!M113,IF(Worksheets!$I$45='Yield Calculations'!$N$4,'Yield Calculations'!L113*'Yield Calculations'!N113,IF(Worksheets!$I$45='Yield Calculations'!$O$4,'Yield Calculations'!L113*'Yield Calculations'!O113,IF(Worksheets!$I$45='Yield Calculations'!$P$4,'Yield Calculations'!L113*'Yield Calculations'!P113,"Too Many Lanes"))))</f>
        <v>Too Many Lanes</v>
      </c>
      <c r="R113" s="90" t="str">
        <f>IF(Worksheets!$I$45='Yield Calculations'!$M$4,'Yield Calculations'!M113,IF(Worksheets!$I$45='Yield Calculations'!$N$4,'Yield Calculations'!N113,IF(Worksheets!$I$45='Yield Calculations'!$O$4,'Yield Calculations'!O113,IF(Worksheets!$I$45='Yield Calculations'!$P$4,'Yield Calculations'!P113,"Too Many Lanes"))))</f>
        <v>Too Many Lanes</v>
      </c>
    </row>
    <row r="114" spans="1:18">
      <c r="A114" s="83">
        <f t="shared" si="1"/>
        <v>107</v>
      </c>
      <c r="B114" s="83" t="e">
        <f>Worksheets!$S$24*(A114-0.5)</f>
        <v>#VALUE!</v>
      </c>
      <c r="C114" s="90" t="e">
        <f>IF(Worksheets!$V$24&gt;=A114,Worksheets!$G$45*Worksheets!$AD$29*(1-Worksheets!$AD$29)^('Yield Calculations'!A114-1),0)</f>
        <v>#VALUE!</v>
      </c>
      <c r="D114" s="90" t="e">
        <f>IF(Worksheets!$V$24&gt;=A114,(Worksheets!$G$45-SUM($D$7:D113))*(((2*Worksheets!$G$44*(1-Worksheets!$G$44)*Worksheets!$AD$29)+(Worksheets!$G$44^2*Worksheets!$AD$29^2))/Worksheets!$G$45),0)</f>
        <v>#VALUE!</v>
      </c>
      <c r="E114" s="90" t="e">
        <f>IF(Worksheets!$V$24&gt;=A114,(Worksheets!$G$45-SUM($E$7:E113))*((Worksheets!$G$44^3*Worksheets!$AD$29^3+3*Worksheets!$G$44^2*(1-Worksheets!$G$44)*Worksheets!$AD$29^2+3*Worksheets!$G$44*(1-Worksheets!$G$44)^2*Worksheets!$AD$29)/Worksheets!$G$45),0)</f>
        <v>#VALUE!</v>
      </c>
      <c r="F114" s="90" t="e">
        <f>IF(Worksheets!$V$24&gt;=A114,(Worksheets!$G$45-SUM($F$7:F113))*((Worksheets!$G$44^4*Worksheets!$AD$29^4+4*Worksheets!$G$44^3*(1-Worksheets!$G$44)*Worksheets!$AD$29^3+6*Worksheets!$G$44^2*(1-Worksheets!$G$44)^2*Worksheets!$AD$29^2+4*Worksheets!$G$44*(1-Worksheets!$G$44^3)*Worksheets!$AD$29)/Worksheets!$G$45),0)</f>
        <v>#VALUE!</v>
      </c>
      <c r="G114" s="90" t="str">
        <f>IF(Worksheets!$D$45='Yield Calculations'!$C$4,'Yield Calculations'!B114*'Yield Calculations'!C114,IF(Worksheets!$D$45='Yield Calculations'!$D$4,'Yield Calculations'!B114*'Yield Calculations'!D114,IF(Worksheets!$D$45='Yield Calculations'!$E$4,'Yield Calculations'!B114*'Yield Calculations'!E114,IF(Worksheets!$D$45='Yield Calculations'!$F$4,'Yield Calculations'!B114*'Yield Calculations'!F114,"Too Many Lanes"))))</f>
        <v>Too Many Lanes</v>
      </c>
      <c r="H114" s="90" t="str">
        <f>IF(Worksheets!$D$45='Yield Calculations'!$C$4,'Yield Calculations'!C114,IF(Worksheets!$D$45='Yield Calculations'!$D$4,'Yield Calculations'!D114,IF(Worksheets!$D$45='Yield Calculations'!$E$4,'Yield Calculations'!E114,IF(Worksheets!$D$45='Yield Calculations'!$F$4,'Yield Calculations'!F114,"Too Many Lanes"))))</f>
        <v>Too Many Lanes</v>
      </c>
      <c r="K114" s="83">
        <v>107</v>
      </c>
      <c r="L114" s="83" t="e">
        <f>Worksheets!$X$24*(K114-0.5)</f>
        <v>#VALUE!</v>
      </c>
      <c r="M114" s="90" t="e">
        <f>IF(Worksheets!$AA$24&gt;=K114,Worksheets!$L$45*Worksheets!$AD$29*(1-Worksheets!$AD$29)^('Yield Calculations'!K114-1),0)</f>
        <v>#VALUE!</v>
      </c>
      <c r="N114" s="90" t="e">
        <f>IF(Worksheets!$AA$24&gt;=K114,(Worksheets!$L$45-SUM($N$7:N113))*(((2*Worksheets!$L$44*(1-Worksheets!$L$44)*Worksheets!$AD$29)+(Worksheets!$L$44^2*Worksheets!$AD$29^2))/Worksheets!$L$45),0)</f>
        <v>#VALUE!</v>
      </c>
      <c r="O114" s="90" t="e">
        <f>IF(Worksheets!$AA$24&gt;=K114,(Worksheets!$L$45-SUM($O$7:O113))*((Worksheets!$L$44^3*Worksheets!$AD$29^3+3*Worksheets!$L$44^2*(1-Worksheets!$L$44)*Worksheets!$AD$29^2+3*Worksheets!$L$44*(1-Worksheets!$L$44)^2*Worksheets!$AD$29)/Worksheets!$L$45),0)</f>
        <v>#VALUE!</v>
      </c>
      <c r="P114" s="90" t="e">
        <f>IF(Worksheets!$AA$24&gt;=K114,(Worksheets!$L$45-SUM($P$7:P113))*((Worksheets!$L$44^4*Worksheets!$AD$29^4+4*Worksheets!$L$44^3*(1-Worksheets!$L$44)*Worksheets!$AD$29^3+6*Worksheets!$L$44^2*(1-Worksheets!$L$44)^2*Worksheets!$AD$29^2+4*Worksheets!$L$44*(1-Worksheets!$L$44^3)*Worksheets!$AD$29)/Worksheets!$L$45),0)</f>
        <v>#VALUE!</v>
      </c>
      <c r="Q114" s="90" t="str">
        <f>IF(Worksheets!$I$45='Yield Calculations'!$M$4,'Yield Calculations'!L114*'Yield Calculations'!M114,IF(Worksheets!$I$45='Yield Calculations'!$N$4,'Yield Calculations'!L114*'Yield Calculations'!N114,IF(Worksheets!$I$45='Yield Calculations'!$O$4,'Yield Calculations'!L114*'Yield Calculations'!O114,IF(Worksheets!$I$45='Yield Calculations'!$P$4,'Yield Calculations'!L114*'Yield Calculations'!P114,"Too Many Lanes"))))</f>
        <v>Too Many Lanes</v>
      </c>
      <c r="R114" s="90" t="str">
        <f>IF(Worksheets!$I$45='Yield Calculations'!$M$4,'Yield Calculations'!M114,IF(Worksheets!$I$45='Yield Calculations'!$N$4,'Yield Calculations'!N114,IF(Worksheets!$I$45='Yield Calculations'!$O$4,'Yield Calculations'!O114,IF(Worksheets!$I$45='Yield Calculations'!$P$4,'Yield Calculations'!P114,"Too Many Lanes"))))</f>
        <v>Too Many Lanes</v>
      </c>
    </row>
    <row r="115" spans="1:18">
      <c r="A115" s="83">
        <f t="shared" si="1"/>
        <v>108</v>
      </c>
      <c r="B115" s="83" t="e">
        <f>Worksheets!$S$24*(A115-0.5)</f>
        <v>#VALUE!</v>
      </c>
      <c r="C115" s="90" t="e">
        <f>IF(Worksheets!$V$24&gt;=A115,Worksheets!$G$45*Worksheets!$AD$29*(1-Worksheets!$AD$29)^('Yield Calculations'!A115-1),0)</f>
        <v>#VALUE!</v>
      </c>
      <c r="D115" s="90" t="e">
        <f>IF(Worksheets!$V$24&gt;=A115,(Worksheets!$G$45-SUM($D$7:D114))*(((2*Worksheets!$G$44*(1-Worksheets!$G$44)*Worksheets!$AD$29)+(Worksheets!$G$44^2*Worksheets!$AD$29^2))/Worksheets!$G$45),0)</f>
        <v>#VALUE!</v>
      </c>
      <c r="E115" s="90" t="e">
        <f>IF(Worksheets!$V$24&gt;=A115,(Worksheets!$G$45-SUM($E$7:E114))*((Worksheets!$G$44^3*Worksheets!$AD$29^3+3*Worksheets!$G$44^2*(1-Worksheets!$G$44)*Worksheets!$AD$29^2+3*Worksheets!$G$44*(1-Worksheets!$G$44)^2*Worksheets!$AD$29)/Worksheets!$G$45),0)</f>
        <v>#VALUE!</v>
      </c>
      <c r="F115" s="90" t="e">
        <f>IF(Worksheets!$V$24&gt;=A115,(Worksheets!$G$45-SUM($F$7:F114))*((Worksheets!$G$44^4*Worksheets!$AD$29^4+4*Worksheets!$G$44^3*(1-Worksheets!$G$44)*Worksheets!$AD$29^3+6*Worksheets!$G$44^2*(1-Worksheets!$G$44)^2*Worksheets!$AD$29^2+4*Worksheets!$G$44*(1-Worksheets!$G$44^3)*Worksheets!$AD$29)/Worksheets!$G$45),0)</f>
        <v>#VALUE!</v>
      </c>
      <c r="G115" s="90" t="str">
        <f>IF(Worksheets!$D$45='Yield Calculations'!$C$4,'Yield Calculations'!B115*'Yield Calculations'!C115,IF(Worksheets!$D$45='Yield Calculations'!$D$4,'Yield Calculations'!B115*'Yield Calculations'!D115,IF(Worksheets!$D$45='Yield Calculations'!$E$4,'Yield Calculations'!B115*'Yield Calculations'!E115,IF(Worksheets!$D$45='Yield Calculations'!$F$4,'Yield Calculations'!B115*'Yield Calculations'!F115,"Too Many Lanes"))))</f>
        <v>Too Many Lanes</v>
      </c>
      <c r="H115" s="90" t="str">
        <f>IF(Worksheets!$D$45='Yield Calculations'!$C$4,'Yield Calculations'!C115,IF(Worksheets!$D$45='Yield Calculations'!$D$4,'Yield Calculations'!D115,IF(Worksheets!$D$45='Yield Calculations'!$E$4,'Yield Calculations'!E115,IF(Worksheets!$D$45='Yield Calculations'!$F$4,'Yield Calculations'!F115,"Too Many Lanes"))))</f>
        <v>Too Many Lanes</v>
      </c>
      <c r="K115" s="83">
        <v>108</v>
      </c>
      <c r="L115" s="83" t="e">
        <f>Worksheets!$X$24*(K115-0.5)</f>
        <v>#VALUE!</v>
      </c>
      <c r="M115" s="90" t="e">
        <f>IF(Worksheets!$AA$24&gt;=K115,Worksheets!$L$45*Worksheets!$AD$29*(1-Worksheets!$AD$29)^('Yield Calculations'!K115-1),0)</f>
        <v>#VALUE!</v>
      </c>
      <c r="N115" s="90" t="e">
        <f>IF(Worksheets!$AA$24&gt;=K115,(Worksheets!$L$45-SUM($N$7:N114))*(((2*Worksheets!$L$44*(1-Worksheets!$L$44)*Worksheets!$AD$29)+(Worksheets!$L$44^2*Worksheets!$AD$29^2))/Worksheets!$L$45),0)</f>
        <v>#VALUE!</v>
      </c>
      <c r="O115" s="90" t="e">
        <f>IF(Worksheets!$AA$24&gt;=K115,(Worksheets!$L$45-SUM($O$7:O114))*((Worksheets!$L$44^3*Worksheets!$AD$29^3+3*Worksheets!$L$44^2*(1-Worksheets!$L$44)*Worksheets!$AD$29^2+3*Worksheets!$L$44*(1-Worksheets!$L$44)^2*Worksheets!$AD$29)/Worksheets!$L$45),0)</f>
        <v>#VALUE!</v>
      </c>
      <c r="P115" s="90" t="e">
        <f>IF(Worksheets!$AA$24&gt;=K115,(Worksheets!$L$45-SUM($P$7:P114))*((Worksheets!$L$44^4*Worksheets!$AD$29^4+4*Worksheets!$L$44^3*(1-Worksheets!$L$44)*Worksheets!$AD$29^3+6*Worksheets!$L$44^2*(1-Worksheets!$L$44)^2*Worksheets!$AD$29^2+4*Worksheets!$L$44*(1-Worksheets!$L$44^3)*Worksheets!$AD$29)/Worksheets!$L$45),0)</f>
        <v>#VALUE!</v>
      </c>
      <c r="Q115" s="90" t="str">
        <f>IF(Worksheets!$I$45='Yield Calculations'!$M$4,'Yield Calculations'!L115*'Yield Calculations'!M115,IF(Worksheets!$I$45='Yield Calculations'!$N$4,'Yield Calculations'!L115*'Yield Calculations'!N115,IF(Worksheets!$I$45='Yield Calculations'!$O$4,'Yield Calculations'!L115*'Yield Calculations'!O115,IF(Worksheets!$I$45='Yield Calculations'!$P$4,'Yield Calculations'!L115*'Yield Calculations'!P115,"Too Many Lanes"))))</f>
        <v>Too Many Lanes</v>
      </c>
      <c r="R115" s="90" t="str">
        <f>IF(Worksheets!$I$45='Yield Calculations'!$M$4,'Yield Calculations'!M115,IF(Worksheets!$I$45='Yield Calculations'!$N$4,'Yield Calculations'!N115,IF(Worksheets!$I$45='Yield Calculations'!$O$4,'Yield Calculations'!O115,IF(Worksheets!$I$45='Yield Calculations'!$P$4,'Yield Calculations'!P115,"Too Many Lanes"))))</f>
        <v>Too Many Lanes</v>
      </c>
    </row>
    <row r="116" spans="1:18">
      <c r="A116" s="83">
        <f t="shared" si="1"/>
        <v>109</v>
      </c>
      <c r="B116" s="83" t="e">
        <f>Worksheets!$S$24*(A116-0.5)</f>
        <v>#VALUE!</v>
      </c>
      <c r="C116" s="90" t="e">
        <f>IF(Worksheets!$V$24&gt;=A116,Worksheets!$G$45*Worksheets!$AD$29*(1-Worksheets!$AD$29)^('Yield Calculations'!A116-1),0)</f>
        <v>#VALUE!</v>
      </c>
      <c r="D116" s="90" t="e">
        <f>IF(Worksheets!$V$24&gt;=A116,(Worksheets!$G$45-SUM($D$7:D115))*(((2*Worksheets!$G$44*(1-Worksheets!$G$44)*Worksheets!$AD$29)+(Worksheets!$G$44^2*Worksheets!$AD$29^2))/Worksheets!$G$45),0)</f>
        <v>#VALUE!</v>
      </c>
      <c r="E116" s="90" t="e">
        <f>IF(Worksheets!$V$24&gt;=A116,(Worksheets!$G$45-SUM($E$7:E115))*((Worksheets!$G$44^3*Worksheets!$AD$29^3+3*Worksheets!$G$44^2*(1-Worksheets!$G$44)*Worksheets!$AD$29^2+3*Worksheets!$G$44*(1-Worksheets!$G$44)^2*Worksheets!$AD$29)/Worksheets!$G$45),0)</f>
        <v>#VALUE!</v>
      </c>
      <c r="F116" s="90" t="e">
        <f>IF(Worksheets!$V$24&gt;=A116,(Worksheets!$G$45-SUM($F$7:F115))*((Worksheets!$G$44^4*Worksheets!$AD$29^4+4*Worksheets!$G$44^3*(1-Worksheets!$G$44)*Worksheets!$AD$29^3+6*Worksheets!$G$44^2*(1-Worksheets!$G$44)^2*Worksheets!$AD$29^2+4*Worksheets!$G$44*(1-Worksheets!$G$44^3)*Worksheets!$AD$29)/Worksheets!$G$45),0)</f>
        <v>#VALUE!</v>
      </c>
      <c r="G116" s="90" t="str">
        <f>IF(Worksheets!$D$45='Yield Calculations'!$C$4,'Yield Calculations'!B116*'Yield Calculations'!C116,IF(Worksheets!$D$45='Yield Calculations'!$D$4,'Yield Calculations'!B116*'Yield Calculations'!D116,IF(Worksheets!$D$45='Yield Calculations'!$E$4,'Yield Calculations'!B116*'Yield Calculations'!E116,IF(Worksheets!$D$45='Yield Calculations'!$F$4,'Yield Calculations'!B116*'Yield Calculations'!F116,"Too Many Lanes"))))</f>
        <v>Too Many Lanes</v>
      </c>
      <c r="H116" s="90" t="str">
        <f>IF(Worksheets!$D$45='Yield Calculations'!$C$4,'Yield Calculations'!C116,IF(Worksheets!$D$45='Yield Calculations'!$D$4,'Yield Calculations'!D116,IF(Worksheets!$D$45='Yield Calculations'!$E$4,'Yield Calculations'!E116,IF(Worksheets!$D$45='Yield Calculations'!$F$4,'Yield Calculations'!F116,"Too Many Lanes"))))</f>
        <v>Too Many Lanes</v>
      </c>
      <c r="K116" s="83">
        <v>109</v>
      </c>
      <c r="L116" s="83" t="e">
        <f>Worksheets!$X$24*(K116-0.5)</f>
        <v>#VALUE!</v>
      </c>
      <c r="M116" s="90" t="e">
        <f>IF(Worksheets!$AA$24&gt;=K116,Worksheets!$L$45*Worksheets!$AD$29*(1-Worksheets!$AD$29)^('Yield Calculations'!K116-1),0)</f>
        <v>#VALUE!</v>
      </c>
      <c r="N116" s="90" t="e">
        <f>IF(Worksheets!$AA$24&gt;=K116,(Worksheets!$L$45-SUM($N$7:N115))*(((2*Worksheets!$L$44*(1-Worksheets!$L$44)*Worksheets!$AD$29)+(Worksheets!$L$44^2*Worksheets!$AD$29^2))/Worksheets!$L$45),0)</f>
        <v>#VALUE!</v>
      </c>
      <c r="O116" s="90" t="e">
        <f>IF(Worksheets!$AA$24&gt;=K116,(Worksheets!$L$45-SUM($O$7:O115))*((Worksheets!$L$44^3*Worksheets!$AD$29^3+3*Worksheets!$L$44^2*(1-Worksheets!$L$44)*Worksheets!$AD$29^2+3*Worksheets!$L$44*(1-Worksheets!$L$44)^2*Worksheets!$AD$29)/Worksheets!$L$45),0)</f>
        <v>#VALUE!</v>
      </c>
      <c r="P116" s="90" t="e">
        <f>IF(Worksheets!$AA$24&gt;=K116,(Worksheets!$L$45-SUM($P$7:P115))*((Worksheets!$L$44^4*Worksheets!$AD$29^4+4*Worksheets!$L$44^3*(1-Worksheets!$L$44)*Worksheets!$AD$29^3+6*Worksheets!$L$44^2*(1-Worksheets!$L$44)^2*Worksheets!$AD$29^2+4*Worksheets!$L$44*(1-Worksheets!$L$44^3)*Worksheets!$AD$29)/Worksheets!$L$45),0)</f>
        <v>#VALUE!</v>
      </c>
      <c r="Q116" s="90" t="str">
        <f>IF(Worksheets!$I$45='Yield Calculations'!$M$4,'Yield Calculations'!L116*'Yield Calculations'!M116,IF(Worksheets!$I$45='Yield Calculations'!$N$4,'Yield Calculations'!L116*'Yield Calculations'!N116,IF(Worksheets!$I$45='Yield Calculations'!$O$4,'Yield Calculations'!L116*'Yield Calculations'!O116,IF(Worksheets!$I$45='Yield Calculations'!$P$4,'Yield Calculations'!L116*'Yield Calculations'!P116,"Too Many Lanes"))))</f>
        <v>Too Many Lanes</v>
      </c>
      <c r="R116" s="90" t="str">
        <f>IF(Worksheets!$I$45='Yield Calculations'!$M$4,'Yield Calculations'!M116,IF(Worksheets!$I$45='Yield Calculations'!$N$4,'Yield Calculations'!N116,IF(Worksheets!$I$45='Yield Calculations'!$O$4,'Yield Calculations'!O116,IF(Worksheets!$I$45='Yield Calculations'!$P$4,'Yield Calculations'!P116,"Too Many Lanes"))))</f>
        <v>Too Many Lanes</v>
      </c>
    </row>
    <row r="117" spans="1:18">
      <c r="A117" s="83">
        <f t="shared" si="1"/>
        <v>110</v>
      </c>
      <c r="B117" s="83" t="e">
        <f>Worksheets!$S$24*(A117-0.5)</f>
        <v>#VALUE!</v>
      </c>
      <c r="C117" s="90" t="e">
        <f>IF(Worksheets!$V$24&gt;=A117,Worksheets!$G$45*Worksheets!$AD$29*(1-Worksheets!$AD$29)^('Yield Calculations'!A117-1),0)</f>
        <v>#VALUE!</v>
      </c>
      <c r="D117" s="90" t="e">
        <f>IF(Worksheets!$V$24&gt;=A117,(Worksheets!$G$45-SUM($D$7:D116))*(((2*Worksheets!$G$44*(1-Worksheets!$G$44)*Worksheets!$AD$29)+(Worksheets!$G$44^2*Worksheets!$AD$29^2))/Worksheets!$G$45),0)</f>
        <v>#VALUE!</v>
      </c>
      <c r="E117" s="90" t="e">
        <f>IF(Worksheets!$V$24&gt;=A117,(Worksheets!$G$45-SUM($E$7:E116))*((Worksheets!$G$44^3*Worksheets!$AD$29^3+3*Worksheets!$G$44^2*(1-Worksheets!$G$44)*Worksheets!$AD$29^2+3*Worksheets!$G$44*(1-Worksheets!$G$44)^2*Worksheets!$AD$29)/Worksheets!$G$45),0)</f>
        <v>#VALUE!</v>
      </c>
      <c r="F117" s="90" t="e">
        <f>IF(Worksheets!$V$24&gt;=A117,(Worksheets!$G$45-SUM($F$7:F116))*((Worksheets!$G$44^4*Worksheets!$AD$29^4+4*Worksheets!$G$44^3*(1-Worksheets!$G$44)*Worksheets!$AD$29^3+6*Worksheets!$G$44^2*(1-Worksheets!$G$44)^2*Worksheets!$AD$29^2+4*Worksheets!$G$44*(1-Worksheets!$G$44^3)*Worksheets!$AD$29)/Worksheets!$G$45),0)</f>
        <v>#VALUE!</v>
      </c>
      <c r="G117" s="90" t="str">
        <f>IF(Worksheets!$D$45='Yield Calculations'!$C$4,'Yield Calculations'!B117*'Yield Calculations'!C117,IF(Worksheets!$D$45='Yield Calculations'!$D$4,'Yield Calculations'!B117*'Yield Calculations'!D117,IF(Worksheets!$D$45='Yield Calculations'!$E$4,'Yield Calculations'!B117*'Yield Calculations'!E117,IF(Worksheets!$D$45='Yield Calculations'!$F$4,'Yield Calculations'!B117*'Yield Calculations'!F117,"Too Many Lanes"))))</f>
        <v>Too Many Lanes</v>
      </c>
      <c r="H117" s="90" t="str">
        <f>IF(Worksheets!$D$45='Yield Calculations'!$C$4,'Yield Calculations'!C117,IF(Worksheets!$D$45='Yield Calculations'!$D$4,'Yield Calculations'!D117,IF(Worksheets!$D$45='Yield Calculations'!$E$4,'Yield Calculations'!E117,IF(Worksheets!$D$45='Yield Calculations'!$F$4,'Yield Calculations'!F117,"Too Many Lanes"))))</f>
        <v>Too Many Lanes</v>
      </c>
      <c r="K117" s="83">
        <v>110</v>
      </c>
      <c r="L117" s="83" t="e">
        <f>Worksheets!$X$24*(K117-0.5)</f>
        <v>#VALUE!</v>
      </c>
      <c r="M117" s="90" t="e">
        <f>IF(Worksheets!$AA$24&gt;=K117,Worksheets!$L$45*Worksheets!$AD$29*(1-Worksheets!$AD$29)^('Yield Calculations'!K117-1),0)</f>
        <v>#VALUE!</v>
      </c>
      <c r="N117" s="90" t="e">
        <f>IF(Worksheets!$AA$24&gt;=K117,(Worksheets!$L$45-SUM($N$7:N116))*(((2*Worksheets!$L$44*(1-Worksheets!$L$44)*Worksheets!$AD$29)+(Worksheets!$L$44^2*Worksheets!$AD$29^2))/Worksheets!$L$45),0)</f>
        <v>#VALUE!</v>
      </c>
      <c r="O117" s="90" t="e">
        <f>IF(Worksheets!$AA$24&gt;=K117,(Worksheets!$L$45-SUM($O$7:O116))*((Worksheets!$L$44^3*Worksheets!$AD$29^3+3*Worksheets!$L$44^2*(1-Worksheets!$L$44)*Worksheets!$AD$29^2+3*Worksheets!$L$44*(1-Worksheets!$L$44)^2*Worksheets!$AD$29)/Worksheets!$L$45),0)</f>
        <v>#VALUE!</v>
      </c>
      <c r="P117" s="90" t="e">
        <f>IF(Worksheets!$AA$24&gt;=K117,(Worksheets!$L$45-SUM($P$7:P116))*((Worksheets!$L$44^4*Worksheets!$AD$29^4+4*Worksheets!$L$44^3*(1-Worksheets!$L$44)*Worksheets!$AD$29^3+6*Worksheets!$L$44^2*(1-Worksheets!$L$44)^2*Worksheets!$AD$29^2+4*Worksheets!$L$44*(1-Worksheets!$L$44^3)*Worksheets!$AD$29)/Worksheets!$L$45),0)</f>
        <v>#VALUE!</v>
      </c>
      <c r="Q117" s="90" t="str">
        <f>IF(Worksheets!$I$45='Yield Calculations'!$M$4,'Yield Calculations'!L117*'Yield Calculations'!M117,IF(Worksheets!$I$45='Yield Calculations'!$N$4,'Yield Calculations'!L117*'Yield Calculations'!N117,IF(Worksheets!$I$45='Yield Calculations'!$O$4,'Yield Calculations'!L117*'Yield Calculations'!O117,IF(Worksheets!$I$45='Yield Calculations'!$P$4,'Yield Calculations'!L117*'Yield Calculations'!P117,"Too Many Lanes"))))</f>
        <v>Too Many Lanes</v>
      </c>
      <c r="R117" s="90" t="str">
        <f>IF(Worksheets!$I$45='Yield Calculations'!$M$4,'Yield Calculations'!M117,IF(Worksheets!$I$45='Yield Calculations'!$N$4,'Yield Calculations'!N117,IF(Worksheets!$I$45='Yield Calculations'!$O$4,'Yield Calculations'!O117,IF(Worksheets!$I$45='Yield Calculations'!$P$4,'Yield Calculations'!P117,"Too Many Lanes"))))</f>
        <v>Too Many Lanes</v>
      </c>
    </row>
    <row r="118" spans="1:18">
      <c r="A118" s="83">
        <f t="shared" si="1"/>
        <v>111</v>
      </c>
      <c r="B118" s="83" t="e">
        <f>Worksheets!$S$24*(A118-0.5)</f>
        <v>#VALUE!</v>
      </c>
      <c r="C118" s="90" t="e">
        <f>IF(Worksheets!$V$24&gt;=A118,Worksheets!$G$45*Worksheets!$AD$29*(1-Worksheets!$AD$29)^('Yield Calculations'!A118-1),0)</f>
        <v>#VALUE!</v>
      </c>
      <c r="D118" s="90" t="e">
        <f>IF(Worksheets!$V$24&gt;=A118,(Worksheets!$G$45-SUM($D$7:D117))*(((2*Worksheets!$G$44*(1-Worksheets!$G$44)*Worksheets!$AD$29)+(Worksheets!$G$44^2*Worksheets!$AD$29^2))/Worksheets!$G$45),0)</f>
        <v>#VALUE!</v>
      </c>
      <c r="E118" s="90" t="e">
        <f>IF(Worksheets!$V$24&gt;=A118,(Worksheets!$G$45-SUM($E$7:E117))*((Worksheets!$G$44^3*Worksheets!$AD$29^3+3*Worksheets!$G$44^2*(1-Worksheets!$G$44)*Worksheets!$AD$29^2+3*Worksheets!$G$44*(1-Worksheets!$G$44)^2*Worksheets!$AD$29)/Worksheets!$G$45),0)</f>
        <v>#VALUE!</v>
      </c>
      <c r="F118" s="90" t="e">
        <f>IF(Worksheets!$V$24&gt;=A118,(Worksheets!$G$45-SUM($F$7:F117))*((Worksheets!$G$44^4*Worksheets!$AD$29^4+4*Worksheets!$G$44^3*(1-Worksheets!$G$44)*Worksheets!$AD$29^3+6*Worksheets!$G$44^2*(1-Worksheets!$G$44)^2*Worksheets!$AD$29^2+4*Worksheets!$G$44*(1-Worksheets!$G$44^3)*Worksheets!$AD$29)/Worksheets!$G$45),0)</f>
        <v>#VALUE!</v>
      </c>
      <c r="G118" s="90" t="str">
        <f>IF(Worksheets!$D$45='Yield Calculations'!$C$4,'Yield Calculations'!B118*'Yield Calculations'!C118,IF(Worksheets!$D$45='Yield Calculations'!$D$4,'Yield Calculations'!B118*'Yield Calculations'!D118,IF(Worksheets!$D$45='Yield Calculations'!$E$4,'Yield Calculations'!B118*'Yield Calculations'!E118,IF(Worksheets!$D$45='Yield Calculations'!$F$4,'Yield Calculations'!B118*'Yield Calculations'!F118,"Too Many Lanes"))))</f>
        <v>Too Many Lanes</v>
      </c>
      <c r="H118" s="90" t="str">
        <f>IF(Worksheets!$D$45='Yield Calculations'!$C$4,'Yield Calculations'!C118,IF(Worksheets!$D$45='Yield Calculations'!$D$4,'Yield Calculations'!D118,IF(Worksheets!$D$45='Yield Calculations'!$E$4,'Yield Calculations'!E118,IF(Worksheets!$D$45='Yield Calculations'!$F$4,'Yield Calculations'!F118,"Too Many Lanes"))))</f>
        <v>Too Many Lanes</v>
      </c>
      <c r="K118" s="83">
        <v>111</v>
      </c>
      <c r="L118" s="83" t="e">
        <f>Worksheets!$X$24*(K118-0.5)</f>
        <v>#VALUE!</v>
      </c>
      <c r="M118" s="90" t="e">
        <f>IF(Worksheets!$AA$24&gt;=K118,Worksheets!$L$45*Worksheets!$AD$29*(1-Worksheets!$AD$29)^('Yield Calculations'!K118-1),0)</f>
        <v>#VALUE!</v>
      </c>
      <c r="N118" s="90" t="e">
        <f>IF(Worksheets!$AA$24&gt;=K118,(Worksheets!$L$45-SUM($N$7:N117))*(((2*Worksheets!$L$44*(1-Worksheets!$L$44)*Worksheets!$AD$29)+(Worksheets!$L$44^2*Worksheets!$AD$29^2))/Worksheets!$L$45),0)</f>
        <v>#VALUE!</v>
      </c>
      <c r="O118" s="90" t="e">
        <f>IF(Worksheets!$AA$24&gt;=K118,(Worksheets!$L$45-SUM($O$7:O117))*((Worksheets!$L$44^3*Worksheets!$AD$29^3+3*Worksheets!$L$44^2*(1-Worksheets!$L$44)*Worksheets!$AD$29^2+3*Worksheets!$L$44*(1-Worksheets!$L$44)^2*Worksheets!$AD$29)/Worksheets!$L$45),0)</f>
        <v>#VALUE!</v>
      </c>
      <c r="P118" s="90" t="e">
        <f>IF(Worksheets!$AA$24&gt;=K118,(Worksheets!$L$45-SUM($P$7:P117))*((Worksheets!$L$44^4*Worksheets!$AD$29^4+4*Worksheets!$L$44^3*(1-Worksheets!$L$44)*Worksheets!$AD$29^3+6*Worksheets!$L$44^2*(1-Worksheets!$L$44)^2*Worksheets!$AD$29^2+4*Worksheets!$L$44*(1-Worksheets!$L$44^3)*Worksheets!$AD$29)/Worksheets!$L$45),0)</f>
        <v>#VALUE!</v>
      </c>
      <c r="Q118" s="90" t="str">
        <f>IF(Worksheets!$I$45='Yield Calculations'!$M$4,'Yield Calculations'!L118*'Yield Calculations'!M118,IF(Worksheets!$I$45='Yield Calculations'!$N$4,'Yield Calculations'!L118*'Yield Calculations'!N118,IF(Worksheets!$I$45='Yield Calculations'!$O$4,'Yield Calculations'!L118*'Yield Calculations'!O118,IF(Worksheets!$I$45='Yield Calculations'!$P$4,'Yield Calculations'!L118*'Yield Calculations'!P118,"Too Many Lanes"))))</f>
        <v>Too Many Lanes</v>
      </c>
      <c r="R118" s="90" t="str">
        <f>IF(Worksheets!$I$45='Yield Calculations'!$M$4,'Yield Calculations'!M118,IF(Worksheets!$I$45='Yield Calculations'!$N$4,'Yield Calculations'!N118,IF(Worksheets!$I$45='Yield Calculations'!$O$4,'Yield Calculations'!O118,IF(Worksheets!$I$45='Yield Calculations'!$P$4,'Yield Calculations'!P118,"Too Many Lanes"))))</f>
        <v>Too Many Lanes</v>
      </c>
    </row>
    <row r="119" spans="1:18">
      <c r="A119" s="83">
        <f t="shared" si="1"/>
        <v>112</v>
      </c>
      <c r="B119" s="83" t="e">
        <f>Worksheets!$S$24*(A119-0.5)</f>
        <v>#VALUE!</v>
      </c>
      <c r="C119" s="90" t="e">
        <f>IF(Worksheets!$V$24&gt;=A119,Worksheets!$G$45*Worksheets!$AD$29*(1-Worksheets!$AD$29)^('Yield Calculations'!A119-1),0)</f>
        <v>#VALUE!</v>
      </c>
      <c r="D119" s="90" t="e">
        <f>IF(Worksheets!$V$24&gt;=A119,(Worksheets!$G$45-SUM($D$7:D118))*(((2*Worksheets!$G$44*(1-Worksheets!$G$44)*Worksheets!$AD$29)+(Worksheets!$G$44^2*Worksheets!$AD$29^2))/Worksheets!$G$45),0)</f>
        <v>#VALUE!</v>
      </c>
      <c r="E119" s="90" t="e">
        <f>IF(Worksheets!$V$24&gt;=A119,(Worksheets!$G$45-SUM($E$7:E118))*((Worksheets!$G$44^3*Worksheets!$AD$29^3+3*Worksheets!$G$44^2*(1-Worksheets!$G$44)*Worksheets!$AD$29^2+3*Worksheets!$G$44*(1-Worksheets!$G$44)^2*Worksheets!$AD$29)/Worksheets!$G$45),0)</f>
        <v>#VALUE!</v>
      </c>
      <c r="F119" s="90" t="e">
        <f>IF(Worksheets!$V$24&gt;=A119,(Worksheets!$G$45-SUM($F$7:F118))*((Worksheets!$G$44^4*Worksheets!$AD$29^4+4*Worksheets!$G$44^3*(1-Worksheets!$G$44)*Worksheets!$AD$29^3+6*Worksheets!$G$44^2*(1-Worksheets!$G$44)^2*Worksheets!$AD$29^2+4*Worksheets!$G$44*(1-Worksheets!$G$44^3)*Worksheets!$AD$29)/Worksheets!$G$45),0)</f>
        <v>#VALUE!</v>
      </c>
      <c r="G119" s="90" t="str">
        <f>IF(Worksheets!$D$45='Yield Calculations'!$C$4,'Yield Calculations'!B119*'Yield Calculations'!C119,IF(Worksheets!$D$45='Yield Calculations'!$D$4,'Yield Calculations'!B119*'Yield Calculations'!D119,IF(Worksheets!$D$45='Yield Calculations'!$E$4,'Yield Calculations'!B119*'Yield Calculations'!E119,IF(Worksheets!$D$45='Yield Calculations'!$F$4,'Yield Calculations'!B119*'Yield Calculations'!F119,"Too Many Lanes"))))</f>
        <v>Too Many Lanes</v>
      </c>
      <c r="H119" s="90" t="str">
        <f>IF(Worksheets!$D$45='Yield Calculations'!$C$4,'Yield Calculations'!C119,IF(Worksheets!$D$45='Yield Calculations'!$D$4,'Yield Calculations'!D119,IF(Worksheets!$D$45='Yield Calculations'!$E$4,'Yield Calculations'!E119,IF(Worksheets!$D$45='Yield Calculations'!$F$4,'Yield Calculations'!F119,"Too Many Lanes"))))</f>
        <v>Too Many Lanes</v>
      </c>
      <c r="K119" s="83">
        <v>112</v>
      </c>
      <c r="L119" s="83" t="e">
        <f>Worksheets!$X$24*(K119-0.5)</f>
        <v>#VALUE!</v>
      </c>
      <c r="M119" s="90" t="e">
        <f>IF(Worksheets!$AA$24&gt;=K119,Worksheets!$L$45*Worksheets!$AD$29*(1-Worksheets!$AD$29)^('Yield Calculations'!K119-1),0)</f>
        <v>#VALUE!</v>
      </c>
      <c r="N119" s="90" t="e">
        <f>IF(Worksheets!$AA$24&gt;=K119,(Worksheets!$L$45-SUM($N$7:N118))*(((2*Worksheets!$L$44*(1-Worksheets!$L$44)*Worksheets!$AD$29)+(Worksheets!$L$44^2*Worksheets!$AD$29^2))/Worksheets!$L$45),0)</f>
        <v>#VALUE!</v>
      </c>
      <c r="O119" s="90" t="e">
        <f>IF(Worksheets!$AA$24&gt;=K119,(Worksheets!$L$45-SUM($O$7:O118))*((Worksheets!$L$44^3*Worksheets!$AD$29^3+3*Worksheets!$L$44^2*(1-Worksheets!$L$44)*Worksheets!$AD$29^2+3*Worksheets!$L$44*(1-Worksheets!$L$44)^2*Worksheets!$AD$29)/Worksheets!$L$45),0)</f>
        <v>#VALUE!</v>
      </c>
      <c r="P119" s="90" t="e">
        <f>IF(Worksheets!$AA$24&gt;=K119,(Worksheets!$L$45-SUM($P$7:P118))*((Worksheets!$L$44^4*Worksheets!$AD$29^4+4*Worksheets!$L$44^3*(1-Worksheets!$L$44)*Worksheets!$AD$29^3+6*Worksheets!$L$44^2*(1-Worksheets!$L$44)^2*Worksheets!$AD$29^2+4*Worksheets!$L$44*(1-Worksheets!$L$44^3)*Worksheets!$AD$29)/Worksheets!$L$45),0)</f>
        <v>#VALUE!</v>
      </c>
      <c r="Q119" s="90" t="str">
        <f>IF(Worksheets!$I$45='Yield Calculations'!$M$4,'Yield Calculations'!L119*'Yield Calculations'!M119,IF(Worksheets!$I$45='Yield Calculations'!$N$4,'Yield Calculations'!L119*'Yield Calculations'!N119,IF(Worksheets!$I$45='Yield Calculations'!$O$4,'Yield Calculations'!L119*'Yield Calculations'!O119,IF(Worksheets!$I$45='Yield Calculations'!$P$4,'Yield Calculations'!L119*'Yield Calculations'!P119,"Too Many Lanes"))))</f>
        <v>Too Many Lanes</v>
      </c>
      <c r="R119" s="90" t="str">
        <f>IF(Worksheets!$I$45='Yield Calculations'!$M$4,'Yield Calculations'!M119,IF(Worksheets!$I$45='Yield Calculations'!$N$4,'Yield Calculations'!N119,IF(Worksheets!$I$45='Yield Calculations'!$O$4,'Yield Calculations'!O119,IF(Worksheets!$I$45='Yield Calculations'!$P$4,'Yield Calculations'!P119,"Too Many Lanes"))))</f>
        <v>Too Many Lanes</v>
      </c>
    </row>
    <row r="120" spans="1:18">
      <c r="A120" s="83">
        <f t="shared" si="1"/>
        <v>113</v>
      </c>
      <c r="B120" s="83" t="e">
        <f>Worksheets!$S$24*(A120-0.5)</f>
        <v>#VALUE!</v>
      </c>
      <c r="C120" s="90" t="e">
        <f>IF(Worksheets!$V$24&gt;=A120,Worksheets!$G$45*Worksheets!$AD$29*(1-Worksheets!$AD$29)^('Yield Calculations'!A120-1),0)</f>
        <v>#VALUE!</v>
      </c>
      <c r="D120" s="90" t="e">
        <f>IF(Worksheets!$V$24&gt;=A120,(Worksheets!$G$45-SUM($D$7:D119))*(((2*Worksheets!$G$44*(1-Worksheets!$G$44)*Worksheets!$AD$29)+(Worksheets!$G$44^2*Worksheets!$AD$29^2))/Worksheets!$G$45),0)</f>
        <v>#VALUE!</v>
      </c>
      <c r="E120" s="90" t="e">
        <f>IF(Worksheets!$V$24&gt;=A120,(Worksheets!$G$45-SUM($E$7:E119))*((Worksheets!$G$44^3*Worksheets!$AD$29^3+3*Worksheets!$G$44^2*(1-Worksheets!$G$44)*Worksheets!$AD$29^2+3*Worksheets!$G$44*(1-Worksheets!$G$44)^2*Worksheets!$AD$29)/Worksheets!$G$45),0)</f>
        <v>#VALUE!</v>
      </c>
      <c r="F120" s="90" t="e">
        <f>IF(Worksheets!$V$24&gt;=A120,(Worksheets!$G$45-SUM($F$7:F119))*((Worksheets!$G$44^4*Worksheets!$AD$29^4+4*Worksheets!$G$44^3*(1-Worksheets!$G$44)*Worksheets!$AD$29^3+6*Worksheets!$G$44^2*(1-Worksheets!$G$44)^2*Worksheets!$AD$29^2+4*Worksheets!$G$44*(1-Worksheets!$G$44^3)*Worksheets!$AD$29)/Worksheets!$G$45),0)</f>
        <v>#VALUE!</v>
      </c>
      <c r="G120" s="90" t="str">
        <f>IF(Worksheets!$D$45='Yield Calculations'!$C$4,'Yield Calculations'!B120*'Yield Calculations'!C120,IF(Worksheets!$D$45='Yield Calculations'!$D$4,'Yield Calculations'!B120*'Yield Calculations'!D120,IF(Worksheets!$D$45='Yield Calculations'!$E$4,'Yield Calculations'!B120*'Yield Calculations'!E120,IF(Worksheets!$D$45='Yield Calculations'!$F$4,'Yield Calculations'!B120*'Yield Calculations'!F120,"Too Many Lanes"))))</f>
        <v>Too Many Lanes</v>
      </c>
      <c r="H120" s="90" t="str">
        <f>IF(Worksheets!$D$45='Yield Calculations'!$C$4,'Yield Calculations'!C120,IF(Worksheets!$D$45='Yield Calculations'!$D$4,'Yield Calculations'!D120,IF(Worksheets!$D$45='Yield Calculations'!$E$4,'Yield Calculations'!E120,IF(Worksheets!$D$45='Yield Calculations'!$F$4,'Yield Calculations'!F120,"Too Many Lanes"))))</f>
        <v>Too Many Lanes</v>
      </c>
      <c r="K120" s="83">
        <v>113</v>
      </c>
      <c r="L120" s="83" t="e">
        <f>Worksheets!$X$24*(K120-0.5)</f>
        <v>#VALUE!</v>
      </c>
      <c r="M120" s="90" t="e">
        <f>IF(Worksheets!$AA$24&gt;=K120,Worksheets!$L$45*Worksheets!$AD$29*(1-Worksheets!$AD$29)^('Yield Calculations'!K120-1),0)</f>
        <v>#VALUE!</v>
      </c>
      <c r="N120" s="90" t="e">
        <f>IF(Worksheets!$AA$24&gt;=K120,(Worksheets!$L$45-SUM($N$7:N119))*(((2*Worksheets!$L$44*(1-Worksheets!$L$44)*Worksheets!$AD$29)+(Worksheets!$L$44^2*Worksheets!$AD$29^2))/Worksheets!$L$45),0)</f>
        <v>#VALUE!</v>
      </c>
      <c r="O120" s="90" t="e">
        <f>IF(Worksheets!$AA$24&gt;=K120,(Worksheets!$L$45-SUM($O$7:O119))*((Worksheets!$L$44^3*Worksheets!$AD$29^3+3*Worksheets!$L$44^2*(1-Worksheets!$L$44)*Worksheets!$AD$29^2+3*Worksheets!$L$44*(1-Worksheets!$L$44)^2*Worksheets!$AD$29)/Worksheets!$L$45),0)</f>
        <v>#VALUE!</v>
      </c>
      <c r="P120" s="90" t="e">
        <f>IF(Worksheets!$AA$24&gt;=K120,(Worksheets!$L$45-SUM($P$7:P119))*((Worksheets!$L$44^4*Worksheets!$AD$29^4+4*Worksheets!$L$44^3*(1-Worksheets!$L$44)*Worksheets!$AD$29^3+6*Worksheets!$L$44^2*(1-Worksheets!$L$44)^2*Worksheets!$AD$29^2+4*Worksheets!$L$44*(1-Worksheets!$L$44^3)*Worksheets!$AD$29)/Worksheets!$L$45),0)</f>
        <v>#VALUE!</v>
      </c>
      <c r="Q120" s="90" t="str">
        <f>IF(Worksheets!$I$45='Yield Calculations'!$M$4,'Yield Calculations'!L120*'Yield Calculations'!M120,IF(Worksheets!$I$45='Yield Calculations'!$N$4,'Yield Calculations'!L120*'Yield Calculations'!N120,IF(Worksheets!$I$45='Yield Calculations'!$O$4,'Yield Calculations'!L120*'Yield Calculations'!O120,IF(Worksheets!$I$45='Yield Calculations'!$P$4,'Yield Calculations'!L120*'Yield Calculations'!P120,"Too Many Lanes"))))</f>
        <v>Too Many Lanes</v>
      </c>
      <c r="R120" s="90" t="str">
        <f>IF(Worksheets!$I$45='Yield Calculations'!$M$4,'Yield Calculations'!M120,IF(Worksheets!$I$45='Yield Calculations'!$N$4,'Yield Calculations'!N120,IF(Worksheets!$I$45='Yield Calculations'!$O$4,'Yield Calculations'!O120,IF(Worksheets!$I$45='Yield Calculations'!$P$4,'Yield Calculations'!P120,"Too Many Lanes"))))</f>
        <v>Too Many Lanes</v>
      </c>
    </row>
    <row r="121" spans="1:18">
      <c r="A121" s="83">
        <f t="shared" si="1"/>
        <v>114</v>
      </c>
      <c r="B121" s="83" t="e">
        <f>Worksheets!$S$24*(A121-0.5)</f>
        <v>#VALUE!</v>
      </c>
      <c r="C121" s="90" t="e">
        <f>IF(Worksheets!$V$24&gt;=A121,Worksheets!$G$45*Worksheets!$AD$29*(1-Worksheets!$AD$29)^('Yield Calculations'!A121-1),0)</f>
        <v>#VALUE!</v>
      </c>
      <c r="D121" s="90" t="e">
        <f>IF(Worksheets!$V$24&gt;=A121,(Worksheets!$G$45-SUM($D$7:D120))*(((2*Worksheets!$G$44*(1-Worksheets!$G$44)*Worksheets!$AD$29)+(Worksheets!$G$44^2*Worksheets!$AD$29^2))/Worksheets!$G$45),0)</f>
        <v>#VALUE!</v>
      </c>
      <c r="E121" s="90" t="e">
        <f>IF(Worksheets!$V$24&gt;=A121,(Worksheets!$G$45-SUM($E$7:E120))*((Worksheets!$G$44^3*Worksheets!$AD$29^3+3*Worksheets!$G$44^2*(1-Worksheets!$G$44)*Worksheets!$AD$29^2+3*Worksheets!$G$44*(1-Worksheets!$G$44)^2*Worksheets!$AD$29)/Worksheets!$G$45),0)</f>
        <v>#VALUE!</v>
      </c>
      <c r="F121" s="90" t="e">
        <f>IF(Worksheets!$V$24&gt;=A121,(Worksheets!$G$45-SUM($F$7:F120))*((Worksheets!$G$44^4*Worksheets!$AD$29^4+4*Worksheets!$G$44^3*(1-Worksheets!$G$44)*Worksheets!$AD$29^3+6*Worksheets!$G$44^2*(1-Worksheets!$G$44)^2*Worksheets!$AD$29^2+4*Worksheets!$G$44*(1-Worksheets!$G$44^3)*Worksheets!$AD$29)/Worksheets!$G$45),0)</f>
        <v>#VALUE!</v>
      </c>
      <c r="G121" s="90" t="str">
        <f>IF(Worksheets!$D$45='Yield Calculations'!$C$4,'Yield Calculations'!B121*'Yield Calculations'!C121,IF(Worksheets!$D$45='Yield Calculations'!$D$4,'Yield Calculations'!B121*'Yield Calculations'!D121,IF(Worksheets!$D$45='Yield Calculations'!$E$4,'Yield Calculations'!B121*'Yield Calculations'!E121,IF(Worksheets!$D$45='Yield Calculations'!$F$4,'Yield Calculations'!B121*'Yield Calculations'!F121,"Too Many Lanes"))))</f>
        <v>Too Many Lanes</v>
      </c>
      <c r="H121" s="90" t="str">
        <f>IF(Worksheets!$D$45='Yield Calculations'!$C$4,'Yield Calculations'!C121,IF(Worksheets!$D$45='Yield Calculations'!$D$4,'Yield Calculations'!D121,IF(Worksheets!$D$45='Yield Calculations'!$E$4,'Yield Calculations'!E121,IF(Worksheets!$D$45='Yield Calculations'!$F$4,'Yield Calculations'!F121,"Too Many Lanes"))))</f>
        <v>Too Many Lanes</v>
      </c>
      <c r="K121" s="83">
        <v>114</v>
      </c>
      <c r="L121" s="83" t="e">
        <f>Worksheets!$X$24*(K121-0.5)</f>
        <v>#VALUE!</v>
      </c>
      <c r="M121" s="90" t="e">
        <f>IF(Worksheets!$AA$24&gt;=K121,Worksheets!$L$45*Worksheets!$AD$29*(1-Worksheets!$AD$29)^('Yield Calculations'!K121-1),0)</f>
        <v>#VALUE!</v>
      </c>
      <c r="N121" s="90" t="e">
        <f>IF(Worksheets!$AA$24&gt;=K121,(Worksheets!$L$45-SUM($N$7:N120))*(((2*Worksheets!$L$44*(1-Worksheets!$L$44)*Worksheets!$AD$29)+(Worksheets!$L$44^2*Worksheets!$AD$29^2))/Worksheets!$L$45),0)</f>
        <v>#VALUE!</v>
      </c>
      <c r="O121" s="90" t="e">
        <f>IF(Worksheets!$AA$24&gt;=K121,(Worksheets!$L$45-SUM($O$7:O120))*((Worksheets!$L$44^3*Worksheets!$AD$29^3+3*Worksheets!$L$44^2*(1-Worksheets!$L$44)*Worksheets!$AD$29^2+3*Worksheets!$L$44*(1-Worksheets!$L$44)^2*Worksheets!$AD$29)/Worksheets!$L$45),0)</f>
        <v>#VALUE!</v>
      </c>
      <c r="P121" s="90" t="e">
        <f>IF(Worksheets!$AA$24&gt;=K121,(Worksheets!$L$45-SUM($P$7:P120))*((Worksheets!$L$44^4*Worksheets!$AD$29^4+4*Worksheets!$L$44^3*(1-Worksheets!$L$44)*Worksheets!$AD$29^3+6*Worksheets!$L$44^2*(1-Worksheets!$L$44)^2*Worksheets!$AD$29^2+4*Worksheets!$L$44*(1-Worksheets!$L$44^3)*Worksheets!$AD$29)/Worksheets!$L$45),0)</f>
        <v>#VALUE!</v>
      </c>
      <c r="Q121" s="90" t="str">
        <f>IF(Worksheets!$I$45='Yield Calculations'!$M$4,'Yield Calculations'!L121*'Yield Calculations'!M121,IF(Worksheets!$I$45='Yield Calculations'!$N$4,'Yield Calculations'!L121*'Yield Calculations'!N121,IF(Worksheets!$I$45='Yield Calculations'!$O$4,'Yield Calculations'!L121*'Yield Calculations'!O121,IF(Worksheets!$I$45='Yield Calculations'!$P$4,'Yield Calculations'!L121*'Yield Calculations'!P121,"Too Many Lanes"))))</f>
        <v>Too Many Lanes</v>
      </c>
      <c r="R121" s="90" t="str">
        <f>IF(Worksheets!$I$45='Yield Calculations'!$M$4,'Yield Calculations'!M121,IF(Worksheets!$I$45='Yield Calculations'!$N$4,'Yield Calculations'!N121,IF(Worksheets!$I$45='Yield Calculations'!$O$4,'Yield Calculations'!O121,IF(Worksheets!$I$45='Yield Calculations'!$P$4,'Yield Calculations'!P121,"Too Many Lanes"))))</f>
        <v>Too Many Lanes</v>
      </c>
    </row>
    <row r="122" spans="1:18">
      <c r="A122" s="83">
        <f t="shared" si="1"/>
        <v>115</v>
      </c>
      <c r="B122" s="83" t="e">
        <f>Worksheets!$S$24*(A122-0.5)</f>
        <v>#VALUE!</v>
      </c>
      <c r="C122" s="90" t="e">
        <f>IF(Worksheets!$V$24&gt;=A122,Worksheets!$G$45*Worksheets!$AD$29*(1-Worksheets!$AD$29)^('Yield Calculations'!A122-1),0)</f>
        <v>#VALUE!</v>
      </c>
      <c r="D122" s="90" t="e">
        <f>IF(Worksheets!$V$24&gt;=A122,(Worksheets!$G$45-SUM($D$7:D121))*(((2*Worksheets!$G$44*(1-Worksheets!$G$44)*Worksheets!$AD$29)+(Worksheets!$G$44^2*Worksheets!$AD$29^2))/Worksheets!$G$45),0)</f>
        <v>#VALUE!</v>
      </c>
      <c r="E122" s="90" t="e">
        <f>IF(Worksheets!$V$24&gt;=A122,(Worksheets!$G$45-SUM($E$7:E121))*((Worksheets!$G$44^3*Worksheets!$AD$29^3+3*Worksheets!$G$44^2*(1-Worksheets!$G$44)*Worksheets!$AD$29^2+3*Worksheets!$G$44*(1-Worksheets!$G$44)^2*Worksheets!$AD$29)/Worksheets!$G$45),0)</f>
        <v>#VALUE!</v>
      </c>
      <c r="F122" s="90" t="e">
        <f>IF(Worksheets!$V$24&gt;=A122,(Worksheets!$G$45-SUM($F$7:F121))*((Worksheets!$G$44^4*Worksheets!$AD$29^4+4*Worksheets!$G$44^3*(1-Worksheets!$G$44)*Worksheets!$AD$29^3+6*Worksheets!$G$44^2*(1-Worksheets!$G$44)^2*Worksheets!$AD$29^2+4*Worksheets!$G$44*(1-Worksheets!$G$44^3)*Worksheets!$AD$29)/Worksheets!$G$45),0)</f>
        <v>#VALUE!</v>
      </c>
      <c r="G122" s="90" t="str">
        <f>IF(Worksheets!$D$45='Yield Calculations'!$C$4,'Yield Calculations'!B122*'Yield Calculations'!C122,IF(Worksheets!$D$45='Yield Calculations'!$D$4,'Yield Calculations'!B122*'Yield Calculations'!D122,IF(Worksheets!$D$45='Yield Calculations'!$E$4,'Yield Calculations'!B122*'Yield Calculations'!E122,IF(Worksheets!$D$45='Yield Calculations'!$F$4,'Yield Calculations'!B122*'Yield Calculations'!F122,"Too Many Lanes"))))</f>
        <v>Too Many Lanes</v>
      </c>
      <c r="H122" s="90" t="str">
        <f>IF(Worksheets!$D$45='Yield Calculations'!$C$4,'Yield Calculations'!C122,IF(Worksheets!$D$45='Yield Calculations'!$D$4,'Yield Calculations'!D122,IF(Worksheets!$D$45='Yield Calculations'!$E$4,'Yield Calculations'!E122,IF(Worksheets!$D$45='Yield Calculations'!$F$4,'Yield Calculations'!F122,"Too Many Lanes"))))</f>
        <v>Too Many Lanes</v>
      </c>
      <c r="K122" s="83">
        <v>115</v>
      </c>
      <c r="L122" s="83" t="e">
        <f>Worksheets!$X$24*(K122-0.5)</f>
        <v>#VALUE!</v>
      </c>
      <c r="M122" s="90" t="e">
        <f>IF(Worksheets!$AA$24&gt;=K122,Worksheets!$L$45*Worksheets!$AD$29*(1-Worksheets!$AD$29)^('Yield Calculations'!K122-1),0)</f>
        <v>#VALUE!</v>
      </c>
      <c r="N122" s="90" t="e">
        <f>IF(Worksheets!$AA$24&gt;=K122,(Worksheets!$L$45-SUM($N$7:N121))*(((2*Worksheets!$L$44*(1-Worksheets!$L$44)*Worksheets!$AD$29)+(Worksheets!$L$44^2*Worksheets!$AD$29^2))/Worksheets!$L$45),0)</f>
        <v>#VALUE!</v>
      </c>
      <c r="O122" s="90" t="e">
        <f>IF(Worksheets!$AA$24&gt;=K122,(Worksheets!$L$45-SUM($O$7:O121))*((Worksheets!$L$44^3*Worksheets!$AD$29^3+3*Worksheets!$L$44^2*(1-Worksheets!$L$44)*Worksheets!$AD$29^2+3*Worksheets!$L$44*(1-Worksheets!$L$44)^2*Worksheets!$AD$29)/Worksheets!$L$45),0)</f>
        <v>#VALUE!</v>
      </c>
      <c r="P122" s="90" t="e">
        <f>IF(Worksheets!$AA$24&gt;=K122,(Worksheets!$L$45-SUM($P$7:P121))*((Worksheets!$L$44^4*Worksheets!$AD$29^4+4*Worksheets!$L$44^3*(1-Worksheets!$L$44)*Worksheets!$AD$29^3+6*Worksheets!$L$44^2*(1-Worksheets!$L$44)^2*Worksheets!$AD$29^2+4*Worksheets!$L$44*(1-Worksheets!$L$44^3)*Worksheets!$AD$29)/Worksheets!$L$45),0)</f>
        <v>#VALUE!</v>
      </c>
      <c r="Q122" s="90" t="str">
        <f>IF(Worksheets!$I$45='Yield Calculations'!$M$4,'Yield Calculations'!L122*'Yield Calculations'!M122,IF(Worksheets!$I$45='Yield Calculations'!$N$4,'Yield Calculations'!L122*'Yield Calculations'!N122,IF(Worksheets!$I$45='Yield Calculations'!$O$4,'Yield Calculations'!L122*'Yield Calculations'!O122,IF(Worksheets!$I$45='Yield Calculations'!$P$4,'Yield Calculations'!L122*'Yield Calculations'!P122,"Too Many Lanes"))))</f>
        <v>Too Many Lanes</v>
      </c>
      <c r="R122" s="90" t="str">
        <f>IF(Worksheets!$I$45='Yield Calculations'!$M$4,'Yield Calculations'!M122,IF(Worksheets!$I$45='Yield Calculations'!$N$4,'Yield Calculations'!N122,IF(Worksheets!$I$45='Yield Calculations'!$O$4,'Yield Calculations'!O122,IF(Worksheets!$I$45='Yield Calculations'!$P$4,'Yield Calculations'!P122,"Too Many Lanes"))))</f>
        <v>Too Many Lanes</v>
      </c>
    </row>
    <row r="123" spans="1:18">
      <c r="A123" s="83">
        <f t="shared" si="1"/>
        <v>116</v>
      </c>
      <c r="B123" s="83" t="e">
        <f>Worksheets!$S$24*(A123-0.5)</f>
        <v>#VALUE!</v>
      </c>
      <c r="C123" s="90" t="e">
        <f>IF(Worksheets!$V$24&gt;=A123,Worksheets!$G$45*Worksheets!$AD$29*(1-Worksheets!$AD$29)^('Yield Calculations'!A123-1),0)</f>
        <v>#VALUE!</v>
      </c>
      <c r="D123" s="90" t="e">
        <f>IF(Worksheets!$V$24&gt;=A123,(Worksheets!$G$45-SUM($D$7:D122))*(((2*Worksheets!$G$44*(1-Worksheets!$G$44)*Worksheets!$AD$29)+(Worksheets!$G$44^2*Worksheets!$AD$29^2))/Worksheets!$G$45),0)</f>
        <v>#VALUE!</v>
      </c>
      <c r="E123" s="90" t="e">
        <f>IF(Worksheets!$V$24&gt;=A123,(Worksheets!$G$45-SUM($E$7:E122))*((Worksheets!$G$44^3*Worksheets!$AD$29^3+3*Worksheets!$G$44^2*(1-Worksheets!$G$44)*Worksheets!$AD$29^2+3*Worksheets!$G$44*(1-Worksheets!$G$44)^2*Worksheets!$AD$29)/Worksheets!$G$45),0)</f>
        <v>#VALUE!</v>
      </c>
      <c r="F123" s="90" t="e">
        <f>IF(Worksheets!$V$24&gt;=A123,(Worksheets!$G$45-SUM($F$7:F122))*((Worksheets!$G$44^4*Worksheets!$AD$29^4+4*Worksheets!$G$44^3*(1-Worksheets!$G$44)*Worksheets!$AD$29^3+6*Worksheets!$G$44^2*(1-Worksheets!$G$44)^2*Worksheets!$AD$29^2+4*Worksheets!$G$44*(1-Worksheets!$G$44^3)*Worksheets!$AD$29)/Worksheets!$G$45),0)</f>
        <v>#VALUE!</v>
      </c>
      <c r="G123" s="90" t="str">
        <f>IF(Worksheets!$D$45='Yield Calculations'!$C$4,'Yield Calculations'!B123*'Yield Calculations'!C123,IF(Worksheets!$D$45='Yield Calculations'!$D$4,'Yield Calculations'!B123*'Yield Calculations'!D123,IF(Worksheets!$D$45='Yield Calculations'!$E$4,'Yield Calculations'!B123*'Yield Calculations'!E123,IF(Worksheets!$D$45='Yield Calculations'!$F$4,'Yield Calculations'!B123*'Yield Calculations'!F123,"Too Many Lanes"))))</f>
        <v>Too Many Lanes</v>
      </c>
      <c r="H123" s="90" t="str">
        <f>IF(Worksheets!$D$45='Yield Calculations'!$C$4,'Yield Calculations'!C123,IF(Worksheets!$D$45='Yield Calculations'!$D$4,'Yield Calculations'!D123,IF(Worksheets!$D$45='Yield Calculations'!$E$4,'Yield Calculations'!E123,IF(Worksheets!$D$45='Yield Calculations'!$F$4,'Yield Calculations'!F123,"Too Many Lanes"))))</f>
        <v>Too Many Lanes</v>
      </c>
      <c r="K123" s="83">
        <v>116</v>
      </c>
      <c r="L123" s="83" t="e">
        <f>Worksheets!$X$24*(K123-0.5)</f>
        <v>#VALUE!</v>
      </c>
      <c r="M123" s="90" t="e">
        <f>IF(Worksheets!$AA$24&gt;=K123,Worksheets!$L$45*Worksheets!$AD$29*(1-Worksheets!$AD$29)^('Yield Calculations'!K123-1),0)</f>
        <v>#VALUE!</v>
      </c>
      <c r="N123" s="90" t="e">
        <f>IF(Worksheets!$AA$24&gt;=K123,(Worksheets!$L$45-SUM($N$7:N122))*(((2*Worksheets!$L$44*(1-Worksheets!$L$44)*Worksheets!$AD$29)+(Worksheets!$L$44^2*Worksheets!$AD$29^2))/Worksheets!$L$45),0)</f>
        <v>#VALUE!</v>
      </c>
      <c r="O123" s="90" t="e">
        <f>IF(Worksheets!$AA$24&gt;=K123,(Worksheets!$L$45-SUM($O$7:O122))*((Worksheets!$L$44^3*Worksheets!$AD$29^3+3*Worksheets!$L$44^2*(1-Worksheets!$L$44)*Worksheets!$AD$29^2+3*Worksheets!$L$44*(1-Worksheets!$L$44)^2*Worksheets!$AD$29)/Worksheets!$L$45),0)</f>
        <v>#VALUE!</v>
      </c>
      <c r="P123" s="90" t="e">
        <f>IF(Worksheets!$AA$24&gt;=K123,(Worksheets!$L$45-SUM($P$7:P122))*((Worksheets!$L$44^4*Worksheets!$AD$29^4+4*Worksheets!$L$44^3*(1-Worksheets!$L$44)*Worksheets!$AD$29^3+6*Worksheets!$L$44^2*(1-Worksheets!$L$44)^2*Worksheets!$AD$29^2+4*Worksheets!$L$44*(1-Worksheets!$L$44^3)*Worksheets!$AD$29)/Worksheets!$L$45),0)</f>
        <v>#VALUE!</v>
      </c>
      <c r="Q123" s="90" t="str">
        <f>IF(Worksheets!$I$45='Yield Calculations'!$M$4,'Yield Calculations'!L123*'Yield Calculations'!M123,IF(Worksheets!$I$45='Yield Calculations'!$N$4,'Yield Calculations'!L123*'Yield Calculations'!N123,IF(Worksheets!$I$45='Yield Calculations'!$O$4,'Yield Calculations'!L123*'Yield Calculations'!O123,IF(Worksheets!$I$45='Yield Calculations'!$P$4,'Yield Calculations'!L123*'Yield Calculations'!P123,"Too Many Lanes"))))</f>
        <v>Too Many Lanes</v>
      </c>
      <c r="R123" s="90" t="str">
        <f>IF(Worksheets!$I$45='Yield Calculations'!$M$4,'Yield Calculations'!M123,IF(Worksheets!$I$45='Yield Calculations'!$N$4,'Yield Calculations'!N123,IF(Worksheets!$I$45='Yield Calculations'!$O$4,'Yield Calculations'!O123,IF(Worksheets!$I$45='Yield Calculations'!$P$4,'Yield Calculations'!P123,"Too Many Lanes"))))</f>
        <v>Too Many Lanes</v>
      </c>
    </row>
    <row r="124" spans="1:18">
      <c r="A124" s="83">
        <f t="shared" si="1"/>
        <v>117</v>
      </c>
      <c r="B124" s="83" t="e">
        <f>Worksheets!$S$24*(A124-0.5)</f>
        <v>#VALUE!</v>
      </c>
      <c r="C124" s="90" t="e">
        <f>IF(Worksheets!$V$24&gt;=A124,Worksheets!$G$45*Worksheets!$AD$29*(1-Worksheets!$AD$29)^('Yield Calculations'!A124-1),0)</f>
        <v>#VALUE!</v>
      </c>
      <c r="D124" s="90" t="e">
        <f>IF(Worksheets!$V$24&gt;=A124,(Worksheets!$G$45-SUM($D$7:D123))*(((2*Worksheets!$G$44*(1-Worksheets!$G$44)*Worksheets!$AD$29)+(Worksheets!$G$44^2*Worksheets!$AD$29^2))/Worksheets!$G$45),0)</f>
        <v>#VALUE!</v>
      </c>
      <c r="E124" s="90" t="e">
        <f>IF(Worksheets!$V$24&gt;=A124,(Worksheets!$G$45-SUM($E$7:E123))*((Worksheets!$G$44^3*Worksheets!$AD$29^3+3*Worksheets!$G$44^2*(1-Worksheets!$G$44)*Worksheets!$AD$29^2+3*Worksheets!$G$44*(1-Worksheets!$G$44)^2*Worksheets!$AD$29)/Worksheets!$G$45),0)</f>
        <v>#VALUE!</v>
      </c>
      <c r="F124" s="90" t="e">
        <f>IF(Worksheets!$V$24&gt;=A124,(Worksheets!$G$45-SUM($F$7:F123))*((Worksheets!$G$44^4*Worksheets!$AD$29^4+4*Worksheets!$G$44^3*(1-Worksheets!$G$44)*Worksheets!$AD$29^3+6*Worksheets!$G$44^2*(1-Worksheets!$G$44)^2*Worksheets!$AD$29^2+4*Worksheets!$G$44*(1-Worksheets!$G$44^3)*Worksheets!$AD$29)/Worksheets!$G$45),0)</f>
        <v>#VALUE!</v>
      </c>
      <c r="G124" s="90" t="str">
        <f>IF(Worksheets!$D$45='Yield Calculations'!$C$4,'Yield Calculations'!B124*'Yield Calculations'!C124,IF(Worksheets!$D$45='Yield Calculations'!$D$4,'Yield Calculations'!B124*'Yield Calculations'!D124,IF(Worksheets!$D$45='Yield Calculations'!$E$4,'Yield Calculations'!B124*'Yield Calculations'!E124,IF(Worksheets!$D$45='Yield Calculations'!$F$4,'Yield Calculations'!B124*'Yield Calculations'!F124,"Too Many Lanes"))))</f>
        <v>Too Many Lanes</v>
      </c>
      <c r="H124" s="90" t="str">
        <f>IF(Worksheets!$D$45='Yield Calculations'!$C$4,'Yield Calculations'!C124,IF(Worksheets!$D$45='Yield Calculations'!$D$4,'Yield Calculations'!D124,IF(Worksheets!$D$45='Yield Calculations'!$E$4,'Yield Calculations'!E124,IF(Worksheets!$D$45='Yield Calculations'!$F$4,'Yield Calculations'!F124,"Too Many Lanes"))))</f>
        <v>Too Many Lanes</v>
      </c>
      <c r="K124" s="83">
        <v>117</v>
      </c>
      <c r="L124" s="83" t="e">
        <f>Worksheets!$X$24*(K124-0.5)</f>
        <v>#VALUE!</v>
      </c>
      <c r="M124" s="90" t="e">
        <f>IF(Worksheets!$AA$24&gt;=K124,Worksheets!$L$45*Worksheets!$AD$29*(1-Worksheets!$AD$29)^('Yield Calculations'!K124-1),0)</f>
        <v>#VALUE!</v>
      </c>
      <c r="N124" s="90" t="e">
        <f>IF(Worksheets!$AA$24&gt;=K124,(Worksheets!$L$45-SUM($N$7:N123))*(((2*Worksheets!$L$44*(1-Worksheets!$L$44)*Worksheets!$AD$29)+(Worksheets!$L$44^2*Worksheets!$AD$29^2))/Worksheets!$L$45),0)</f>
        <v>#VALUE!</v>
      </c>
      <c r="O124" s="90" t="e">
        <f>IF(Worksheets!$AA$24&gt;=K124,(Worksheets!$L$45-SUM($O$7:O123))*((Worksheets!$L$44^3*Worksheets!$AD$29^3+3*Worksheets!$L$44^2*(1-Worksheets!$L$44)*Worksheets!$AD$29^2+3*Worksheets!$L$44*(1-Worksheets!$L$44)^2*Worksheets!$AD$29)/Worksheets!$L$45),0)</f>
        <v>#VALUE!</v>
      </c>
      <c r="P124" s="90" t="e">
        <f>IF(Worksheets!$AA$24&gt;=K124,(Worksheets!$L$45-SUM($P$7:P123))*((Worksheets!$L$44^4*Worksheets!$AD$29^4+4*Worksheets!$L$44^3*(1-Worksheets!$L$44)*Worksheets!$AD$29^3+6*Worksheets!$L$44^2*(1-Worksheets!$L$44)^2*Worksheets!$AD$29^2+4*Worksheets!$L$44*(1-Worksheets!$L$44^3)*Worksheets!$AD$29)/Worksheets!$L$45),0)</f>
        <v>#VALUE!</v>
      </c>
      <c r="Q124" s="90" t="str">
        <f>IF(Worksheets!$I$45='Yield Calculations'!$M$4,'Yield Calculations'!L124*'Yield Calculations'!M124,IF(Worksheets!$I$45='Yield Calculations'!$N$4,'Yield Calculations'!L124*'Yield Calculations'!N124,IF(Worksheets!$I$45='Yield Calculations'!$O$4,'Yield Calculations'!L124*'Yield Calculations'!O124,IF(Worksheets!$I$45='Yield Calculations'!$P$4,'Yield Calculations'!L124*'Yield Calculations'!P124,"Too Many Lanes"))))</f>
        <v>Too Many Lanes</v>
      </c>
      <c r="R124" s="90" t="str">
        <f>IF(Worksheets!$I$45='Yield Calculations'!$M$4,'Yield Calculations'!M124,IF(Worksheets!$I$45='Yield Calculations'!$N$4,'Yield Calculations'!N124,IF(Worksheets!$I$45='Yield Calculations'!$O$4,'Yield Calculations'!O124,IF(Worksheets!$I$45='Yield Calculations'!$P$4,'Yield Calculations'!P124,"Too Many Lanes"))))</f>
        <v>Too Many Lanes</v>
      </c>
    </row>
    <row r="125" spans="1:18">
      <c r="A125" s="83">
        <f t="shared" si="1"/>
        <v>118</v>
      </c>
      <c r="B125" s="83" t="e">
        <f>Worksheets!$S$24*(A125-0.5)</f>
        <v>#VALUE!</v>
      </c>
      <c r="C125" s="90" t="e">
        <f>IF(Worksheets!$V$24&gt;=A125,Worksheets!$G$45*Worksheets!$AD$29*(1-Worksheets!$AD$29)^('Yield Calculations'!A125-1),0)</f>
        <v>#VALUE!</v>
      </c>
      <c r="D125" s="90" t="e">
        <f>IF(Worksheets!$V$24&gt;=A125,(Worksheets!$G$45-SUM($D$7:D124))*(((2*Worksheets!$G$44*(1-Worksheets!$G$44)*Worksheets!$AD$29)+(Worksheets!$G$44^2*Worksheets!$AD$29^2))/Worksheets!$G$45),0)</f>
        <v>#VALUE!</v>
      </c>
      <c r="E125" s="90" t="e">
        <f>IF(Worksheets!$V$24&gt;=A125,(Worksheets!$G$45-SUM($E$7:E124))*((Worksheets!$G$44^3*Worksheets!$AD$29^3+3*Worksheets!$G$44^2*(1-Worksheets!$G$44)*Worksheets!$AD$29^2+3*Worksheets!$G$44*(1-Worksheets!$G$44)^2*Worksheets!$AD$29)/Worksheets!$G$45),0)</f>
        <v>#VALUE!</v>
      </c>
      <c r="F125" s="90" t="e">
        <f>IF(Worksheets!$V$24&gt;=A125,(Worksheets!$G$45-SUM($F$7:F124))*((Worksheets!$G$44^4*Worksheets!$AD$29^4+4*Worksheets!$G$44^3*(1-Worksheets!$G$44)*Worksheets!$AD$29^3+6*Worksheets!$G$44^2*(1-Worksheets!$G$44)^2*Worksheets!$AD$29^2+4*Worksheets!$G$44*(1-Worksheets!$G$44^3)*Worksheets!$AD$29)/Worksheets!$G$45),0)</f>
        <v>#VALUE!</v>
      </c>
      <c r="G125" s="90" t="str">
        <f>IF(Worksheets!$D$45='Yield Calculations'!$C$4,'Yield Calculations'!B125*'Yield Calculations'!C125,IF(Worksheets!$D$45='Yield Calculations'!$D$4,'Yield Calculations'!B125*'Yield Calculations'!D125,IF(Worksheets!$D$45='Yield Calculations'!$E$4,'Yield Calculations'!B125*'Yield Calculations'!E125,IF(Worksheets!$D$45='Yield Calculations'!$F$4,'Yield Calculations'!B125*'Yield Calculations'!F125,"Too Many Lanes"))))</f>
        <v>Too Many Lanes</v>
      </c>
      <c r="H125" s="90" t="str">
        <f>IF(Worksheets!$D$45='Yield Calculations'!$C$4,'Yield Calculations'!C125,IF(Worksheets!$D$45='Yield Calculations'!$D$4,'Yield Calculations'!D125,IF(Worksheets!$D$45='Yield Calculations'!$E$4,'Yield Calculations'!E125,IF(Worksheets!$D$45='Yield Calculations'!$F$4,'Yield Calculations'!F125,"Too Many Lanes"))))</f>
        <v>Too Many Lanes</v>
      </c>
      <c r="K125" s="83">
        <v>118</v>
      </c>
      <c r="L125" s="83" t="e">
        <f>Worksheets!$X$24*(K125-0.5)</f>
        <v>#VALUE!</v>
      </c>
      <c r="M125" s="90" t="e">
        <f>IF(Worksheets!$AA$24&gt;=K125,Worksheets!$L$45*Worksheets!$AD$29*(1-Worksheets!$AD$29)^('Yield Calculations'!K125-1),0)</f>
        <v>#VALUE!</v>
      </c>
      <c r="N125" s="90" t="e">
        <f>IF(Worksheets!$AA$24&gt;=K125,(Worksheets!$L$45-SUM($N$7:N124))*(((2*Worksheets!$L$44*(1-Worksheets!$L$44)*Worksheets!$AD$29)+(Worksheets!$L$44^2*Worksheets!$AD$29^2))/Worksheets!$L$45),0)</f>
        <v>#VALUE!</v>
      </c>
      <c r="O125" s="90" t="e">
        <f>IF(Worksheets!$AA$24&gt;=K125,(Worksheets!$L$45-SUM($O$7:O124))*((Worksheets!$L$44^3*Worksheets!$AD$29^3+3*Worksheets!$L$44^2*(1-Worksheets!$L$44)*Worksheets!$AD$29^2+3*Worksheets!$L$44*(1-Worksheets!$L$44)^2*Worksheets!$AD$29)/Worksheets!$L$45),0)</f>
        <v>#VALUE!</v>
      </c>
      <c r="P125" s="90" t="e">
        <f>IF(Worksheets!$AA$24&gt;=K125,(Worksheets!$L$45-SUM($P$7:P124))*((Worksheets!$L$44^4*Worksheets!$AD$29^4+4*Worksheets!$L$44^3*(1-Worksheets!$L$44)*Worksheets!$AD$29^3+6*Worksheets!$L$44^2*(1-Worksheets!$L$44)^2*Worksheets!$AD$29^2+4*Worksheets!$L$44*(1-Worksheets!$L$44^3)*Worksheets!$AD$29)/Worksheets!$L$45),0)</f>
        <v>#VALUE!</v>
      </c>
      <c r="Q125" s="90" t="str">
        <f>IF(Worksheets!$I$45='Yield Calculations'!$M$4,'Yield Calculations'!L125*'Yield Calculations'!M125,IF(Worksheets!$I$45='Yield Calculations'!$N$4,'Yield Calculations'!L125*'Yield Calculations'!N125,IF(Worksheets!$I$45='Yield Calculations'!$O$4,'Yield Calculations'!L125*'Yield Calculations'!O125,IF(Worksheets!$I$45='Yield Calculations'!$P$4,'Yield Calculations'!L125*'Yield Calculations'!P125,"Too Many Lanes"))))</f>
        <v>Too Many Lanes</v>
      </c>
      <c r="R125" s="90" t="str">
        <f>IF(Worksheets!$I$45='Yield Calculations'!$M$4,'Yield Calculations'!M125,IF(Worksheets!$I$45='Yield Calculations'!$N$4,'Yield Calculations'!N125,IF(Worksheets!$I$45='Yield Calculations'!$O$4,'Yield Calculations'!O125,IF(Worksheets!$I$45='Yield Calculations'!$P$4,'Yield Calculations'!P125,"Too Many Lanes"))))</f>
        <v>Too Many Lanes</v>
      </c>
    </row>
    <row r="126" spans="1:18">
      <c r="A126" s="83">
        <f t="shared" si="1"/>
        <v>119</v>
      </c>
      <c r="B126" s="83" t="e">
        <f>Worksheets!$S$24*(A126-0.5)</f>
        <v>#VALUE!</v>
      </c>
      <c r="C126" s="90" t="e">
        <f>IF(Worksheets!$V$24&gt;=A126,Worksheets!$G$45*Worksheets!$AD$29*(1-Worksheets!$AD$29)^('Yield Calculations'!A126-1),0)</f>
        <v>#VALUE!</v>
      </c>
      <c r="D126" s="90" t="e">
        <f>IF(Worksheets!$V$24&gt;=A126,(Worksheets!$G$45-SUM($D$7:D125))*(((2*Worksheets!$G$44*(1-Worksheets!$G$44)*Worksheets!$AD$29)+(Worksheets!$G$44^2*Worksheets!$AD$29^2))/Worksheets!$G$45),0)</f>
        <v>#VALUE!</v>
      </c>
      <c r="E126" s="90" t="e">
        <f>IF(Worksheets!$V$24&gt;=A126,(Worksheets!$G$45-SUM($E$7:E125))*((Worksheets!$G$44^3*Worksheets!$AD$29^3+3*Worksheets!$G$44^2*(1-Worksheets!$G$44)*Worksheets!$AD$29^2+3*Worksheets!$G$44*(1-Worksheets!$G$44)^2*Worksheets!$AD$29)/Worksheets!$G$45),0)</f>
        <v>#VALUE!</v>
      </c>
      <c r="F126" s="90" t="e">
        <f>IF(Worksheets!$V$24&gt;=A126,(Worksheets!$G$45-SUM($F$7:F125))*((Worksheets!$G$44^4*Worksheets!$AD$29^4+4*Worksheets!$G$44^3*(1-Worksheets!$G$44)*Worksheets!$AD$29^3+6*Worksheets!$G$44^2*(1-Worksheets!$G$44)^2*Worksheets!$AD$29^2+4*Worksheets!$G$44*(1-Worksheets!$G$44^3)*Worksheets!$AD$29)/Worksheets!$G$45),0)</f>
        <v>#VALUE!</v>
      </c>
      <c r="G126" s="90" t="str">
        <f>IF(Worksheets!$D$45='Yield Calculations'!$C$4,'Yield Calculations'!B126*'Yield Calculations'!C126,IF(Worksheets!$D$45='Yield Calculations'!$D$4,'Yield Calculations'!B126*'Yield Calculations'!D126,IF(Worksheets!$D$45='Yield Calculations'!$E$4,'Yield Calculations'!B126*'Yield Calculations'!E126,IF(Worksheets!$D$45='Yield Calculations'!$F$4,'Yield Calculations'!B126*'Yield Calculations'!F126,"Too Many Lanes"))))</f>
        <v>Too Many Lanes</v>
      </c>
      <c r="H126" s="90" t="str">
        <f>IF(Worksheets!$D$45='Yield Calculations'!$C$4,'Yield Calculations'!C126,IF(Worksheets!$D$45='Yield Calculations'!$D$4,'Yield Calculations'!D126,IF(Worksheets!$D$45='Yield Calculations'!$E$4,'Yield Calculations'!E126,IF(Worksheets!$D$45='Yield Calculations'!$F$4,'Yield Calculations'!F126,"Too Many Lanes"))))</f>
        <v>Too Many Lanes</v>
      </c>
      <c r="K126" s="83">
        <v>119</v>
      </c>
      <c r="L126" s="83" t="e">
        <f>Worksheets!$X$24*(K126-0.5)</f>
        <v>#VALUE!</v>
      </c>
      <c r="M126" s="90" t="e">
        <f>IF(Worksheets!$AA$24&gt;=K126,Worksheets!$L$45*Worksheets!$AD$29*(1-Worksheets!$AD$29)^('Yield Calculations'!K126-1),0)</f>
        <v>#VALUE!</v>
      </c>
      <c r="N126" s="90" t="e">
        <f>IF(Worksheets!$AA$24&gt;=K126,(Worksheets!$L$45-SUM($N$7:N125))*(((2*Worksheets!$L$44*(1-Worksheets!$L$44)*Worksheets!$AD$29)+(Worksheets!$L$44^2*Worksheets!$AD$29^2))/Worksheets!$L$45),0)</f>
        <v>#VALUE!</v>
      </c>
      <c r="O126" s="90" t="e">
        <f>IF(Worksheets!$AA$24&gt;=K126,(Worksheets!$L$45-SUM($O$7:O125))*((Worksheets!$L$44^3*Worksheets!$AD$29^3+3*Worksheets!$L$44^2*(1-Worksheets!$L$44)*Worksheets!$AD$29^2+3*Worksheets!$L$44*(1-Worksheets!$L$44)^2*Worksheets!$AD$29)/Worksheets!$L$45),0)</f>
        <v>#VALUE!</v>
      </c>
      <c r="P126" s="90" t="e">
        <f>IF(Worksheets!$AA$24&gt;=K126,(Worksheets!$L$45-SUM($P$7:P125))*((Worksheets!$L$44^4*Worksheets!$AD$29^4+4*Worksheets!$L$44^3*(1-Worksheets!$L$44)*Worksheets!$AD$29^3+6*Worksheets!$L$44^2*(1-Worksheets!$L$44)^2*Worksheets!$AD$29^2+4*Worksheets!$L$44*(1-Worksheets!$L$44^3)*Worksheets!$AD$29)/Worksheets!$L$45),0)</f>
        <v>#VALUE!</v>
      </c>
      <c r="Q126" s="90" t="str">
        <f>IF(Worksheets!$I$45='Yield Calculations'!$M$4,'Yield Calculations'!L126*'Yield Calculations'!M126,IF(Worksheets!$I$45='Yield Calculations'!$N$4,'Yield Calculations'!L126*'Yield Calculations'!N126,IF(Worksheets!$I$45='Yield Calculations'!$O$4,'Yield Calculations'!L126*'Yield Calculations'!O126,IF(Worksheets!$I$45='Yield Calculations'!$P$4,'Yield Calculations'!L126*'Yield Calculations'!P126,"Too Many Lanes"))))</f>
        <v>Too Many Lanes</v>
      </c>
      <c r="R126" s="90" t="str">
        <f>IF(Worksheets!$I$45='Yield Calculations'!$M$4,'Yield Calculations'!M126,IF(Worksheets!$I$45='Yield Calculations'!$N$4,'Yield Calculations'!N126,IF(Worksheets!$I$45='Yield Calculations'!$O$4,'Yield Calculations'!O126,IF(Worksheets!$I$45='Yield Calculations'!$P$4,'Yield Calculations'!P126,"Too Many Lanes"))))</f>
        <v>Too Many Lanes</v>
      </c>
    </row>
    <row r="127" spans="1:18">
      <c r="A127" s="83">
        <f t="shared" si="1"/>
        <v>120</v>
      </c>
      <c r="B127" s="83" t="e">
        <f>Worksheets!$S$24*(A127-0.5)</f>
        <v>#VALUE!</v>
      </c>
      <c r="C127" s="90" t="e">
        <f>IF(Worksheets!$V$24&gt;=A127,Worksheets!$G$45*Worksheets!$AD$29*(1-Worksheets!$AD$29)^('Yield Calculations'!A127-1),0)</f>
        <v>#VALUE!</v>
      </c>
      <c r="D127" s="90" t="e">
        <f>IF(Worksheets!$V$24&gt;=A127,(Worksheets!$G$45-SUM($D$7:D126))*(((2*Worksheets!$G$44*(1-Worksheets!$G$44)*Worksheets!$AD$29)+(Worksheets!$G$44^2*Worksheets!$AD$29^2))/Worksheets!$G$45),0)</f>
        <v>#VALUE!</v>
      </c>
      <c r="E127" s="90" t="e">
        <f>IF(Worksheets!$V$24&gt;=A127,(Worksheets!$G$45-SUM($E$7:E126))*((Worksheets!$G$44^3*Worksheets!$AD$29^3+3*Worksheets!$G$44^2*(1-Worksheets!$G$44)*Worksheets!$AD$29^2+3*Worksheets!$G$44*(1-Worksheets!$G$44)^2*Worksheets!$AD$29)/Worksheets!$G$45),0)</f>
        <v>#VALUE!</v>
      </c>
      <c r="F127" s="90" t="e">
        <f>IF(Worksheets!$V$24&gt;=A127,(Worksheets!$G$45-SUM($F$7:F126))*((Worksheets!$G$44^4*Worksheets!$AD$29^4+4*Worksheets!$G$44^3*(1-Worksheets!$G$44)*Worksheets!$AD$29^3+6*Worksheets!$G$44^2*(1-Worksheets!$G$44)^2*Worksheets!$AD$29^2+4*Worksheets!$G$44*(1-Worksheets!$G$44^3)*Worksheets!$AD$29)/Worksheets!$G$45),0)</f>
        <v>#VALUE!</v>
      </c>
      <c r="G127" s="90" t="str">
        <f>IF(Worksheets!$D$45='Yield Calculations'!$C$4,'Yield Calculations'!B127*'Yield Calculations'!C127,IF(Worksheets!$D$45='Yield Calculations'!$D$4,'Yield Calculations'!B127*'Yield Calculations'!D127,IF(Worksheets!$D$45='Yield Calculations'!$E$4,'Yield Calculations'!B127*'Yield Calculations'!E127,IF(Worksheets!$D$45='Yield Calculations'!$F$4,'Yield Calculations'!B127*'Yield Calculations'!F127,"Too Many Lanes"))))</f>
        <v>Too Many Lanes</v>
      </c>
      <c r="H127" s="90" t="str">
        <f>IF(Worksheets!$D$45='Yield Calculations'!$C$4,'Yield Calculations'!C127,IF(Worksheets!$D$45='Yield Calculations'!$D$4,'Yield Calculations'!D127,IF(Worksheets!$D$45='Yield Calculations'!$E$4,'Yield Calculations'!E127,IF(Worksheets!$D$45='Yield Calculations'!$F$4,'Yield Calculations'!F127,"Too Many Lanes"))))</f>
        <v>Too Many Lanes</v>
      </c>
      <c r="K127" s="83">
        <v>120</v>
      </c>
      <c r="L127" s="83" t="e">
        <f>Worksheets!$X$24*(K127-0.5)</f>
        <v>#VALUE!</v>
      </c>
      <c r="M127" s="90" t="e">
        <f>IF(Worksheets!$AA$24&gt;=K127,Worksheets!$L$45*Worksheets!$AD$29*(1-Worksheets!$AD$29)^('Yield Calculations'!K127-1),0)</f>
        <v>#VALUE!</v>
      </c>
      <c r="N127" s="90" t="e">
        <f>IF(Worksheets!$AA$24&gt;=K127,(Worksheets!$L$45-SUM($N$7:N126))*(((2*Worksheets!$L$44*(1-Worksheets!$L$44)*Worksheets!$AD$29)+(Worksheets!$L$44^2*Worksheets!$AD$29^2))/Worksheets!$L$45),0)</f>
        <v>#VALUE!</v>
      </c>
      <c r="O127" s="90" t="e">
        <f>IF(Worksheets!$AA$24&gt;=K127,(Worksheets!$L$45-SUM($O$7:O126))*((Worksheets!$L$44^3*Worksheets!$AD$29^3+3*Worksheets!$L$44^2*(1-Worksheets!$L$44)*Worksheets!$AD$29^2+3*Worksheets!$L$44*(1-Worksheets!$L$44)^2*Worksheets!$AD$29)/Worksheets!$L$45),0)</f>
        <v>#VALUE!</v>
      </c>
      <c r="P127" s="90" t="e">
        <f>IF(Worksheets!$AA$24&gt;=K127,(Worksheets!$L$45-SUM($P$7:P126))*((Worksheets!$L$44^4*Worksheets!$AD$29^4+4*Worksheets!$L$44^3*(1-Worksheets!$L$44)*Worksheets!$AD$29^3+6*Worksheets!$L$44^2*(1-Worksheets!$L$44)^2*Worksheets!$AD$29^2+4*Worksheets!$L$44*(1-Worksheets!$L$44^3)*Worksheets!$AD$29)/Worksheets!$L$45),0)</f>
        <v>#VALUE!</v>
      </c>
      <c r="Q127" s="90" t="str">
        <f>IF(Worksheets!$I$45='Yield Calculations'!$M$4,'Yield Calculations'!L127*'Yield Calculations'!M127,IF(Worksheets!$I$45='Yield Calculations'!$N$4,'Yield Calculations'!L127*'Yield Calculations'!N127,IF(Worksheets!$I$45='Yield Calculations'!$O$4,'Yield Calculations'!L127*'Yield Calculations'!O127,IF(Worksheets!$I$45='Yield Calculations'!$P$4,'Yield Calculations'!L127*'Yield Calculations'!P127,"Too Many Lanes"))))</f>
        <v>Too Many Lanes</v>
      </c>
      <c r="R127" s="90" t="str">
        <f>IF(Worksheets!$I$45='Yield Calculations'!$M$4,'Yield Calculations'!M127,IF(Worksheets!$I$45='Yield Calculations'!$N$4,'Yield Calculations'!N127,IF(Worksheets!$I$45='Yield Calculations'!$O$4,'Yield Calculations'!O127,IF(Worksheets!$I$45='Yield Calculations'!$P$4,'Yield Calculations'!P127,"Too Many Lanes"))))</f>
        <v>Too Many Lanes</v>
      </c>
    </row>
    <row r="128" spans="1:18">
      <c r="A128" s="83">
        <f t="shared" si="1"/>
        <v>121</v>
      </c>
      <c r="B128" s="83" t="e">
        <f>Worksheets!$S$24*(A128-0.5)</f>
        <v>#VALUE!</v>
      </c>
      <c r="C128" s="90" t="e">
        <f>IF(Worksheets!$V$24&gt;=A128,Worksheets!$G$45*Worksheets!$AD$29*(1-Worksheets!$AD$29)^('Yield Calculations'!A128-1),0)</f>
        <v>#VALUE!</v>
      </c>
      <c r="D128" s="90" t="e">
        <f>IF(Worksheets!$V$24&gt;=A128,(Worksheets!$G$45-SUM($D$7:D127))*(((2*Worksheets!$G$44*(1-Worksheets!$G$44)*Worksheets!$AD$29)+(Worksheets!$G$44^2*Worksheets!$AD$29^2))/Worksheets!$G$45),0)</f>
        <v>#VALUE!</v>
      </c>
      <c r="E128" s="90" t="e">
        <f>IF(Worksheets!$V$24&gt;=A128,(Worksheets!$G$45-SUM($E$7:E127))*((Worksheets!$G$44^3*Worksheets!$AD$29^3+3*Worksheets!$G$44^2*(1-Worksheets!$G$44)*Worksheets!$AD$29^2+3*Worksheets!$G$44*(1-Worksheets!$G$44)^2*Worksheets!$AD$29)/Worksheets!$G$45),0)</f>
        <v>#VALUE!</v>
      </c>
      <c r="F128" s="90" t="e">
        <f>IF(Worksheets!$V$24&gt;=A128,(Worksheets!$G$45-SUM($F$7:F127))*((Worksheets!$G$44^4*Worksheets!$AD$29^4+4*Worksheets!$G$44^3*(1-Worksheets!$G$44)*Worksheets!$AD$29^3+6*Worksheets!$G$44^2*(1-Worksheets!$G$44)^2*Worksheets!$AD$29^2+4*Worksheets!$G$44*(1-Worksheets!$G$44^3)*Worksheets!$AD$29)/Worksheets!$G$45),0)</f>
        <v>#VALUE!</v>
      </c>
      <c r="G128" s="90" t="str">
        <f>IF(Worksheets!$D$45='Yield Calculations'!$C$4,'Yield Calculations'!B128*'Yield Calculations'!C128,IF(Worksheets!$D$45='Yield Calculations'!$D$4,'Yield Calculations'!B128*'Yield Calculations'!D128,IF(Worksheets!$D$45='Yield Calculations'!$E$4,'Yield Calculations'!B128*'Yield Calculations'!E128,IF(Worksheets!$D$45='Yield Calculations'!$F$4,'Yield Calculations'!B128*'Yield Calculations'!F128,"Too Many Lanes"))))</f>
        <v>Too Many Lanes</v>
      </c>
      <c r="H128" s="90" t="str">
        <f>IF(Worksheets!$D$45='Yield Calculations'!$C$4,'Yield Calculations'!C128,IF(Worksheets!$D$45='Yield Calculations'!$D$4,'Yield Calculations'!D128,IF(Worksheets!$D$45='Yield Calculations'!$E$4,'Yield Calculations'!E128,IF(Worksheets!$D$45='Yield Calculations'!$F$4,'Yield Calculations'!F128,"Too Many Lanes"))))</f>
        <v>Too Many Lanes</v>
      </c>
      <c r="K128" s="83">
        <v>121</v>
      </c>
      <c r="L128" s="83" t="e">
        <f>Worksheets!$X$24*(K128-0.5)</f>
        <v>#VALUE!</v>
      </c>
      <c r="M128" s="90" t="e">
        <f>IF(Worksheets!$AA$24&gt;=K128,Worksheets!$L$45*Worksheets!$AD$29*(1-Worksheets!$AD$29)^('Yield Calculations'!K128-1),0)</f>
        <v>#VALUE!</v>
      </c>
      <c r="N128" s="90" t="e">
        <f>IF(Worksheets!$AA$24&gt;=K128,(Worksheets!$L$45-SUM($N$7:N127))*(((2*Worksheets!$L$44*(1-Worksheets!$L$44)*Worksheets!$AD$29)+(Worksheets!$L$44^2*Worksheets!$AD$29^2))/Worksheets!$L$45),0)</f>
        <v>#VALUE!</v>
      </c>
      <c r="O128" s="90" t="e">
        <f>IF(Worksheets!$AA$24&gt;=K128,(Worksheets!$L$45-SUM($O$7:O127))*((Worksheets!$L$44^3*Worksheets!$AD$29^3+3*Worksheets!$L$44^2*(1-Worksheets!$L$44)*Worksheets!$AD$29^2+3*Worksheets!$L$44*(1-Worksheets!$L$44)^2*Worksheets!$AD$29)/Worksheets!$L$45),0)</f>
        <v>#VALUE!</v>
      </c>
      <c r="P128" s="90" t="e">
        <f>IF(Worksheets!$AA$24&gt;=K128,(Worksheets!$L$45-SUM($P$7:P127))*((Worksheets!$L$44^4*Worksheets!$AD$29^4+4*Worksheets!$L$44^3*(1-Worksheets!$L$44)*Worksheets!$AD$29^3+6*Worksheets!$L$44^2*(1-Worksheets!$L$44)^2*Worksheets!$AD$29^2+4*Worksheets!$L$44*(1-Worksheets!$L$44^3)*Worksheets!$AD$29)/Worksheets!$L$45),0)</f>
        <v>#VALUE!</v>
      </c>
      <c r="Q128" s="90" t="str">
        <f>IF(Worksheets!$I$45='Yield Calculations'!$M$4,'Yield Calculations'!L128*'Yield Calculations'!M128,IF(Worksheets!$I$45='Yield Calculations'!$N$4,'Yield Calculations'!L128*'Yield Calculations'!N128,IF(Worksheets!$I$45='Yield Calculations'!$O$4,'Yield Calculations'!L128*'Yield Calculations'!O128,IF(Worksheets!$I$45='Yield Calculations'!$P$4,'Yield Calculations'!L128*'Yield Calculations'!P128,"Too Many Lanes"))))</f>
        <v>Too Many Lanes</v>
      </c>
      <c r="R128" s="90" t="str">
        <f>IF(Worksheets!$I$45='Yield Calculations'!$M$4,'Yield Calculations'!M128,IF(Worksheets!$I$45='Yield Calculations'!$N$4,'Yield Calculations'!N128,IF(Worksheets!$I$45='Yield Calculations'!$O$4,'Yield Calculations'!O128,IF(Worksheets!$I$45='Yield Calculations'!$P$4,'Yield Calculations'!P128,"Too Many Lanes"))))</f>
        <v>Too Many Lanes</v>
      </c>
    </row>
    <row r="129" spans="1:18">
      <c r="A129" s="83">
        <f t="shared" si="1"/>
        <v>122</v>
      </c>
      <c r="B129" s="83" t="e">
        <f>Worksheets!$S$24*(A129-0.5)</f>
        <v>#VALUE!</v>
      </c>
      <c r="C129" s="90" t="e">
        <f>IF(Worksheets!$V$24&gt;=A129,Worksheets!$G$45*Worksheets!$AD$29*(1-Worksheets!$AD$29)^('Yield Calculations'!A129-1),0)</f>
        <v>#VALUE!</v>
      </c>
      <c r="D129" s="90" t="e">
        <f>IF(Worksheets!$V$24&gt;=A129,(Worksheets!$G$45-SUM($D$7:D128))*(((2*Worksheets!$G$44*(1-Worksheets!$G$44)*Worksheets!$AD$29)+(Worksheets!$G$44^2*Worksheets!$AD$29^2))/Worksheets!$G$45),0)</f>
        <v>#VALUE!</v>
      </c>
      <c r="E129" s="90" t="e">
        <f>IF(Worksheets!$V$24&gt;=A129,(Worksheets!$G$45-SUM($E$7:E128))*((Worksheets!$G$44^3*Worksheets!$AD$29^3+3*Worksheets!$G$44^2*(1-Worksheets!$G$44)*Worksheets!$AD$29^2+3*Worksheets!$G$44*(1-Worksheets!$G$44)^2*Worksheets!$AD$29)/Worksheets!$G$45),0)</f>
        <v>#VALUE!</v>
      </c>
      <c r="F129" s="90" t="e">
        <f>IF(Worksheets!$V$24&gt;=A129,(Worksheets!$G$45-SUM($F$7:F128))*((Worksheets!$G$44^4*Worksheets!$AD$29^4+4*Worksheets!$G$44^3*(1-Worksheets!$G$44)*Worksheets!$AD$29^3+6*Worksheets!$G$44^2*(1-Worksheets!$G$44)^2*Worksheets!$AD$29^2+4*Worksheets!$G$44*(1-Worksheets!$G$44^3)*Worksheets!$AD$29)/Worksheets!$G$45),0)</f>
        <v>#VALUE!</v>
      </c>
      <c r="G129" s="90" t="str">
        <f>IF(Worksheets!$D$45='Yield Calculations'!$C$4,'Yield Calculations'!B129*'Yield Calculations'!C129,IF(Worksheets!$D$45='Yield Calculations'!$D$4,'Yield Calculations'!B129*'Yield Calculations'!D129,IF(Worksheets!$D$45='Yield Calculations'!$E$4,'Yield Calculations'!B129*'Yield Calculations'!E129,IF(Worksheets!$D$45='Yield Calculations'!$F$4,'Yield Calculations'!B129*'Yield Calculations'!F129,"Too Many Lanes"))))</f>
        <v>Too Many Lanes</v>
      </c>
      <c r="H129" s="90" t="str">
        <f>IF(Worksheets!$D$45='Yield Calculations'!$C$4,'Yield Calculations'!C129,IF(Worksheets!$D$45='Yield Calculations'!$D$4,'Yield Calculations'!D129,IF(Worksheets!$D$45='Yield Calculations'!$E$4,'Yield Calculations'!E129,IF(Worksheets!$D$45='Yield Calculations'!$F$4,'Yield Calculations'!F129,"Too Many Lanes"))))</f>
        <v>Too Many Lanes</v>
      </c>
      <c r="K129" s="83">
        <v>122</v>
      </c>
      <c r="L129" s="83" t="e">
        <f>Worksheets!$X$24*(K129-0.5)</f>
        <v>#VALUE!</v>
      </c>
      <c r="M129" s="90" t="e">
        <f>IF(Worksheets!$AA$24&gt;=K129,Worksheets!$L$45*Worksheets!$AD$29*(1-Worksheets!$AD$29)^('Yield Calculations'!K129-1),0)</f>
        <v>#VALUE!</v>
      </c>
      <c r="N129" s="90" t="e">
        <f>IF(Worksheets!$AA$24&gt;=K129,(Worksheets!$L$45-SUM($N$7:N128))*(((2*Worksheets!$L$44*(1-Worksheets!$L$44)*Worksheets!$AD$29)+(Worksheets!$L$44^2*Worksheets!$AD$29^2))/Worksheets!$L$45),0)</f>
        <v>#VALUE!</v>
      </c>
      <c r="O129" s="90" t="e">
        <f>IF(Worksheets!$AA$24&gt;=K129,(Worksheets!$L$45-SUM($O$7:O128))*((Worksheets!$L$44^3*Worksheets!$AD$29^3+3*Worksheets!$L$44^2*(1-Worksheets!$L$44)*Worksheets!$AD$29^2+3*Worksheets!$L$44*(1-Worksheets!$L$44)^2*Worksheets!$AD$29)/Worksheets!$L$45),0)</f>
        <v>#VALUE!</v>
      </c>
      <c r="P129" s="90" t="e">
        <f>IF(Worksheets!$AA$24&gt;=K129,(Worksheets!$L$45-SUM($P$7:P128))*((Worksheets!$L$44^4*Worksheets!$AD$29^4+4*Worksheets!$L$44^3*(1-Worksheets!$L$44)*Worksheets!$AD$29^3+6*Worksheets!$L$44^2*(1-Worksheets!$L$44)^2*Worksheets!$AD$29^2+4*Worksheets!$L$44*(1-Worksheets!$L$44^3)*Worksheets!$AD$29)/Worksheets!$L$45),0)</f>
        <v>#VALUE!</v>
      </c>
      <c r="Q129" s="90" t="str">
        <f>IF(Worksheets!$I$45='Yield Calculations'!$M$4,'Yield Calculations'!L129*'Yield Calculations'!M129,IF(Worksheets!$I$45='Yield Calculations'!$N$4,'Yield Calculations'!L129*'Yield Calculations'!N129,IF(Worksheets!$I$45='Yield Calculations'!$O$4,'Yield Calculations'!L129*'Yield Calculations'!O129,IF(Worksheets!$I$45='Yield Calculations'!$P$4,'Yield Calculations'!L129*'Yield Calculations'!P129,"Too Many Lanes"))))</f>
        <v>Too Many Lanes</v>
      </c>
      <c r="R129" s="90" t="str">
        <f>IF(Worksheets!$I$45='Yield Calculations'!$M$4,'Yield Calculations'!M129,IF(Worksheets!$I$45='Yield Calculations'!$N$4,'Yield Calculations'!N129,IF(Worksheets!$I$45='Yield Calculations'!$O$4,'Yield Calculations'!O129,IF(Worksheets!$I$45='Yield Calculations'!$P$4,'Yield Calculations'!P129,"Too Many Lanes"))))</f>
        <v>Too Many Lanes</v>
      </c>
    </row>
    <row r="130" spans="1:18">
      <c r="A130" s="83">
        <f t="shared" si="1"/>
        <v>123</v>
      </c>
      <c r="B130" s="83" t="e">
        <f>Worksheets!$S$24*(A130-0.5)</f>
        <v>#VALUE!</v>
      </c>
      <c r="C130" s="90" t="e">
        <f>IF(Worksheets!$V$24&gt;=A130,Worksheets!$G$45*Worksheets!$AD$29*(1-Worksheets!$AD$29)^('Yield Calculations'!A130-1),0)</f>
        <v>#VALUE!</v>
      </c>
      <c r="D130" s="90" t="e">
        <f>IF(Worksheets!$V$24&gt;=A130,(Worksheets!$G$45-SUM($D$7:D129))*(((2*Worksheets!$G$44*(1-Worksheets!$G$44)*Worksheets!$AD$29)+(Worksheets!$G$44^2*Worksheets!$AD$29^2))/Worksheets!$G$45),0)</f>
        <v>#VALUE!</v>
      </c>
      <c r="E130" s="90" t="e">
        <f>IF(Worksheets!$V$24&gt;=A130,(Worksheets!$G$45-SUM($E$7:E129))*((Worksheets!$G$44^3*Worksheets!$AD$29^3+3*Worksheets!$G$44^2*(1-Worksheets!$G$44)*Worksheets!$AD$29^2+3*Worksheets!$G$44*(1-Worksheets!$G$44)^2*Worksheets!$AD$29)/Worksheets!$G$45),0)</f>
        <v>#VALUE!</v>
      </c>
      <c r="F130" s="90" t="e">
        <f>IF(Worksheets!$V$24&gt;=A130,(Worksheets!$G$45-SUM($F$7:F129))*((Worksheets!$G$44^4*Worksheets!$AD$29^4+4*Worksheets!$G$44^3*(1-Worksheets!$G$44)*Worksheets!$AD$29^3+6*Worksheets!$G$44^2*(1-Worksheets!$G$44)^2*Worksheets!$AD$29^2+4*Worksheets!$G$44*(1-Worksheets!$G$44^3)*Worksheets!$AD$29)/Worksheets!$G$45),0)</f>
        <v>#VALUE!</v>
      </c>
      <c r="G130" s="90" t="str">
        <f>IF(Worksheets!$D$45='Yield Calculations'!$C$4,'Yield Calculations'!B130*'Yield Calculations'!C130,IF(Worksheets!$D$45='Yield Calculations'!$D$4,'Yield Calculations'!B130*'Yield Calculations'!D130,IF(Worksheets!$D$45='Yield Calculations'!$E$4,'Yield Calculations'!B130*'Yield Calculations'!E130,IF(Worksheets!$D$45='Yield Calculations'!$F$4,'Yield Calculations'!B130*'Yield Calculations'!F130,"Too Many Lanes"))))</f>
        <v>Too Many Lanes</v>
      </c>
      <c r="H130" s="90" t="str">
        <f>IF(Worksheets!$D$45='Yield Calculations'!$C$4,'Yield Calculations'!C130,IF(Worksheets!$D$45='Yield Calculations'!$D$4,'Yield Calculations'!D130,IF(Worksheets!$D$45='Yield Calculations'!$E$4,'Yield Calculations'!E130,IF(Worksheets!$D$45='Yield Calculations'!$F$4,'Yield Calculations'!F130,"Too Many Lanes"))))</f>
        <v>Too Many Lanes</v>
      </c>
      <c r="K130" s="83">
        <v>123</v>
      </c>
      <c r="L130" s="83" t="e">
        <f>Worksheets!$X$24*(K130-0.5)</f>
        <v>#VALUE!</v>
      </c>
      <c r="M130" s="90" t="e">
        <f>IF(Worksheets!$AA$24&gt;=K130,Worksheets!$L$45*Worksheets!$AD$29*(1-Worksheets!$AD$29)^('Yield Calculations'!K130-1),0)</f>
        <v>#VALUE!</v>
      </c>
      <c r="N130" s="90" t="e">
        <f>IF(Worksheets!$AA$24&gt;=K130,(Worksheets!$L$45-SUM($N$7:N129))*(((2*Worksheets!$L$44*(1-Worksheets!$L$44)*Worksheets!$AD$29)+(Worksheets!$L$44^2*Worksheets!$AD$29^2))/Worksheets!$L$45),0)</f>
        <v>#VALUE!</v>
      </c>
      <c r="O130" s="90" t="e">
        <f>IF(Worksheets!$AA$24&gt;=K130,(Worksheets!$L$45-SUM($O$7:O129))*((Worksheets!$L$44^3*Worksheets!$AD$29^3+3*Worksheets!$L$44^2*(1-Worksheets!$L$44)*Worksheets!$AD$29^2+3*Worksheets!$L$44*(1-Worksheets!$L$44)^2*Worksheets!$AD$29)/Worksheets!$L$45),0)</f>
        <v>#VALUE!</v>
      </c>
      <c r="P130" s="90" t="e">
        <f>IF(Worksheets!$AA$24&gt;=K130,(Worksheets!$L$45-SUM($P$7:P129))*((Worksheets!$L$44^4*Worksheets!$AD$29^4+4*Worksheets!$L$44^3*(1-Worksheets!$L$44)*Worksheets!$AD$29^3+6*Worksheets!$L$44^2*(1-Worksheets!$L$44)^2*Worksheets!$AD$29^2+4*Worksheets!$L$44*(1-Worksheets!$L$44^3)*Worksheets!$AD$29)/Worksheets!$L$45),0)</f>
        <v>#VALUE!</v>
      </c>
      <c r="Q130" s="90" t="str">
        <f>IF(Worksheets!$I$45='Yield Calculations'!$M$4,'Yield Calculations'!L130*'Yield Calculations'!M130,IF(Worksheets!$I$45='Yield Calculations'!$N$4,'Yield Calculations'!L130*'Yield Calculations'!N130,IF(Worksheets!$I$45='Yield Calculations'!$O$4,'Yield Calculations'!L130*'Yield Calculations'!O130,IF(Worksheets!$I$45='Yield Calculations'!$P$4,'Yield Calculations'!L130*'Yield Calculations'!P130,"Too Many Lanes"))))</f>
        <v>Too Many Lanes</v>
      </c>
      <c r="R130" s="90" t="str">
        <f>IF(Worksheets!$I$45='Yield Calculations'!$M$4,'Yield Calculations'!M130,IF(Worksheets!$I$45='Yield Calculations'!$N$4,'Yield Calculations'!N130,IF(Worksheets!$I$45='Yield Calculations'!$O$4,'Yield Calculations'!O130,IF(Worksheets!$I$45='Yield Calculations'!$P$4,'Yield Calculations'!P130,"Too Many Lanes"))))</f>
        <v>Too Many Lanes</v>
      </c>
    </row>
    <row r="131" spans="1:18">
      <c r="A131" s="83">
        <f t="shared" si="1"/>
        <v>124</v>
      </c>
      <c r="B131" s="83" t="e">
        <f>Worksheets!$S$24*(A131-0.5)</f>
        <v>#VALUE!</v>
      </c>
      <c r="C131" s="90" t="e">
        <f>IF(Worksheets!$V$24&gt;=A131,Worksheets!$G$45*Worksheets!$AD$29*(1-Worksheets!$AD$29)^('Yield Calculations'!A131-1),0)</f>
        <v>#VALUE!</v>
      </c>
      <c r="D131" s="90" t="e">
        <f>IF(Worksheets!$V$24&gt;=A131,(Worksheets!$G$45-SUM($D$7:D130))*(((2*Worksheets!$G$44*(1-Worksheets!$G$44)*Worksheets!$AD$29)+(Worksheets!$G$44^2*Worksheets!$AD$29^2))/Worksheets!$G$45),0)</f>
        <v>#VALUE!</v>
      </c>
      <c r="E131" s="90" t="e">
        <f>IF(Worksheets!$V$24&gt;=A131,(Worksheets!$G$45-SUM($E$7:E130))*((Worksheets!$G$44^3*Worksheets!$AD$29^3+3*Worksheets!$G$44^2*(1-Worksheets!$G$44)*Worksheets!$AD$29^2+3*Worksheets!$G$44*(1-Worksheets!$G$44)^2*Worksheets!$AD$29)/Worksheets!$G$45),0)</f>
        <v>#VALUE!</v>
      </c>
      <c r="F131" s="90" t="e">
        <f>IF(Worksheets!$V$24&gt;=A131,(Worksheets!$G$45-SUM($F$7:F130))*((Worksheets!$G$44^4*Worksheets!$AD$29^4+4*Worksheets!$G$44^3*(1-Worksheets!$G$44)*Worksheets!$AD$29^3+6*Worksheets!$G$44^2*(1-Worksheets!$G$44)^2*Worksheets!$AD$29^2+4*Worksheets!$G$44*(1-Worksheets!$G$44^3)*Worksheets!$AD$29)/Worksheets!$G$45),0)</f>
        <v>#VALUE!</v>
      </c>
      <c r="G131" s="90" t="str">
        <f>IF(Worksheets!$D$45='Yield Calculations'!$C$4,'Yield Calculations'!B131*'Yield Calculations'!C131,IF(Worksheets!$D$45='Yield Calculations'!$D$4,'Yield Calculations'!B131*'Yield Calculations'!D131,IF(Worksheets!$D$45='Yield Calculations'!$E$4,'Yield Calculations'!B131*'Yield Calculations'!E131,IF(Worksheets!$D$45='Yield Calculations'!$F$4,'Yield Calculations'!B131*'Yield Calculations'!F131,"Too Many Lanes"))))</f>
        <v>Too Many Lanes</v>
      </c>
      <c r="H131" s="90" t="str">
        <f>IF(Worksheets!$D$45='Yield Calculations'!$C$4,'Yield Calculations'!C131,IF(Worksheets!$D$45='Yield Calculations'!$D$4,'Yield Calculations'!D131,IF(Worksheets!$D$45='Yield Calculations'!$E$4,'Yield Calculations'!E131,IF(Worksheets!$D$45='Yield Calculations'!$F$4,'Yield Calculations'!F131,"Too Many Lanes"))))</f>
        <v>Too Many Lanes</v>
      </c>
      <c r="K131" s="83">
        <v>124</v>
      </c>
      <c r="L131" s="83" t="e">
        <f>Worksheets!$X$24*(K131-0.5)</f>
        <v>#VALUE!</v>
      </c>
      <c r="M131" s="90" t="e">
        <f>IF(Worksheets!$AA$24&gt;=K131,Worksheets!$L$45*Worksheets!$AD$29*(1-Worksheets!$AD$29)^('Yield Calculations'!K131-1),0)</f>
        <v>#VALUE!</v>
      </c>
      <c r="N131" s="90" t="e">
        <f>IF(Worksheets!$AA$24&gt;=K131,(Worksheets!$L$45-SUM($N$7:N130))*(((2*Worksheets!$L$44*(1-Worksheets!$L$44)*Worksheets!$AD$29)+(Worksheets!$L$44^2*Worksheets!$AD$29^2))/Worksheets!$L$45),0)</f>
        <v>#VALUE!</v>
      </c>
      <c r="O131" s="90" t="e">
        <f>IF(Worksheets!$AA$24&gt;=K131,(Worksheets!$L$45-SUM($O$7:O130))*((Worksheets!$L$44^3*Worksheets!$AD$29^3+3*Worksheets!$L$44^2*(1-Worksheets!$L$44)*Worksheets!$AD$29^2+3*Worksheets!$L$44*(1-Worksheets!$L$44)^2*Worksheets!$AD$29)/Worksheets!$L$45),0)</f>
        <v>#VALUE!</v>
      </c>
      <c r="P131" s="90" t="e">
        <f>IF(Worksheets!$AA$24&gt;=K131,(Worksheets!$L$45-SUM($P$7:P130))*((Worksheets!$L$44^4*Worksheets!$AD$29^4+4*Worksheets!$L$44^3*(1-Worksheets!$L$44)*Worksheets!$AD$29^3+6*Worksheets!$L$44^2*(1-Worksheets!$L$44)^2*Worksheets!$AD$29^2+4*Worksheets!$L$44*(1-Worksheets!$L$44^3)*Worksheets!$AD$29)/Worksheets!$L$45),0)</f>
        <v>#VALUE!</v>
      </c>
      <c r="Q131" s="90" t="str">
        <f>IF(Worksheets!$I$45='Yield Calculations'!$M$4,'Yield Calculations'!L131*'Yield Calculations'!M131,IF(Worksheets!$I$45='Yield Calculations'!$N$4,'Yield Calculations'!L131*'Yield Calculations'!N131,IF(Worksheets!$I$45='Yield Calculations'!$O$4,'Yield Calculations'!L131*'Yield Calculations'!O131,IF(Worksheets!$I$45='Yield Calculations'!$P$4,'Yield Calculations'!L131*'Yield Calculations'!P131,"Too Many Lanes"))))</f>
        <v>Too Many Lanes</v>
      </c>
      <c r="R131" s="90" t="str">
        <f>IF(Worksheets!$I$45='Yield Calculations'!$M$4,'Yield Calculations'!M131,IF(Worksheets!$I$45='Yield Calculations'!$N$4,'Yield Calculations'!N131,IF(Worksheets!$I$45='Yield Calculations'!$O$4,'Yield Calculations'!O131,IF(Worksheets!$I$45='Yield Calculations'!$P$4,'Yield Calculations'!P131,"Too Many Lanes"))))</f>
        <v>Too Many Lanes</v>
      </c>
    </row>
    <row r="132" spans="1:18">
      <c r="A132" s="83">
        <f t="shared" si="1"/>
        <v>125</v>
      </c>
      <c r="B132" s="83" t="e">
        <f>Worksheets!$S$24*(A132-0.5)</f>
        <v>#VALUE!</v>
      </c>
      <c r="C132" s="90" t="e">
        <f>IF(Worksheets!$V$24&gt;=A132,Worksheets!$G$45*Worksheets!$AD$29*(1-Worksheets!$AD$29)^('Yield Calculations'!A132-1),0)</f>
        <v>#VALUE!</v>
      </c>
      <c r="D132" s="90" t="e">
        <f>IF(Worksheets!$V$24&gt;=A132,(Worksheets!$G$45-SUM($D$7:D131))*(((2*Worksheets!$G$44*(1-Worksheets!$G$44)*Worksheets!$AD$29)+(Worksheets!$G$44^2*Worksheets!$AD$29^2))/Worksheets!$G$45),0)</f>
        <v>#VALUE!</v>
      </c>
      <c r="E132" s="90" t="e">
        <f>IF(Worksheets!$V$24&gt;=A132,(Worksheets!$G$45-SUM($E$7:E131))*((Worksheets!$G$44^3*Worksheets!$AD$29^3+3*Worksheets!$G$44^2*(1-Worksheets!$G$44)*Worksheets!$AD$29^2+3*Worksheets!$G$44*(1-Worksheets!$G$44)^2*Worksheets!$AD$29)/Worksheets!$G$45),0)</f>
        <v>#VALUE!</v>
      </c>
      <c r="F132" s="90" t="e">
        <f>IF(Worksheets!$V$24&gt;=A132,(Worksheets!$G$45-SUM($F$7:F131))*((Worksheets!$G$44^4*Worksheets!$AD$29^4+4*Worksheets!$G$44^3*(1-Worksheets!$G$44)*Worksheets!$AD$29^3+6*Worksheets!$G$44^2*(1-Worksheets!$G$44)^2*Worksheets!$AD$29^2+4*Worksheets!$G$44*(1-Worksheets!$G$44^3)*Worksheets!$AD$29)/Worksheets!$G$45),0)</f>
        <v>#VALUE!</v>
      </c>
      <c r="G132" s="90" t="str">
        <f>IF(Worksheets!$D$45='Yield Calculations'!$C$4,'Yield Calculations'!B132*'Yield Calculations'!C132,IF(Worksheets!$D$45='Yield Calculations'!$D$4,'Yield Calculations'!B132*'Yield Calculations'!D132,IF(Worksheets!$D$45='Yield Calculations'!$E$4,'Yield Calculations'!B132*'Yield Calculations'!E132,IF(Worksheets!$D$45='Yield Calculations'!$F$4,'Yield Calculations'!B132*'Yield Calculations'!F132,"Too Many Lanes"))))</f>
        <v>Too Many Lanes</v>
      </c>
      <c r="H132" s="90" t="str">
        <f>IF(Worksheets!$D$45='Yield Calculations'!$C$4,'Yield Calculations'!C132,IF(Worksheets!$D$45='Yield Calculations'!$D$4,'Yield Calculations'!D132,IF(Worksheets!$D$45='Yield Calculations'!$E$4,'Yield Calculations'!E132,IF(Worksheets!$D$45='Yield Calculations'!$F$4,'Yield Calculations'!F132,"Too Many Lanes"))))</f>
        <v>Too Many Lanes</v>
      </c>
      <c r="K132" s="83">
        <v>125</v>
      </c>
      <c r="L132" s="83" t="e">
        <f>Worksheets!$X$24*(K132-0.5)</f>
        <v>#VALUE!</v>
      </c>
      <c r="M132" s="90" t="e">
        <f>IF(Worksheets!$AA$24&gt;=K132,Worksheets!$L$45*Worksheets!$AD$29*(1-Worksheets!$AD$29)^('Yield Calculations'!K132-1),0)</f>
        <v>#VALUE!</v>
      </c>
      <c r="N132" s="90" t="e">
        <f>IF(Worksheets!$AA$24&gt;=K132,(Worksheets!$L$45-SUM($N$7:N131))*(((2*Worksheets!$L$44*(1-Worksheets!$L$44)*Worksheets!$AD$29)+(Worksheets!$L$44^2*Worksheets!$AD$29^2))/Worksheets!$L$45),0)</f>
        <v>#VALUE!</v>
      </c>
      <c r="O132" s="90" t="e">
        <f>IF(Worksheets!$AA$24&gt;=K132,(Worksheets!$L$45-SUM($O$7:O131))*((Worksheets!$L$44^3*Worksheets!$AD$29^3+3*Worksheets!$L$44^2*(1-Worksheets!$L$44)*Worksheets!$AD$29^2+3*Worksheets!$L$44*(1-Worksheets!$L$44)^2*Worksheets!$AD$29)/Worksheets!$L$45),0)</f>
        <v>#VALUE!</v>
      </c>
      <c r="P132" s="90" t="e">
        <f>IF(Worksheets!$AA$24&gt;=K132,(Worksheets!$L$45-SUM($P$7:P131))*((Worksheets!$L$44^4*Worksheets!$AD$29^4+4*Worksheets!$L$44^3*(1-Worksheets!$L$44)*Worksheets!$AD$29^3+6*Worksheets!$L$44^2*(1-Worksheets!$L$44)^2*Worksheets!$AD$29^2+4*Worksheets!$L$44*(1-Worksheets!$L$44^3)*Worksheets!$AD$29)/Worksheets!$L$45),0)</f>
        <v>#VALUE!</v>
      </c>
      <c r="Q132" s="90" t="str">
        <f>IF(Worksheets!$I$45='Yield Calculations'!$M$4,'Yield Calculations'!L132*'Yield Calculations'!M132,IF(Worksheets!$I$45='Yield Calculations'!$N$4,'Yield Calculations'!L132*'Yield Calculations'!N132,IF(Worksheets!$I$45='Yield Calculations'!$O$4,'Yield Calculations'!L132*'Yield Calculations'!O132,IF(Worksheets!$I$45='Yield Calculations'!$P$4,'Yield Calculations'!L132*'Yield Calculations'!P132,"Too Many Lanes"))))</f>
        <v>Too Many Lanes</v>
      </c>
      <c r="R132" s="90" t="str">
        <f>IF(Worksheets!$I$45='Yield Calculations'!$M$4,'Yield Calculations'!M132,IF(Worksheets!$I$45='Yield Calculations'!$N$4,'Yield Calculations'!N132,IF(Worksheets!$I$45='Yield Calculations'!$O$4,'Yield Calculations'!O132,IF(Worksheets!$I$45='Yield Calculations'!$P$4,'Yield Calculations'!P132,"Too Many Lanes"))))</f>
        <v>Too Many Lanes</v>
      </c>
    </row>
    <row r="133" spans="1:18">
      <c r="A133" s="83">
        <f t="shared" si="1"/>
        <v>126</v>
      </c>
      <c r="B133" s="83" t="e">
        <f>Worksheets!$S$24*(A133-0.5)</f>
        <v>#VALUE!</v>
      </c>
      <c r="C133" s="90" t="e">
        <f>IF(Worksheets!$V$24&gt;=A133,Worksheets!$G$45*Worksheets!$AD$29*(1-Worksheets!$AD$29)^('Yield Calculations'!A133-1),0)</f>
        <v>#VALUE!</v>
      </c>
      <c r="D133" s="90" t="e">
        <f>IF(Worksheets!$V$24&gt;=A133,(Worksheets!$G$45-SUM($D$7:D132))*(((2*Worksheets!$G$44*(1-Worksheets!$G$44)*Worksheets!$AD$29)+(Worksheets!$G$44^2*Worksheets!$AD$29^2))/Worksheets!$G$45),0)</f>
        <v>#VALUE!</v>
      </c>
      <c r="E133" s="90" t="e">
        <f>IF(Worksheets!$V$24&gt;=A133,(Worksheets!$G$45-SUM($E$7:E132))*((Worksheets!$G$44^3*Worksheets!$AD$29^3+3*Worksheets!$G$44^2*(1-Worksheets!$G$44)*Worksheets!$AD$29^2+3*Worksheets!$G$44*(1-Worksheets!$G$44)^2*Worksheets!$AD$29)/Worksheets!$G$45),0)</f>
        <v>#VALUE!</v>
      </c>
      <c r="F133" s="90" t="e">
        <f>IF(Worksheets!$V$24&gt;=A133,(Worksheets!$G$45-SUM($F$7:F132))*((Worksheets!$G$44^4*Worksheets!$AD$29^4+4*Worksheets!$G$44^3*(1-Worksheets!$G$44)*Worksheets!$AD$29^3+6*Worksheets!$G$44^2*(1-Worksheets!$G$44)^2*Worksheets!$AD$29^2+4*Worksheets!$G$44*(1-Worksheets!$G$44^3)*Worksheets!$AD$29)/Worksheets!$G$45),0)</f>
        <v>#VALUE!</v>
      </c>
      <c r="G133" s="90" t="str">
        <f>IF(Worksheets!$D$45='Yield Calculations'!$C$4,'Yield Calculations'!B133*'Yield Calculations'!C133,IF(Worksheets!$D$45='Yield Calculations'!$D$4,'Yield Calculations'!B133*'Yield Calculations'!D133,IF(Worksheets!$D$45='Yield Calculations'!$E$4,'Yield Calculations'!B133*'Yield Calculations'!E133,IF(Worksheets!$D$45='Yield Calculations'!$F$4,'Yield Calculations'!B133*'Yield Calculations'!F133,"Too Many Lanes"))))</f>
        <v>Too Many Lanes</v>
      </c>
      <c r="H133" s="90" t="str">
        <f>IF(Worksheets!$D$45='Yield Calculations'!$C$4,'Yield Calculations'!C133,IF(Worksheets!$D$45='Yield Calculations'!$D$4,'Yield Calculations'!D133,IF(Worksheets!$D$45='Yield Calculations'!$E$4,'Yield Calculations'!E133,IF(Worksheets!$D$45='Yield Calculations'!$F$4,'Yield Calculations'!F133,"Too Many Lanes"))))</f>
        <v>Too Many Lanes</v>
      </c>
      <c r="K133" s="83">
        <v>126</v>
      </c>
      <c r="L133" s="83" t="e">
        <f>Worksheets!$X$24*(K133-0.5)</f>
        <v>#VALUE!</v>
      </c>
      <c r="M133" s="90" t="e">
        <f>IF(Worksheets!$AA$24&gt;=K133,Worksheets!$L$45*Worksheets!$AD$29*(1-Worksheets!$AD$29)^('Yield Calculations'!K133-1),0)</f>
        <v>#VALUE!</v>
      </c>
      <c r="N133" s="90" t="e">
        <f>IF(Worksheets!$AA$24&gt;=K133,(Worksheets!$L$45-SUM($N$7:N132))*(((2*Worksheets!$L$44*(1-Worksheets!$L$44)*Worksheets!$AD$29)+(Worksheets!$L$44^2*Worksheets!$AD$29^2))/Worksheets!$L$45),0)</f>
        <v>#VALUE!</v>
      </c>
      <c r="O133" s="90" t="e">
        <f>IF(Worksheets!$AA$24&gt;=K133,(Worksheets!$L$45-SUM($O$7:O132))*((Worksheets!$L$44^3*Worksheets!$AD$29^3+3*Worksheets!$L$44^2*(1-Worksheets!$L$44)*Worksheets!$AD$29^2+3*Worksheets!$L$44*(1-Worksheets!$L$44)^2*Worksheets!$AD$29)/Worksheets!$L$45),0)</f>
        <v>#VALUE!</v>
      </c>
      <c r="P133" s="90" t="e">
        <f>IF(Worksheets!$AA$24&gt;=K133,(Worksheets!$L$45-SUM($P$7:P132))*((Worksheets!$L$44^4*Worksheets!$AD$29^4+4*Worksheets!$L$44^3*(1-Worksheets!$L$44)*Worksheets!$AD$29^3+6*Worksheets!$L$44^2*(1-Worksheets!$L$44)^2*Worksheets!$AD$29^2+4*Worksheets!$L$44*(1-Worksheets!$L$44^3)*Worksheets!$AD$29)/Worksheets!$L$45),0)</f>
        <v>#VALUE!</v>
      </c>
      <c r="Q133" s="90" t="str">
        <f>IF(Worksheets!$I$45='Yield Calculations'!$M$4,'Yield Calculations'!L133*'Yield Calculations'!M133,IF(Worksheets!$I$45='Yield Calculations'!$N$4,'Yield Calculations'!L133*'Yield Calculations'!N133,IF(Worksheets!$I$45='Yield Calculations'!$O$4,'Yield Calculations'!L133*'Yield Calculations'!O133,IF(Worksheets!$I$45='Yield Calculations'!$P$4,'Yield Calculations'!L133*'Yield Calculations'!P133,"Too Many Lanes"))))</f>
        <v>Too Many Lanes</v>
      </c>
      <c r="R133" s="90" t="str">
        <f>IF(Worksheets!$I$45='Yield Calculations'!$M$4,'Yield Calculations'!M133,IF(Worksheets!$I$45='Yield Calculations'!$N$4,'Yield Calculations'!N133,IF(Worksheets!$I$45='Yield Calculations'!$O$4,'Yield Calculations'!O133,IF(Worksheets!$I$45='Yield Calculations'!$P$4,'Yield Calculations'!P133,"Too Many Lanes"))))</f>
        <v>Too Many Lanes</v>
      </c>
    </row>
    <row r="134" spans="1:18">
      <c r="A134" s="83">
        <f t="shared" si="1"/>
        <v>127</v>
      </c>
      <c r="B134" s="83" t="e">
        <f>Worksheets!$S$24*(A134-0.5)</f>
        <v>#VALUE!</v>
      </c>
      <c r="C134" s="90" t="e">
        <f>IF(Worksheets!$V$24&gt;=A134,Worksheets!$G$45*Worksheets!$AD$29*(1-Worksheets!$AD$29)^('Yield Calculations'!A134-1),0)</f>
        <v>#VALUE!</v>
      </c>
      <c r="D134" s="90" t="e">
        <f>IF(Worksheets!$V$24&gt;=A134,(Worksheets!$G$45-SUM($D$7:D133))*(((2*Worksheets!$G$44*(1-Worksheets!$G$44)*Worksheets!$AD$29)+(Worksheets!$G$44^2*Worksheets!$AD$29^2))/Worksheets!$G$45),0)</f>
        <v>#VALUE!</v>
      </c>
      <c r="E134" s="90" t="e">
        <f>IF(Worksheets!$V$24&gt;=A134,(Worksheets!$G$45-SUM($E$7:E133))*((Worksheets!$G$44^3*Worksheets!$AD$29^3+3*Worksheets!$G$44^2*(1-Worksheets!$G$44)*Worksheets!$AD$29^2+3*Worksheets!$G$44*(1-Worksheets!$G$44)^2*Worksheets!$AD$29)/Worksheets!$G$45),0)</f>
        <v>#VALUE!</v>
      </c>
      <c r="F134" s="90" t="e">
        <f>IF(Worksheets!$V$24&gt;=A134,(Worksheets!$G$45-SUM($F$7:F133))*((Worksheets!$G$44^4*Worksheets!$AD$29^4+4*Worksheets!$G$44^3*(1-Worksheets!$G$44)*Worksheets!$AD$29^3+6*Worksheets!$G$44^2*(1-Worksheets!$G$44)^2*Worksheets!$AD$29^2+4*Worksheets!$G$44*(1-Worksheets!$G$44^3)*Worksheets!$AD$29)/Worksheets!$G$45),0)</f>
        <v>#VALUE!</v>
      </c>
      <c r="G134" s="90" t="str">
        <f>IF(Worksheets!$D$45='Yield Calculations'!$C$4,'Yield Calculations'!B134*'Yield Calculations'!C134,IF(Worksheets!$D$45='Yield Calculations'!$D$4,'Yield Calculations'!B134*'Yield Calculations'!D134,IF(Worksheets!$D$45='Yield Calculations'!$E$4,'Yield Calculations'!B134*'Yield Calculations'!E134,IF(Worksheets!$D$45='Yield Calculations'!$F$4,'Yield Calculations'!B134*'Yield Calculations'!F134,"Too Many Lanes"))))</f>
        <v>Too Many Lanes</v>
      </c>
      <c r="H134" s="90" t="str">
        <f>IF(Worksheets!$D$45='Yield Calculations'!$C$4,'Yield Calculations'!C134,IF(Worksheets!$D$45='Yield Calculations'!$D$4,'Yield Calculations'!D134,IF(Worksheets!$D$45='Yield Calculations'!$E$4,'Yield Calculations'!E134,IF(Worksheets!$D$45='Yield Calculations'!$F$4,'Yield Calculations'!F134,"Too Many Lanes"))))</f>
        <v>Too Many Lanes</v>
      </c>
      <c r="K134" s="83">
        <v>127</v>
      </c>
      <c r="L134" s="83" t="e">
        <f>Worksheets!$X$24*(K134-0.5)</f>
        <v>#VALUE!</v>
      </c>
      <c r="M134" s="90" t="e">
        <f>IF(Worksheets!$AA$24&gt;=K134,Worksheets!$L$45*Worksheets!$AD$29*(1-Worksheets!$AD$29)^('Yield Calculations'!K134-1),0)</f>
        <v>#VALUE!</v>
      </c>
      <c r="N134" s="90" t="e">
        <f>IF(Worksheets!$AA$24&gt;=K134,(Worksheets!$L$45-SUM($N$7:N133))*(((2*Worksheets!$L$44*(1-Worksheets!$L$44)*Worksheets!$AD$29)+(Worksheets!$L$44^2*Worksheets!$AD$29^2))/Worksheets!$L$45),0)</f>
        <v>#VALUE!</v>
      </c>
      <c r="O134" s="90" t="e">
        <f>IF(Worksheets!$AA$24&gt;=K134,(Worksheets!$L$45-SUM($O$7:O133))*((Worksheets!$L$44^3*Worksheets!$AD$29^3+3*Worksheets!$L$44^2*(1-Worksheets!$L$44)*Worksheets!$AD$29^2+3*Worksheets!$L$44*(1-Worksheets!$L$44)^2*Worksheets!$AD$29)/Worksheets!$L$45),0)</f>
        <v>#VALUE!</v>
      </c>
      <c r="P134" s="90" t="e">
        <f>IF(Worksheets!$AA$24&gt;=K134,(Worksheets!$L$45-SUM($P$7:P133))*((Worksheets!$L$44^4*Worksheets!$AD$29^4+4*Worksheets!$L$44^3*(1-Worksheets!$L$44)*Worksheets!$AD$29^3+6*Worksheets!$L$44^2*(1-Worksheets!$L$44)^2*Worksheets!$AD$29^2+4*Worksheets!$L$44*(1-Worksheets!$L$44^3)*Worksheets!$AD$29)/Worksheets!$L$45),0)</f>
        <v>#VALUE!</v>
      </c>
      <c r="Q134" s="90" t="str">
        <f>IF(Worksheets!$I$45='Yield Calculations'!$M$4,'Yield Calculations'!L134*'Yield Calculations'!M134,IF(Worksheets!$I$45='Yield Calculations'!$N$4,'Yield Calculations'!L134*'Yield Calculations'!N134,IF(Worksheets!$I$45='Yield Calculations'!$O$4,'Yield Calculations'!L134*'Yield Calculations'!O134,IF(Worksheets!$I$45='Yield Calculations'!$P$4,'Yield Calculations'!L134*'Yield Calculations'!P134,"Too Many Lanes"))))</f>
        <v>Too Many Lanes</v>
      </c>
      <c r="R134" s="90" t="str">
        <f>IF(Worksheets!$I$45='Yield Calculations'!$M$4,'Yield Calculations'!M134,IF(Worksheets!$I$45='Yield Calculations'!$N$4,'Yield Calculations'!N134,IF(Worksheets!$I$45='Yield Calculations'!$O$4,'Yield Calculations'!O134,IF(Worksheets!$I$45='Yield Calculations'!$P$4,'Yield Calculations'!P134,"Too Many Lanes"))))</f>
        <v>Too Many Lanes</v>
      </c>
    </row>
    <row r="135" spans="1:18">
      <c r="A135" s="83">
        <f t="shared" si="1"/>
        <v>128</v>
      </c>
      <c r="B135" s="83" t="e">
        <f>Worksheets!$S$24*(A135-0.5)</f>
        <v>#VALUE!</v>
      </c>
      <c r="C135" s="90" t="e">
        <f>IF(Worksheets!$V$24&gt;=A135,Worksheets!$G$45*Worksheets!$AD$29*(1-Worksheets!$AD$29)^('Yield Calculations'!A135-1),0)</f>
        <v>#VALUE!</v>
      </c>
      <c r="D135" s="90" t="e">
        <f>IF(Worksheets!$V$24&gt;=A135,(Worksheets!$G$45-SUM($D$7:D134))*(((2*Worksheets!$G$44*(1-Worksheets!$G$44)*Worksheets!$AD$29)+(Worksheets!$G$44^2*Worksheets!$AD$29^2))/Worksheets!$G$45),0)</f>
        <v>#VALUE!</v>
      </c>
      <c r="E135" s="90" t="e">
        <f>IF(Worksheets!$V$24&gt;=A135,(Worksheets!$G$45-SUM($E$7:E134))*((Worksheets!$G$44^3*Worksheets!$AD$29^3+3*Worksheets!$G$44^2*(1-Worksheets!$G$44)*Worksheets!$AD$29^2+3*Worksheets!$G$44*(1-Worksheets!$G$44)^2*Worksheets!$AD$29)/Worksheets!$G$45),0)</f>
        <v>#VALUE!</v>
      </c>
      <c r="F135" s="90" t="e">
        <f>IF(Worksheets!$V$24&gt;=A135,(Worksheets!$G$45-SUM($F$7:F134))*((Worksheets!$G$44^4*Worksheets!$AD$29^4+4*Worksheets!$G$44^3*(1-Worksheets!$G$44)*Worksheets!$AD$29^3+6*Worksheets!$G$44^2*(1-Worksheets!$G$44)^2*Worksheets!$AD$29^2+4*Worksheets!$G$44*(1-Worksheets!$G$44^3)*Worksheets!$AD$29)/Worksheets!$G$45),0)</f>
        <v>#VALUE!</v>
      </c>
      <c r="G135" s="90" t="str">
        <f>IF(Worksheets!$D$45='Yield Calculations'!$C$4,'Yield Calculations'!B135*'Yield Calculations'!C135,IF(Worksheets!$D$45='Yield Calculations'!$D$4,'Yield Calculations'!B135*'Yield Calculations'!D135,IF(Worksheets!$D$45='Yield Calculations'!$E$4,'Yield Calculations'!B135*'Yield Calculations'!E135,IF(Worksheets!$D$45='Yield Calculations'!$F$4,'Yield Calculations'!B135*'Yield Calculations'!F135,"Too Many Lanes"))))</f>
        <v>Too Many Lanes</v>
      </c>
      <c r="H135" s="90" t="str">
        <f>IF(Worksheets!$D$45='Yield Calculations'!$C$4,'Yield Calculations'!C135,IF(Worksheets!$D$45='Yield Calculations'!$D$4,'Yield Calculations'!D135,IF(Worksheets!$D$45='Yield Calculations'!$E$4,'Yield Calculations'!E135,IF(Worksheets!$D$45='Yield Calculations'!$F$4,'Yield Calculations'!F135,"Too Many Lanes"))))</f>
        <v>Too Many Lanes</v>
      </c>
      <c r="K135" s="83">
        <v>128</v>
      </c>
      <c r="L135" s="83" t="e">
        <f>Worksheets!$X$24*(K135-0.5)</f>
        <v>#VALUE!</v>
      </c>
      <c r="M135" s="90" t="e">
        <f>IF(Worksheets!$AA$24&gt;=K135,Worksheets!$L$45*Worksheets!$AD$29*(1-Worksheets!$AD$29)^('Yield Calculations'!K135-1),0)</f>
        <v>#VALUE!</v>
      </c>
      <c r="N135" s="90" t="e">
        <f>IF(Worksheets!$AA$24&gt;=K135,(Worksheets!$L$45-SUM($N$7:N134))*(((2*Worksheets!$L$44*(1-Worksheets!$L$44)*Worksheets!$AD$29)+(Worksheets!$L$44^2*Worksheets!$AD$29^2))/Worksheets!$L$45),0)</f>
        <v>#VALUE!</v>
      </c>
      <c r="O135" s="90" t="e">
        <f>IF(Worksheets!$AA$24&gt;=K135,(Worksheets!$L$45-SUM($O$7:O134))*((Worksheets!$L$44^3*Worksheets!$AD$29^3+3*Worksheets!$L$44^2*(1-Worksheets!$L$44)*Worksheets!$AD$29^2+3*Worksheets!$L$44*(1-Worksheets!$L$44)^2*Worksheets!$AD$29)/Worksheets!$L$45),0)</f>
        <v>#VALUE!</v>
      </c>
      <c r="P135" s="90" t="e">
        <f>IF(Worksheets!$AA$24&gt;=K135,(Worksheets!$L$45-SUM($P$7:P134))*((Worksheets!$L$44^4*Worksheets!$AD$29^4+4*Worksheets!$L$44^3*(1-Worksheets!$L$44)*Worksheets!$AD$29^3+6*Worksheets!$L$44^2*(1-Worksheets!$L$44)^2*Worksheets!$AD$29^2+4*Worksheets!$L$44*(1-Worksheets!$L$44^3)*Worksheets!$AD$29)/Worksheets!$L$45),0)</f>
        <v>#VALUE!</v>
      </c>
      <c r="Q135" s="90" t="str">
        <f>IF(Worksheets!$I$45='Yield Calculations'!$M$4,'Yield Calculations'!L135*'Yield Calculations'!M135,IF(Worksheets!$I$45='Yield Calculations'!$N$4,'Yield Calculations'!L135*'Yield Calculations'!N135,IF(Worksheets!$I$45='Yield Calculations'!$O$4,'Yield Calculations'!L135*'Yield Calculations'!O135,IF(Worksheets!$I$45='Yield Calculations'!$P$4,'Yield Calculations'!L135*'Yield Calculations'!P135,"Too Many Lanes"))))</f>
        <v>Too Many Lanes</v>
      </c>
      <c r="R135" s="90" t="str">
        <f>IF(Worksheets!$I$45='Yield Calculations'!$M$4,'Yield Calculations'!M135,IF(Worksheets!$I$45='Yield Calculations'!$N$4,'Yield Calculations'!N135,IF(Worksheets!$I$45='Yield Calculations'!$O$4,'Yield Calculations'!O135,IF(Worksheets!$I$45='Yield Calculations'!$P$4,'Yield Calculations'!P135,"Too Many Lanes"))))</f>
        <v>Too Many Lanes</v>
      </c>
    </row>
    <row r="136" spans="1:18">
      <c r="A136" s="83">
        <f t="shared" si="1"/>
        <v>129</v>
      </c>
      <c r="B136" s="83" t="e">
        <f>Worksheets!$S$24*(A136-0.5)</f>
        <v>#VALUE!</v>
      </c>
      <c r="C136" s="90" t="e">
        <f>IF(Worksheets!$V$24&gt;=A136,Worksheets!$G$45*Worksheets!$AD$29*(1-Worksheets!$AD$29)^('Yield Calculations'!A136-1),0)</f>
        <v>#VALUE!</v>
      </c>
      <c r="D136" s="90" t="e">
        <f>IF(Worksheets!$V$24&gt;=A136,(Worksheets!$G$45-SUM($D$7:D135))*(((2*Worksheets!$G$44*(1-Worksheets!$G$44)*Worksheets!$AD$29)+(Worksheets!$G$44^2*Worksheets!$AD$29^2))/Worksheets!$G$45),0)</f>
        <v>#VALUE!</v>
      </c>
      <c r="E136" s="90" t="e">
        <f>IF(Worksheets!$V$24&gt;=A136,(Worksheets!$G$45-SUM($E$7:E135))*((Worksheets!$G$44^3*Worksheets!$AD$29^3+3*Worksheets!$G$44^2*(1-Worksheets!$G$44)*Worksheets!$AD$29^2+3*Worksheets!$G$44*(1-Worksheets!$G$44)^2*Worksheets!$AD$29)/Worksheets!$G$45),0)</f>
        <v>#VALUE!</v>
      </c>
      <c r="F136" s="90" t="e">
        <f>IF(Worksheets!$V$24&gt;=A136,(Worksheets!$G$45-SUM($F$7:F135))*((Worksheets!$G$44^4*Worksheets!$AD$29^4+4*Worksheets!$G$44^3*(1-Worksheets!$G$44)*Worksheets!$AD$29^3+6*Worksheets!$G$44^2*(1-Worksheets!$G$44)^2*Worksheets!$AD$29^2+4*Worksheets!$G$44*(1-Worksheets!$G$44^3)*Worksheets!$AD$29)/Worksheets!$G$45),0)</f>
        <v>#VALUE!</v>
      </c>
      <c r="G136" s="90" t="str">
        <f>IF(Worksheets!$D$45='Yield Calculations'!$C$4,'Yield Calculations'!B136*'Yield Calculations'!C136,IF(Worksheets!$D$45='Yield Calculations'!$D$4,'Yield Calculations'!B136*'Yield Calculations'!D136,IF(Worksheets!$D$45='Yield Calculations'!$E$4,'Yield Calculations'!B136*'Yield Calculations'!E136,IF(Worksheets!$D$45='Yield Calculations'!$F$4,'Yield Calculations'!B136*'Yield Calculations'!F136,"Too Many Lanes"))))</f>
        <v>Too Many Lanes</v>
      </c>
      <c r="H136" s="90" t="str">
        <f>IF(Worksheets!$D$45='Yield Calculations'!$C$4,'Yield Calculations'!C136,IF(Worksheets!$D$45='Yield Calculations'!$D$4,'Yield Calculations'!D136,IF(Worksheets!$D$45='Yield Calculations'!$E$4,'Yield Calculations'!E136,IF(Worksheets!$D$45='Yield Calculations'!$F$4,'Yield Calculations'!F136,"Too Many Lanes"))))</f>
        <v>Too Many Lanes</v>
      </c>
      <c r="K136" s="83">
        <v>129</v>
      </c>
      <c r="L136" s="83" t="e">
        <f>Worksheets!$X$24*(K136-0.5)</f>
        <v>#VALUE!</v>
      </c>
      <c r="M136" s="90" t="e">
        <f>IF(Worksheets!$AA$24&gt;=K136,Worksheets!$L$45*Worksheets!$AD$29*(1-Worksheets!$AD$29)^('Yield Calculations'!K136-1),0)</f>
        <v>#VALUE!</v>
      </c>
      <c r="N136" s="90" t="e">
        <f>IF(Worksheets!$AA$24&gt;=K136,(Worksheets!$L$45-SUM($N$7:N135))*(((2*Worksheets!$L$44*(1-Worksheets!$L$44)*Worksheets!$AD$29)+(Worksheets!$L$44^2*Worksheets!$AD$29^2))/Worksheets!$L$45),0)</f>
        <v>#VALUE!</v>
      </c>
      <c r="O136" s="90" t="e">
        <f>IF(Worksheets!$AA$24&gt;=K136,(Worksheets!$L$45-SUM($O$7:O135))*((Worksheets!$L$44^3*Worksheets!$AD$29^3+3*Worksheets!$L$44^2*(1-Worksheets!$L$44)*Worksheets!$AD$29^2+3*Worksheets!$L$44*(1-Worksheets!$L$44)^2*Worksheets!$AD$29)/Worksheets!$L$45),0)</f>
        <v>#VALUE!</v>
      </c>
      <c r="P136" s="90" t="e">
        <f>IF(Worksheets!$AA$24&gt;=K136,(Worksheets!$L$45-SUM($P$7:P135))*((Worksheets!$L$44^4*Worksheets!$AD$29^4+4*Worksheets!$L$44^3*(1-Worksheets!$L$44)*Worksheets!$AD$29^3+6*Worksheets!$L$44^2*(1-Worksheets!$L$44)^2*Worksheets!$AD$29^2+4*Worksheets!$L$44*(1-Worksheets!$L$44^3)*Worksheets!$AD$29)/Worksheets!$L$45),0)</f>
        <v>#VALUE!</v>
      </c>
      <c r="Q136" s="90" t="str">
        <f>IF(Worksheets!$I$45='Yield Calculations'!$M$4,'Yield Calculations'!L136*'Yield Calculations'!M136,IF(Worksheets!$I$45='Yield Calculations'!$N$4,'Yield Calculations'!L136*'Yield Calculations'!N136,IF(Worksheets!$I$45='Yield Calculations'!$O$4,'Yield Calculations'!L136*'Yield Calculations'!O136,IF(Worksheets!$I$45='Yield Calculations'!$P$4,'Yield Calculations'!L136*'Yield Calculations'!P136,"Too Many Lanes"))))</f>
        <v>Too Many Lanes</v>
      </c>
      <c r="R136" s="90" t="str">
        <f>IF(Worksheets!$I$45='Yield Calculations'!$M$4,'Yield Calculations'!M136,IF(Worksheets!$I$45='Yield Calculations'!$N$4,'Yield Calculations'!N136,IF(Worksheets!$I$45='Yield Calculations'!$O$4,'Yield Calculations'!O136,IF(Worksheets!$I$45='Yield Calculations'!$P$4,'Yield Calculations'!P136,"Too Many Lanes"))))</f>
        <v>Too Many Lanes</v>
      </c>
    </row>
    <row r="137" spans="1:18">
      <c r="A137" s="83">
        <f t="shared" ref="A137:A200" si="2">A136+1</f>
        <v>130</v>
      </c>
      <c r="B137" s="83" t="e">
        <f>Worksheets!$S$24*(A137-0.5)</f>
        <v>#VALUE!</v>
      </c>
      <c r="C137" s="90" t="e">
        <f>IF(Worksheets!$V$24&gt;=A137,Worksheets!$G$45*Worksheets!$AD$29*(1-Worksheets!$AD$29)^('Yield Calculations'!A137-1),0)</f>
        <v>#VALUE!</v>
      </c>
      <c r="D137" s="90" t="e">
        <f>IF(Worksheets!$V$24&gt;=A137,(Worksheets!$G$45-SUM($D$7:D136))*(((2*Worksheets!$G$44*(1-Worksheets!$G$44)*Worksheets!$AD$29)+(Worksheets!$G$44^2*Worksheets!$AD$29^2))/Worksheets!$G$45),0)</f>
        <v>#VALUE!</v>
      </c>
      <c r="E137" s="90" t="e">
        <f>IF(Worksheets!$V$24&gt;=A137,(Worksheets!$G$45-SUM($E$7:E136))*((Worksheets!$G$44^3*Worksheets!$AD$29^3+3*Worksheets!$G$44^2*(1-Worksheets!$G$44)*Worksheets!$AD$29^2+3*Worksheets!$G$44*(1-Worksheets!$G$44)^2*Worksheets!$AD$29)/Worksheets!$G$45),0)</f>
        <v>#VALUE!</v>
      </c>
      <c r="F137" s="90" t="e">
        <f>IF(Worksheets!$V$24&gt;=A137,(Worksheets!$G$45-SUM($F$7:F136))*((Worksheets!$G$44^4*Worksheets!$AD$29^4+4*Worksheets!$G$44^3*(1-Worksheets!$G$44)*Worksheets!$AD$29^3+6*Worksheets!$G$44^2*(1-Worksheets!$G$44)^2*Worksheets!$AD$29^2+4*Worksheets!$G$44*(1-Worksheets!$G$44^3)*Worksheets!$AD$29)/Worksheets!$G$45),0)</f>
        <v>#VALUE!</v>
      </c>
      <c r="G137" s="90" t="str">
        <f>IF(Worksheets!$D$45='Yield Calculations'!$C$4,'Yield Calculations'!B137*'Yield Calculations'!C137,IF(Worksheets!$D$45='Yield Calculations'!$D$4,'Yield Calculations'!B137*'Yield Calculations'!D137,IF(Worksheets!$D$45='Yield Calculations'!$E$4,'Yield Calculations'!B137*'Yield Calculations'!E137,IF(Worksheets!$D$45='Yield Calculations'!$F$4,'Yield Calculations'!B137*'Yield Calculations'!F137,"Too Many Lanes"))))</f>
        <v>Too Many Lanes</v>
      </c>
      <c r="H137" s="90" t="str">
        <f>IF(Worksheets!$D$45='Yield Calculations'!$C$4,'Yield Calculations'!C137,IF(Worksheets!$D$45='Yield Calculations'!$D$4,'Yield Calculations'!D137,IF(Worksheets!$D$45='Yield Calculations'!$E$4,'Yield Calculations'!E137,IF(Worksheets!$D$45='Yield Calculations'!$F$4,'Yield Calculations'!F137,"Too Many Lanes"))))</f>
        <v>Too Many Lanes</v>
      </c>
      <c r="K137" s="83">
        <v>130</v>
      </c>
      <c r="L137" s="83" t="e">
        <f>Worksheets!$X$24*(K137-0.5)</f>
        <v>#VALUE!</v>
      </c>
      <c r="M137" s="90" t="e">
        <f>IF(Worksheets!$AA$24&gt;=K137,Worksheets!$L$45*Worksheets!$AD$29*(1-Worksheets!$AD$29)^('Yield Calculations'!K137-1),0)</f>
        <v>#VALUE!</v>
      </c>
      <c r="N137" s="90" t="e">
        <f>IF(Worksheets!$AA$24&gt;=K137,(Worksheets!$L$45-SUM($N$7:N136))*(((2*Worksheets!$L$44*(1-Worksheets!$L$44)*Worksheets!$AD$29)+(Worksheets!$L$44^2*Worksheets!$AD$29^2))/Worksheets!$L$45),0)</f>
        <v>#VALUE!</v>
      </c>
      <c r="O137" s="90" t="e">
        <f>IF(Worksheets!$AA$24&gt;=K137,(Worksheets!$L$45-SUM($O$7:O136))*((Worksheets!$L$44^3*Worksheets!$AD$29^3+3*Worksheets!$L$44^2*(1-Worksheets!$L$44)*Worksheets!$AD$29^2+3*Worksheets!$L$44*(1-Worksheets!$L$44)^2*Worksheets!$AD$29)/Worksheets!$L$45),0)</f>
        <v>#VALUE!</v>
      </c>
      <c r="P137" s="90" t="e">
        <f>IF(Worksheets!$AA$24&gt;=K137,(Worksheets!$L$45-SUM($P$7:P136))*((Worksheets!$L$44^4*Worksheets!$AD$29^4+4*Worksheets!$L$44^3*(1-Worksheets!$L$44)*Worksheets!$AD$29^3+6*Worksheets!$L$44^2*(1-Worksheets!$L$44)^2*Worksheets!$AD$29^2+4*Worksheets!$L$44*(1-Worksheets!$L$44^3)*Worksheets!$AD$29)/Worksheets!$L$45),0)</f>
        <v>#VALUE!</v>
      </c>
      <c r="Q137" s="90" t="str">
        <f>IF(Worksheets!$I$45='Yield Calculations'!$M$4,'Yield Calculations'!L137*'Yield Calculations'!M137,IF(Worksheets!$I$45='Yield Calculations'!$N$4,'Yield Calculations'!L137*'Yield Calculations'!N137,IF(Worksheets!$I$45='Yield Calculations'!$O$4,'Yield Calculations'!L137*'Yield Calculations'!O137,IF(Worksheets!$I$45='Yield Calculations'!$P$4,'Yield Calculations'!L137*'Yield Calculations'!P137,"Too Many Lanes"))))</f>
        <v>Too Many Lanes</v>
      </c>
      <c r="R137" s="90" t="str">
        <f>IF(Worksheets!$I$45='Yield Calculations'!$M$4,'Yield Calculations'!M137,IF(Worksheets!$I$45='Yield Calculations'!$N$4,'Yield Calculations'!N137,IF(Worksheets!$I$45='Yield Calculations'!$O$4,'Yield Calculations'!O137,IF(Worksheets!$I$45='Yield Calculations'!$P$4,'Yield Calculations'!P137,"Too Many Lanes"))))</f>
        <v>Too Many Lanes</v>
      </c>
    </row>
    <row r="138" spans="1:18">
      <c r="A138" s="83">
        <f t="shared" si="2"/>
        <v>131</v>
      </c>
      <c r="B138" s="83" t="e">
        <f>Worksheets!$S$24*(A138-0.5)</f>
        <v>#VALUE!</v>
      </c>
      <c r="C138" s="90" t="e">
        <f>IF(Worksheets!$V$24&gt;=A138,Worksheets!$G$45*Worksheets!$AD$29*(1-Worksheets!$AD$29)^('Yield Calculations'!A138-1),0)</f>
        <v>#VALUE!</v>
      </c>
      <c r="D138" s="90" t="e">
        <f>IF(Worksheets!$V$24&gt;=A138,(Worksheets!$G$45-SUM($D$7:D137))*(((2*Worksheets!$G$44*(1-Worksheets!$G$44)*Worksheets!$AD$29)+(Worksheets!$G$44^2*Worksheets!$AD$29^2))/Worksheets!$G$45),0)</f>
        <v>#VALUE!</v>
      </c>
      <c r="E138" s="90" t="e">
        <f>IF(Worksheets!$V$24&gt;=A138,(Worksheets!$G$45-SUM($E$7:E137))*((Worksheets!$G$44^3*Worksheets!$AD$29^3+3*Worksheets!$G$44^2*(1-Worksheets!$G$44)*Worksheets!$AD$29^2+3*Worksheets!$G$44*(1-Worksheets!$G$44)^2*Worksheets!$AD$29)/Worksheets!$G$45),0)</f>
        <v>#VALUE!</v>
      </c>
      <c r="F138" s="90" t="e">
        <f>IF(Worksheets!$V$24&gt;=A138,(Worksheets!$G$45-SUM($F$7:F137))*((Worksheets!$G$44^4*Worksheets!$AD$29^4+4*Worksheets!$G$44^3*(1-Worksheets!$G$44)*Worksheets!$AD$29^3+6*Worksheets!$G$44^2*(1-Worksheets!$G$44)^2*Worksheets!$AD$29^2+4*Worksheets!$G$44*(1-Worksheets!$G$44^3)*Worksheets!$AD$29)/Worksheets!$G$45),0)</f>
        <v>#VALUE!</v>
      </c>
      <c r="G138" s="90" t="str">
        <f>IF(Worksheets!$D$45='Yield Calculations'!$C$4,'Yield Calculations'!B138*'Yield Calculations'!C138,IF(Worksheets!$D$45='Yield Calculations'!$D$4,'Yield Calculations'!B138*'Yield Calculations'!D138,IF(Worksheets!$D$45='Yield Calculations'!$E$4,'Yield Calculations'!B138*'Yield Calculations'!E138,IF(Worksheets!$D$45='Yield Calculations'!$F$4,'Yield Calculations'!B138*'Yield Calculations'!F138,"Too Many Lanes"))))</f>
        <v>Too Many Lanes</v>
      </c>
      <c r="H138" s="90" t="str">
        <f>IF(Worksheets!$D$45='Yield Calculations'!$C$4,'Yield Calculations'!C138,IF(Worksheets!$D$45='Yield Calculations'!$D$4,'Yield Calculations'!D138,IF(Worksheets!$D$45='Yield Calculations'!$E$4,'Yield Calculations'!E138,IF(Worksheets!$D$45='Yield Calculations'!$F$4,'Yield Calculations'!F138,"Too Many Lanes"))))</f>
        <v>Too Many Lanes</v>
      </c>
      <c r="K138" s="83">
        <v>131</v>
      </c>
      <c r="L138" s="83" t="e">
        <f>Worksheets!$X$24*(K138-0.5)</f>
        <v>#VALUE!</v>
      </c>
      <c r="M138" s="90" t="e">
        <f>IF(Worksheets!$AA$24&gt;=K138,Worksheets!$L$45*Worksheets!$AD$29*(1-Worksheets!$AD$29)^('Yield Calculations'!K138-1),0)</f>
        <v>#VALUE!</v>
      </c>
      <c r="N138" s="90" t="e">
        <f>IF(Worksheets!$AA$24&gt;=K138,(Worksheets!$L$45-SUM($N$7:N137))*(((2*Worksheets!$L$44*(1-Worksheets!$L$44)*Worksheets!$AD$29)+(Worksheets!$L$44^2*Worksheets!$AD$29^2))/Worksheets!$L$45),0)</f>
        <v>#VALUE!</v>
      </c>
      <c r="O138" s="90" t="e">
        <f>IF(Worksheets!$AA$24&gt;=K138,(Worksheets!$L$45-SUM($O$7:O137))*((Worksheets!$L$44^3*Worksheets!$AD$29^3+3*Worksheets!$L$44^2*(1-Worksheets!$L$44)*Worksheets!$AD$29^2+3*Worksheets!$L$44*(1-Worksheets!$L$44)^2*Worksheets!$AD$29)/Worksheets!$L$45),0)</f>
        <v>#VALUE!</v>
      </c>
      <c r="P138" s="90" t="e">
        <f>IF(Worksheets!$AA$24&gt;=K138,(Worksheets!$L$45-SUM($P$7:P137))*((Worksheets!$L$44^4*Worksheets!$AD$29^4+4*Worksheets!$L$44^3*(1-Worksheets!$L$44)*Worksheets!$AD$29^3+6*Worksheets!$L$44^2*(1-Worksheets!$L$44)^2*Worksheets!$AD$29^2+4*Worksheets!$L$44*(1-Worksheets!$L$44^3)*Worksheets!$AD$29)/Worksheets!$L$45),0)</f>
        <v>#VALUE!</v>
      </c>
      <c r="Q138" s="90" t="str">
        <f>IF(Worksheets!$I$45='Yield Calculations'!$M$4,'Yield Calculations'!L138*'Yield Calculations'!M138,IF(Worksheets!$I$45='Yield Calculations'!$N$4,'Yield Calculations'!L138*'Yield Calculations'!N138,IF(Worksheets!$I$45='Yield Calculations'!$O$4,'Yield Calculations'!L138*'Yield Calculations'!O138,IF(Worksheets!$I$45='Yield Calculations'!$P$4,'Yield Calculations'!L138*'Yield Calculations'!P138,"Too Many Lanes"))))</f>
        <v>Too Many Lanes</v>
      </c>
      <c r="R138" s="90" t="str">
        <f>IF(Worksheets!$I$45='Yield Calculations'!$M$4,'Yield Calculations'!M138,IF(Worksheets!$I$45='Yield Calculations'!$N$4,'Yield Calculations'!N138,IF(Worksheets!$I$45='Yield Calculations'!$O$4,'Yield Calculations'!O138,IF(Worksheets!$I$45='Yield Calculations'!$P$4,'Yield Calculations'!P138,"Too Many Lanes"))))</f>
        <v>Too Many Lanes</v>
      </c>
    </row>
    <row r="139" spans="1:18">
      <c r="A139" s="83">
        <f t="shared" si="2"/>
        <v>132</v>
      </c>
      <c r="B139" s="83" t="e">
        <f>Worksheets!$S$24*(A139-0.5)</f>
        <v>#VALUE!</v>
      </c>
      <c r="C139" s="90" t="e">
        <f>IF(Worksheets!$V$24&gt;=A139,Worksheets!$G$45*Worksheets!$AD$29*(1-Worksheets!$AD$29)^('Yield Calculations'!A139-1),0)</f>
        <v>#VALUE!</v>
      </c>
      <c r="D139" s="90" t="e">
        <f>IF(Worksheets!$V$24&gt;=A139,(Worksheets!$G$45-SUM($D$7:D138))*(((2*Worksheets!$G$44*(1-Worksheets!$G$44)*Worksheets!$AD$29)+(Worksheets!$G$44^2*Worksheets!$AD$29^2))/Worksheets!$G$45),0)</f>
        <v>#VALUE!</v>
      </c>
      <c r="E139" s="90" t="e">
        <f>IF(Worksheets!$V$24&gt;=A139,(Worksheets!$G$45-SUM($E$7:E138))*((Worksheets!$G$44^3*Worksheets!$AD$29^3+3*Worksheets!$G$44^2*(1-Worksheets!$G$44)*Worksheets!$AD$29^2+3*Worksheets!$G$44*(1-Worksheets!$G$44)^2*Worksheets!$AD$29)/Worksheets!$G$45),0)</f>
        <v>#VALUE!</v>
      </c>
      <c r="F139" s="90" t="e">
        <f>IF(Worksheets!$V$24&gt;=A139,(Worksheets!$G$45-SUM($F$7:F138))*((Worksheets!$G$44^4*Worksheets!$AD$29^4+4*Worksheets!$G$44^3*(1-Worksheets!$G$44)*Worksheets!$AD$29^3+6*Worksheets!$G$44^2*(1-Worksheets!$G$44)^2*Worksheets!$AD$29^2+4*Worksheets!$G$44*(1-Worksheets!$G$44^3)*Worksheets!$AD$29)/Worksheets!$G$45),0)</f>
        <v>#VALUE!</v>
      </c>
      <c r="G139" s="90" t="str">
        <f>IF(Worksheets!$D$45='Yield Calculations'!$C$4,'Yield Calculations'!B139*'Yield Calculations'!C139,IF(Worksheets!$D$45='Yield Calculations'!$D$4,'Yield Calculations'!B139*'Yield Calculations'!D139,IF(Worksheets!$D$45='Yield Calculations'!$E$4,'Yield Calculations'!B139*'Yield Calculations'!E139,IF(Worksheets!$D$45='Yield Calculations'!$F$4,'Yield Calculations'!B139*'Yield Calculations'!F139,"Too Many Lanes"))))</f>
        <v>Too Many Lanes</v>
      </c>
      <c r="H139" s="90" t="str">
        <f>IF(Worksheets!$D$45='Yield Calculations'!$C$4,'Yield Calculations'!C139,IF(Worksheets!$D$45='Yield Calculations'!$D$4,'Yield Calculations'!D139,IF(Worksheets!$D$45='Yield Calculations'!$E$4,'Yield Calculations'!E139,IF(Worksheets!$D$45='Yield Calculations'!$F$4,'Yield Calculations'!F139,"Too Many Lanes"))))</f>
        <v>Too Many Lanes</v>
      </c>
      <c r="K139" s="83">
        <v>132</v>
      </c>
      <c r="L139" s="83" t="e">
        <f>Worksheets!$X$24*(K139-0.5)</f>
        <v>#VALUE!</v>
      </c>
      <c r="M139" s="90" t="e">
        <f>IF(Worksheets!$AA$24&gt;=K139,Worksheets!$L$45*Worksheets!$AD$29*(1-Worksheets!$AD$29)^('Yield Calculations'!K139-1),0)</f>
        <v>#VALUE!</v>
      </c>
      <c r="N139" s="90" t="e">
        <f>IF(Worksheets!$AA$24&gt;=K139,(Worksheets!$L$45-SUM($N$7:N138))*(((2*Worksheets!$L$44*(1-Worksheets!$L$44)*Worksheets!$AD$29)+(Worksheets!$L$44^2*Worksheets!$AD$29^2))/Worksheets!$L$45),0)</f>
        <v>#VALUE!</v>
      </c>
      <c r="O139" s="90" t="e">
        <f>IF(Worksheets!$AA$24&gt;=K139,(Worksheets!$L$45-SUM($O$7:O138))*((Worksheets!$L$44^3*Worksheets!$AD$29^3+3*Worksheets!$L$44^2*(1-Worksheets!$L$44)*Worksheets!$AD$29^2+3*Worksheets!$L$44*(1-Worksheets!$L$44)^2*Worksheets!$AD$29)/Worksheets!$L$45),0)</f>
        <v>#VALUE!</v>
      </c>
      <c r="P139" s="90" t="e">
        <f>IF(Worksheets!$AA$24&gt;=K139,(Worksheets!$L$45-SUM($P$7:P138))*((Worksheets!$L$44^4*Worksheets!$AD$29^4+4*Worksheets!$L$44^3*(1-Worksheets!$L$44)*Worksheets!$AD$29^3+6*Worksheets!$L$44^2*(1-Worksheets!$L$44)^2*Worksheets!$AD$29^2+4*Worksheets!$L$44*(1-Worksheets!$L$44^3)*Worksheets!$AD$29)/Worksheets!$L$45),0)</f>
        <v>#VALUE!</v>
      </c>
      <c r="Q139" s="90" t="str">
        <f>IF(Worksheets!$I$45='Yield Calculations'!$M$4,'Yield Calculations'!L139*'Yield Calculations'!M139,IF(Worksheets!$I$45='Yield Calculations'!$N$4,'Yield Calculations'!L139*'Yield Calculations'!N139,IF(Worksheets!$I$45='Yield Calculations'!$O$4,'Yield Calculations'!L139*'Yield Calculations'!O139,IF(Worksheets!$I$45='Yield Calculations'!$P$4,'Yield Calculations'!L139*'Yield Calculations'!P139,"Too Many Lanes"))))</f>
        <v>Too Many Lanes</v>
      </c>
      <c r="R139" s="90" t="str">
        <f>IF(Worksheets!$I$45='Yield Calculations'!$M$4,'Yield Calculations'!M139,IF(Worksheets!$I$45='Yield Calculations'!$N$4,'Yield Calculations'!N139,IF(Worksheets!$I$45='Yield Calculations'!$O$4,'Yield Calculations'!O139,IF(Worksheets!$I$45='Yield Calculations'!$P$4,'Yield Calculations'!P139,"Too Many Lanes"))))</f>
        <v>Too Many Lanes</v>
      </c>
    </row>
    <row r="140" spans="1:18">
      <c r="A140" s="83">
        <f t="shared" si="2"/>
        <v>133</v>
      </c>
      <c r="B140" s="83" t="e">
        <f>Worksheets!$S$24*(A140-0.5)</f>
        <v>#VALUE!</v>
      </c>
      <c r="C140" s="90" t="e">
        <f>IF(Worksheets!$V$24&gt;=A140,Worksheets!$G$45*Worksheets!$AD$29*(1-Worksheets!$AD$29)^('Yield Calculations'!A140-1),0)</f>
        <v>#VALUE!</v>
      </c>
      <c r="D140" s="90" t="e">
        <f>IF(Worksheets!$V$24&gt;=A140,(Worksheets!$G$45-SUM($D$7:D139))*(((2*Worksheets!$G$44*(1-Worksheets!$G$44)*Worksheets!$AD$29)+(Worksheets!$G$44^2*Worksheets!$AD$29^2))/Worksheets!$G$45),0)</f>
        <v>#VALUE!</v>
      </c>
      <c r="E140" s="90" t="e">
        <f>IF(Worksheets!$V$24&gt;=A140,(Worksheets!$G$45-SUM($E$7:E139))*((Worksheets!$G$44^3*Worksheets!$AD$29^3+3*Worksheets!$G$44^2*(1-Worksheets!$G$44)*Worksheets!$AD$29^2+3*Worksheets!$G$44*(1-Worksheets!$G$44)^2*Worksheets!$AD$29)/Worksheets!$G$45),0)</f>
        <v>#VALUE!</v>
      </c>
      <c r="F140" s="90" t="e">
        <f>IF(Worksheets!$V$24&gt;=A140,(Worksheets!$G$45-SUM($F$7:F139))*((Worksheets!$G$44^4*Worksheets!$AD$29^4+4*Worksheets!$G$44^3*(1-Worksheets!$G$44)*Worksheets!$AD$29^3+6*Worksheets!$G$44^2*(1-Worksheets!$G$44)^2*Worksheets!$AD$29^2+4*Worksheets!$G$44*(1-Worksheets!$G$44^3)*Worksheets!$AD$29)/Worksheets!$G$45),0)</f>
        <v>#VALUE!</v>
      </c>
      <c r="G140" s="90" t="str">
        <f>IF(Worksheets!$D$45='Yield Calculations'!$C$4,'Yield Calculations'!B140*'Yield Calculations'!C140,IF(Worksheets!$D$45='Yield Calculations'!$D$4,'Yield Calculations'!B140*'Yield Calculations'!D140,IF(Worksheets!$D$45='Yield Calculations'!$E$4,'Yield Calculations'!B140*'Yield Calculations'!E140,IF(Worksheets!$D$45='Yield Calculations'!$F$4,'Yield Calculations'!B140*'Yield Calculations'!F140,"Too Many Lanes"))))</f>
        <v>Too Many Lanes</v>
      </c>
      <c r="H140" s="90" t="str">
        <f>IF(Worksheets!$D$45='Yield Calculations'!$C$4,'Yield Calculations'!C140,IF(Worksheets!$D$45='Yield Calculations'!$D$4,'Yield Calculations'!D140,IF(Worksheets!$D$45='Yield Calculations'!$E$4,'Yield Calculations'!E140,IF(Worksheets!$D$45='Yield Calculations'!$F$4,'Yield Calculations'!F140,"Too Many Lanes"))))</f>
        <v>Too Many Lanes</v>
      </c>
      <c r="K140" s="83">
        <v>133</v>
      </c>
      <c r="L140" s="83" t="e">
        <f>Worksheets!$X$24*(K140-0.5)</f>
        <v>#VALUE!</v>
      </c>
      <c r="M140" s="90" t="e">
        <f>IF(Worksheets!$AA$24&gt;=K140,Worksheets!$L$45*Worksheets!$AD$29*(1-Worksheets!$AD$29)^('Yield Calculations'!K140-1),0)</f>
        <v>#VALUE!</v>
      </c>
      <c r="N140" s="90" t="e">
        <f>IF(Worksheets!$AA$24&gt;=K140,(Worksheets!$L$45-SUM($N$7:N139))*(((2*Worksheets!$L$44*(1-Worksheets!$L$44)*Worksheets!$AD$29)+(Worksheets!$L$44^2*Worksheets!$AD$29^2))/Worksheets!$L$45),0)</f>
        <v>#VALUE!</v>
      </c>
      <c r="O140" s="90" t="e">
        <f>IF(Worksheets!$AA$24&gt;=K140,(Worksheets!$L$45-SUM($O$7:O139))*((Worksheets!$L$44^3*Worksheets!$AD$29^3+3*Worksheets!$L$44^2*(1-Worksheets!$L$44)*Worksheets!$AD$29^2+3*Worksheets!$L$44*(1-Worksheets!$L$44)^2*Worksheets!$AD$29)/Worksheets!$L$45),0)</f>
        <v>#VALUE!</v>
      </c>
      <c r="P140" s="90" t="e">
        <f>IF(Worksheets!$AA$24&gt;=K140,(Worksheets!$L$45-SUM($P$7:P139))*((Worksheets!$L$44^4*Worksheets!$AD$29^4+4*Worksheets!$L$44^3*(1-Worksheets!$L$44)*Worksheets!$AD$29^3+6*Worksheets!$L$44^2*(1-Worksheets!$L$44)^2*Worksheets!$AD$29^2+4*Worksheets!$L$44*(1-Worksheets!$L$44^3)*Worksheets!$AD$29)/Worksheets!$L$45),0)</f>
        <v>#VALUE!</v>
      </c>
      <c r="Q140" s="90" t="str">
        <f>IF(Worksheets!$I$45='Yield Calculations'!$M$4,'Yield Calculations'!L140*'Yield Calculations'!M140,IF(Worksheets!$I$45='Yield Calculations'!$N$4,'Yield Calculations'!L140*'Yield Calculations'!N140,IF(Worksheets!$I$45='Yield Calculations'!$O$4,'Yield Calculations'!L140*'Yield Calculations'!O140,IF(Worksheets!$I$45='Yield Calculations'!$P$4,'Yield Calculations'!L140*'Yield Calculations'!P140,"Too Many Lanes"))))</f>
        <v>Too Many Lanes</v>
      </c>
      <c r="R140" s="90" t="str">
        <f>IF(Worksheets!$I$45='Yield Calculations'!$M$4,'Yield Calculations'!M140,IF(Worksheets!$I$45='Yield Calculations'!$N$4,'Yield Calculations'!N140,IF(Worksheets!$I$45='Yield Calculations'!$O$4,'Yield Calculations'!O140,IF(Worksheets!$I$45='Yield Calculations'!$P$4,'Yield Calculations'!P140,"Too Many Lanes"))))</f>
        <v>Too Many Lanes</v>
      </c>
    </row>
    <row r="141" spans="1:18">
      <c r="A141" s="83">
        <f t="shared" si="2"/>
        <v>134</v>
      </c>
      <c r="B141" s="83" t="e">
        <f>Worksheets!$S$24*(A141-0.5)</f>
        <v>#VALUE!</v>
      </c>
      <c r="C141" s="90" t="e">
        <f>IF(Worksheets!$V$24&gt;=A141,Worksheets!$G$45*Worksheets!$AD$29*(1-Worksheets!$AD$29)^('Yield Calculations'!A141-1),0)</f>
        <v>#VALUE!</v>
      </c>
      <c r="D141" s="90" t="e">
        <f>IF(Worksheets!$V$24&gt;=A141,(Worksheets!$G$45-SUM($D$7:D140))*(((2*Worksheets!$G$44*(1-Worksheets!$G$44)*Worksheets!$AD$29)+(Worksheets!$G$44^2*Worksheets!$AD$29^2))/Worksheets!$G$45),0)</f>
        <v>#VALUE!</v>
      </c>
      <c r="E141" s="90" t="e">
        <f>IF(Worksheets!$V$24&gt;=A141,(Worksheets!$G$45-SUM($E$7:E140))*((Worksheets!$G$44^3*Worksheets!$AD$29^3+3*Worksheets!$G$44^2*(1-Worksheets!$G$44)*Worksheets!$AD$29^2+3*Worksheets!$G$44*(1-Worksheets!$G$44)^2*Worksheets!$AD$29)/Worksheets!$G$45),0)</f>
        <v>#VALUE!</v>
      </c>
      <c r="F141" s="90" t="e">
        <f>IF(Worksheets!$V$24&gt;=A141,(Worksheets!$G$45-SUM($F$7:F140))*((Worksheets!$G$44^4*Worksheets!$AD$29^4+4*Worksheets!$G$44^3*(1-Worksheets!$G$44)*Worksheets!$AD$29^3+6*Worksheets!$G$44^2*(1-Worksheets!$G$44)^2*Worksheets!$AD$29^2+4*Worksheets!$G$44*(1-Worksheets!$G$44^3)*Worksheets!$AD$29)/Worksheets!$G$45),0)</f>
        <v>#VALUE!</v>
      </c>
      <c r="G141" s="90" t="str">
        <f>IF(Worksheets!$D$45='Yield Calculations'!$C$4,'Yield Calculations'!B141*'Yield Calculations'!C141,IF(Worksheets!$D$45='Yield Calculations'!$D$4,'Yield Calculations'!B141*'Yield Calculations'!D141,IF(Worksheets!$D$45='Yield Calculations'!$E$4,'Yield Calculations'!B141*'Yield Calculations'!E141,IF(Worksheets!$D$45='Yield Calculations'!$F$4,'Yield Calculations'!B141*'Yield Calculations'!F141,"Too Many Lanes"))))</f>
        <v>Too Many Lanes</v>
      </c>
      <c r="H141" s="90" t="str">
        <f>IF(Worksheets!$D$45='Yield Calculations'!$C$4,'Yield Calculations'!C141,IF(Worksheets!$D$45='Yield Calculations'!$D$4,'Yield Calculations'!D141,IF(Worksheets!$D$45='Yield Calculations'!$E$4,'Yield Calculations'!E141,IF(Worksheets!$D$45='Yield Calculations'!$F$4,'Yield Calculations'!F141,"Too Many Lanes"))))</f>
        <v>Too Many Lanes</v>
      </c>
      <c r="K141" s="83">
        <v>134</v>
      </c>
      <c r="L141" s="83" t="e">
        <f>Worksheets!$X$24*(K141-0.5)</f>
        <v>#VALUE!</v>
      </c>
      <c r="M141" s="90" t="e">
        <f>IF(Worksheets!$AA$24&gt;=K141,Worksheets!$L$45*Worksheets!$AD$29*(1-Worksheets!$AD$29)^('Yield Calculations'!K141-1),0)</f>
        <v>#VALUE!</v>
      </c>
      <c r="N141" s="90" t="e">
        <f>IF(Worksheets!$AA$24&gt;=K141,(Worksheets!$L$45-SUM($N$7:N140))*(((2*Worksheets!$L$44*(1-Worksheets!$L$44)*Worksheets!$AD$29)+(Worksheets!$L$44^2*Worksheets!$AD$29^2))/Worksheets!$L$45),0)</f>
        <v>#VALUE!</v>
      </c>
      <c r="O141" s="90" t="e">
        <f>IF(Worksheets!$AA$24&gt;=K141,(Worksheets!$L$45-SUM($O$7:O140))*((Worksheets!$L$44^3*Worksheets!$AD$29^3+3*Worksheets!$L$44^2*(1-Worksheets!$L$44)*Worksheets!$AD$29^2+3*Worksheets!$L$44*(1-Worksheets!$L$44)^2*Worksheets!$AD$29)/Worksheets!$L$45),0)</f>
        <v>#VALUE!</v>
      </c>
      <c r="P141" s="90" t="e">
        <f>IF(Worksheets!$AA$24&gt;=K141,(Worksheets!$L$45-SUM($P$7:P140))*((Worksheets!$L$44^4*Worksheets!$AD$29^4+4*Worksheets!$L$44^3*(1-Worksheets!$L$44)*Worksheets!$AD$29^3+6*Worksheets!$L$44^2*(1-Worksheets!$L$44)^2*Worksheets!$AD$29^2+4*Worksheets!$L$44*(1-Worksheets!$L$44^3)*Worksheets!$AD$29)/Worksheets!$L$45),0)</f>
        <v>#VALUE!</v>
      </c>
      <c r="Q141" s="90" t="str">
        <f>IF(Worksheets!$I$45='Yield Calculations'!$M$4,'Yield Calculations'!L141*'Yield Calculations'!M141,IF(Worksheets!$I$45='Yield Calculations'!$N$4,'Yield Calculations'!L141*'Yield Calculations'!N141,IF(Worksheets!$I$45='Yield Calculations'!$O$4,'Yield Calculations'!L141*'Yield Calculations'!O141,IF(Worksheets!$I$45='Yield Calculations'!$P$4,'Yield Calculations'!L141*'Yield Calculations'!P141,"Too Many Lanes"))))</f>
        <v>Too Many Lanes</v>
      </c>
      <c r="R141" s="90" t="str">
        <f>IF(Worksheets!$I$45='Yield Calculations'!$M$4,'Yield Calculations'!M141,IF(Worksheets!$I$45='Yield Calculations'!$N$4,'Yield Calculations'!N141,IF(Worksheets!$I$45='Yield Calculations'!$O$4,'Yield Calculations'!O141,IF(Worksheets!$I$45='Yield Calculations'!$P$4,'Yield Calculations'!P141,"Too Many Lanes"))))</f>
        <v>Too Many Lanes</v>
      </c>
    </row>
    <row r="142" spans="1:18">
      <c r="A142" s="83">
        <f t="shared" si="2"/>
        <v>135</v>
      </c>
      <c r="B142" s="83" t="e">
        <f>Worksheets!$S$24*(A142-0.5)</f>
        <v>#VALUE!</v>
      </c>
      <c r="C142" s="90" t="e">
        <f>IF(Worksheets!$V$24&gt;=A142,Worksheets!$G$45*Worksheets!$AD$29*(1-Worksheets!$AD$29)^('Yield Calculations'!A142-1),0)</f>
        <v>#VALUE!</v>
      </c>
      <c r="D142" s="90" t="e">
        <f>IF(Worksheets!$V$24&gt;=A142,(Worksheets!$G$45-SUM($D$7:D141))*(((2*Worksheets!$G$44*(1-Worksheets!$G$44)*Worksheets!$AD$29)+(Worksheets!$G$44^2*Worksheets!$AD$29^2))/Worksheets!$G$45),0)</f>
        <v>#VALUE!</v>
      </c>
      <c r="E142" s="90" t="e">
        <f>IF(Worksheets!$V$24&gt;=A142,(Worksheets!$G$45-SUM($E$7:E141))*((Worksheets!$G$44^3*Worksheets!$AD$29^3+3*Worksheets!$G$44^2*(1-Worksheets!$G$44)*Worksheets!$AD$29^2+3*Worksheets!$G$44*(1-Worksheets!$G$44)^2*Worksheets!$AD$29)/Worksheets!$G$45),0)</f>
        <v>#VALUE!</v>
      </c>
      <c r="F142" s="90" t="e">
        <f>IF(Worksheets!$V$24&gt;=A142,(Worksheets!$G$45-SUM($F$7:F141))*((Worksheets!$G$44^4*Worksheets!$AD$29^4+4*Worksheets!$G$44^3*(1-Worksheets!$G$44)*Worksheets!$AD$29^3+6*Worksheets!$G$44^2*(1-Worksheets!$G$44)^2*Worksheets!$AD$29^2+4*Worksheets!$G$44*(1-Worksheets!$G$44^3)*Worksheets!$AD$29)/Worksheets!$G$45),0)</f>
        <v>#VALUE!</v>
      </c>
      <c r="G142" s="90" t="str">
        <f>IF(Worksheets!$D$45='Yield Calculations'!$C$4,'Yield Calculations'!B142*'Yield Calculations'!C142,IF(Worksheets!$D$45='Yield Calculations'!$D$4,'Yield Calculations'!B142*'Yield Calculations'!D142,IF(Worksheets!$D$45='Yield Calculations'!$E$4,'Yield Calculations'!B142*'Yield Calculations'!E142,IF(Worksheets!$D$45='Yield Calculations'!$F$4,'Yield Calculations'!B142*'Yield Calculations'!F142,"Too Many Lanes"))))</f>
        <v>Too Many Lanes</v>
      </c>
      <c r="H142" s="90" t="str">
        <f>IF(Worksheets!$D$45='Yield Calculations'!$C$4,'Yield Calculations'!C142,IF(Worksheets!$D$45='Yield Calculations'!$D$4,'Yield Calculations'!D142,IF(Worksheets!$D$45='Yield Calculations'!$E$4,'Yield Calculations'!E142,IF(Worksheets!$D$45='Yield Calculations'!$F$4,'Yield Calculations'!F142,"Too Many Lanes"))))</f>
        <v>Too Many Lanes</v>
      </c>
      <c r="K142" s="83">
        <v>135</v>
      </c>
      <c r="L142" s="83" t="e">
        <f>Worksheets!$X$24*(K142-0.5)</f>
        <v>#VALUE!</v>
      </c>
      <c r="M142" s="90" t="e">
        <f>IF(Worksheets!$AA$24&gt;=K142,Worksheets!$L$45*Worksheets!$AD$29*(1-Worksheets!$AD$29)^('Yield Calculations'!K142-1),0)</f>
        <v>#VALUE!</v>
      </c>
      <c r="N142" s="90" t="e">
        <f>IF(Worksheets!$AA$24&gt;=K142,(Worksheets!$L$45-SUM($N$7:N141))*(((2*Worksheets!$L$44*(1-Worksheets!$L$44)*Worksheets!$AD$29)+(Worksheets!$L$44^2*Worksheets!$AD$29^2))/Worksheets!$L$45),0)</f>
        <v>#VALUE!</v>
      </c>
      <c r="O142" s="90" t="e">
        <f>IF(Worksheets!$AA$24&gt;=K142,(Worksheets!$L$45-SUM($O$7:O141))*((Worksheets!$L$44^3*Worksheets!$AD$29^3+3*Worksheets!$L$44^2*(1-Worksheets!$L$44)*Worksheets!$AD$29^2+3*Worksheets!$L$44*(1-Worksheets!$L$44)^2*Worksheets!$AD$29)/Worksheets!$L$45),0)</f>
        <v>#VALUE!</v>
      </c>
      <c r="P142" s="90" t="e">
        <f>IF(Worksheets!$AA$24&gt;=K142,(Worksheets!$L$45-SUM($P$7:P141))*((Worksheets!$L$44^4*Worksheets!$AD$29^4+4*Worksheets!$L$44^3*(1-Worksheets!$L$44)*Worksheets!$AD$29^3+6*Worksheets!$L$44^2*(1-Worksheets!$L$44)^2*Worksheets!$AD$29^2+4*Worksheets!$L$44*(1-Worksheets!$L$44^3)*Worksheets!$AD$29)/Worksheets!$L$45),0)</f>
        <v>#VALUE!</v>
      </c>
      <c r="Q142" s="90" t="str">
        <f>IF(Worksheets!$I$45='Yield Calculations'!$M$4,'Yield Calculations'!L142*'Yield Calculations'!M142,IF(Worksheets!$I$45='Yield Calculations'!$N$4,'Yield Calculations'!L142*'Yield Calculations'!N142,IF(Worksheets!$I$45='Yield Calculations'!$O$4,'Yield Calculations'!L142*'Yield Calculations'!O142,IF(Worksheets!$I$45='Yield Calculations'!$P$4,'Yield Calculations'!L142*'Yield Calculations'!P142,"Too Many Lanes"))))</f>
        <v>Too Many Lanes</v>
      </c>
      <c r="R142" s="90" t="str">
        <f>IF(Worksheets!$I$45='Yield Calculations'!$M$4,'Yield Calculations'!M142,IF(Worksheets!$I$45='Yield Calculations'!$N$4,'Yield Calculations'!N142,IF(Worksheets!$I$45='Yield Calculations'!$O$4,'Yield Calculations'!O142,IF(Worksheets!$I$45='Yield Calculations'!$P$4,'Yield Calculations'!P142,"Too Many Lanes"))))</f>
        <v>Too Many Lanes</v>
      </c>
    </row>
    <row r="143" spans="1:18">
      <c r="A143" s="83">
        <f t="shared" si="2"/>
        <v>136</v>
      </c>
      <c r="B143" s="83" t="e">
        <f>Worksheets!$S$24*(A143-0.5)</f>
        <v>#VALUE!</v>
      </c>
      <c r="C143" s="90" t="e">
        <f>IF(Worksheets!$V$24&gt;=A143,Worksheets!$G$45*Worksheets!$AD$29*(1-Worksheets!$AD$29)^('Yield Calculations'!A143-1),0)</f>
        <v>#VALUE!</v>
      </c>
      <c r="D143" s="90" t="e">
        <f>IF(Worksheets!$V$24&gt;=A143,(Worksheets!$G$45-SUM($D$7:D142))*(((2*Worksheets!$G$44*(1-Worksheets!$G$44)*Worksheets!$AD$29)+(Worksheets!$G$44^2*Worksheets!$AD$29^2))/Worksheets!$G$45),0)</f>
        <v>#VALUE!</v>
      </c>
      <c r="E143" s="90" t="e">
        <f>IF(Worksheets!$V$24&gt;=A143,(Worksheets!$G$45-SUM($E$7:E142))*((Worksheets!$G$44^3*Worksheets!$AD$29^3+3*Worksheets!$G$44^2*(1-Worksheets!$G$44)*Worksheets!$AD$29^2+3*Worksheets!$G$44*(1-Worksheets!$G$44)^2*Worksheets!$AD$29)/Worksheets!$G$45),0)</f>
        <v>#VALUE!</v>
      </c>
      <c r="F143" s="90" t="e">
        <f>IF(Worksheets!$V$24&gt;=A143,(Worksheets!$G$45-SUM($F$7:F142))*((Worksheets!$G$44^4*Worksheets!$AD$29^4+4*Worksheets!$G$44^3*(1-Worksheets!$G$44)*Worksheets!$AD$29^3+6*Worksheets!$G$44^2*(1-Worksheets!$G$44)^2*Worksheets!$AD$29^2+4*Worksheets!$G$44*(1-Worksheets!$G$44^3)*Worksheets!$AD$29)/Worksheets!$G$45),0)</f>
        <v>#VALUE!</v>
      </c>
      <c r="G143" s="90" t="str">
        <f>IF(Worksheets!$D$45='Yield Calculations'!$C$4,'Yield Calculations'!B143*'Yield Calculations'!C143,IF(Worksheets!$D$45='Yield Calculations'!$D$4,'Yield Calculations'!B143*'Yield Calculations'!D143,IF(Worksheets!$D$45='Yield Calculations'!$E$4,'Yield Calculations'!B143*'Yield Calculations'!E143,IF(Worksheets!$D$45='Yield Calculations'!$F$4,'Yield Calculations'!B143*'Yield Calculations'!F143,"Too Many Lanes"))))</f>
        <v>Too Many Lanes</v>
      </c>
      <c r="H143" s="90" t="str">
        <f>IF(Worksheets!$D$45='Yield Calculations'!$C$4,'Yield Calculations'!C143,IF(Worksheets!$D$45='Yield Calculations'!$D$4,'Yield Calculations'!D143,IF(Worksheets!$D$45='Yield Calculations'!$E$4,'Yield Calculations'!E143,IF(Worksheets!$D$45='Yield Calculations'!$F$4,'Yield Calculations'!F143,"Too Many Lanes"))))</f>
        <v>Too Many Lanes</v>
      </c>
      <c r="K143" s="83">
        <v>136</v>
      </c>
      <c r="L143" s="83" t="e">
        <f>Worksheets!$X$24*(K143-0.5)</f>
        <v>#VALUE!</v>
      </c>
      <c r="M143" s="90" t="e">
        <f>IF(Worksheets!$AA$24&gt;=K143,Worksheets!$L$45*Worksheets!$AD$29*(1-Worksheets!$AD$29)^('Yield Calculations'!K143-1),0)</f>
        <v>#VALUE!</v>
      </c>
      <c r="N143" s="90" t="e">
        <f>IF(Worksheets!$AA$24&gt;=K143,(Worksheets!$L$45-SUM($N$7:N142))*(((2*Worksheets!$L$44*(1-Worksheets!$L$44)*Worksheets!$AD$29)+(Worksheets!$L$44^2*Worksheets!$AD$29^2))/Worksheets!$L$45),0)</f>
        <v>#VALUE!</v>
      </c>
      <c r="O143" s="90" t="e">
        <f>IF(Worksheets!$AA$24&gt;=K143,(Worksheets!$L$45-SUM($O$7:O142))*((Worksheets!$L$44^3*Worksheets!$AD$29^3+3*Worksheets!$L$44^2*(1-Worksheets!$L$44)*Worksheets!$AD$29^2+3*Worksheets!$L$44*(1-Worksheets!$L$44)^2*Worksheets!$AD$29)/Worksheets!$L$45),0)</f>
        <v>#VALUE!</v>
      </c>
      <c r="P143" s="90" t="e">
        <f>IF(Worksheets!$AA$24&gt;=K143,(Worksheets!$L$45-SUM($P$7:P142))*((Worksheets!$L$44^4*Worksheets!$AD$29^4+4*Worksheets!$L$44^3*(1-Worksheets!$L$44)*Worksheets!$AD$29^3+6*Worksheets!$L$44^2*(1-Worksheets!$L$44)^2*Worksheets!$AD$29^2+4*Worksheets!$L$44*(1-Worksheets!$L$44^3)*Worksheets!$AD$29)/Worksheets!$L$45),0)</f>
        <v>#VALUE!</v>
      </c>
      <c r="Q143" s="90" t="str">
        <f>IF(Worksheets!$I$45='Yield Calculations'!$M$4,'Yield Calculations'!L143*'Yield Calculations'!M143,IF(Worksheets!$I$45='Yield Calculations'!$N$4,'Yield Calculations'!L143*'Yield Calculations'!N143,IF(Worksheets!$I$45='Yield Calculations'!$O$4,'Yield Calculations'!L143*'Yield Calculations'!O143,IF(Worksheets!$I$45='Yield Calculations'!$P$4,'Yield Calculations'!L143*'Yield Calculations'!P143,"Too Many Lanes"))))</f>
        <v>Too Many Lanes</v>
      </c>
      <c r="R143" s="90" t="str">
        <f>IF(Worksheets!$I$45='Yield Calculations'!$M$4,'Yield Calculations'!M143,IF(Worksheets!$I$45='Yield Calculations'!$N$4,'Yield Calculations'!N143,IF(Worksheets!$I$45='Yield Calculations'!$O$4,'Yield Calculations'!O143,IF(Worksheets!$I$45='Yield Calculations'!$P$4,'Yield Calculations'!P143,"Too Many Lanes"))))</f>
        <v>Too Many Lanes</v>
      </c>
    </row>
    <row r="144" spans="1:18">
      <c r="A144" s="83">
        <f t="shared" si="2"/>
        <v>137</v>
      </c>
      <c r="B144" s="83" t="e">
        <f>Worksheets!$S$24*(A144-0.5)</f>
        <v>#VALUE!</v>
      </c>
      <c r="C144" s="90" t="e">
        <f>IF(Worksheets!$V$24&gt;=A144,Worksheets!$G$45*Worksheets!$AD$29*(1-Worksheets!$AD$29)^('Yield Calculations'!A144-1),0)</f>
        <v>#VALUE!</v>
      </c>
      <c r="D144" s="90" t="e">
        <f>IF(Worksheets!$V$24&gt;=A144,(Worksheets!$G$45-SUM($D$7:D143))*(((2*Worksheets!$G$44*(1-Worksheets!$G$44)*Worksheets!$AD$29)+(Worksheets!$G$44^2*Worksheets!$AD$29^2))/Worksheets!$G$45),0)</f>
        <v>#VALUE!</v>
      </c>
      <c r="E144" s="90" t="e">
        <f>IF(Worksheets!$V$24&gt;=A144,(Worksheets!$G$45-SUM($E$7:E143))*((Worksheets!$G$44^3*Worksheets!$AD$29^3+3*Worksheets!$G$44^2*(1-Worksheets!$G$44)*Worksheets!$AD$29^2+3*Worksheets!$G$44*(1-Worksheets!$G$44)^2*Worksheets!$AD$29)/Worksheets!$G$45),0)</f>
        <v>#VALUE!</v>
      </c>
      <c r="F144" s="90" t="e">
        <f>IF(Worksheets!$V$24&gt;=A144,(Worksheets!$G$45-SUM($F$7:F143))*((Worksheets!$G$44^4*Worksheets!$AD$29^4+4*Worksheets!$G$44^3*(1-Worksheets!$G$44)*Worksheets!$AD$29^3+6*Worksheets!$G$44^2*(1-Worksheets!$G$44)^2*Worksheets!$AD$29^2+4*Worksheets!$G$44*(1-Worksheets!$G$44^3)*Worksheets!$AD$29)/Worksheets!$G$45),0)</f>
        <v>#VALUE!</v>
      </c>
      <c r="G144" s="90" t="str">
        <f>IF(Worksheets!$D$45='Yield Calculations'!$C$4,'Yield Calculations'!B144*'Yield Calculations'!C144,IF(Worksheets!$D$45='Yield Calculations'!$D$4,'Yield Calculations'!B144*'Yield Calculations'!D144,IF(Worksheets!$D$45='Yield Calculations'!$E$4,'Yield Calculations'!B144*'Yield Calculations'!E144,IF(Worksheets!$D$45='Yield Calculations'!$F$4,'Yield Calculations'!B144*'Yield Calculations'!F144,"Too Many Lanes"))))</f>
        <v>Too Many Lanes</v>
      </c>
      <c r="H144" s="90" t="str">
        <f>IF(Worksheets!$D$45='Yield Calculations'!$C$4,'Yield Calculations'!C144,IF(Worksheets!$D$45='Yield Calculations'!$D$4,'Yield Calculations'!D144,IF(Worksheets!$D$45='Yield Calculations'!$E$4,'Yield Calculations'!E144,IF(Worksheets!$D$45='Yield Calculations'!$F$4,'Yield Calculations'!F144,"Too Many Lanes"))))</f>
        <v>Too Many Lanes</v>
      </c>
      <c r="K144" s="83">
        <v>137</v>
      </c>
      <c r="L144" s="83" t="e">
        <f>Worksheets!$X$24*(K144-0.5)</f>
        <v>#VALUE!</v>
      </c>
      <c r="M144" s="90" t="e">
        <f>IF(Worksheets!$AA$24&gt;=K144,Worksheets!$L$45*Worksheets!$AD$29*(1-Worksheets!$AD$29)^('Yield Calculations'!K144-1),0)</f>
        <v>#VALUE!</v>
      </c>
      <c r="N144" s="90" t="e">
        <f>IF(Worksheets!$AA$24&gt;=K144,(Worksheets!$L$45-SUM($N$7:N143))*(((2*Worksheets!$L$44*(1-Worksheets!$L$44)*Worksheets!$AD$29)+(Worksheets!$L$44^2*Worksheets!$AD$29^2))/Worksheets!$L$45),0)</f>
        <v>#VALUE!</v>
      </c>
      <c r="O144" s="90" t="e">
        <f>IF(Worksheets!$AA$24&gt;=K144,(Worksheets!$L$45-SUM($O$7:O143))*((Worksheets!$L$44^3*Worksheets!$AD$29^3+3*Worksheets!$L$44^2*(1-Worksheets!$L$44)*Worksheets!$AD$29^2+3*Worksheets!$L$44*(1-Worksheets!$L$44)^2*Worksheets!$AD$29)/Worksheets!$L$45),0)</f>
        <v>#VALUE!</v>
      </c>
      <c r="P144" s="90" t="e">
        <f>IF(Worksheets!$AA$24&gt;=K144,(Worksheets!$L$45-SUM($P$7:P143))*((Worksheets!$L$44^4*Worksheets!$AD$29^4+4*Worksheets!$L$44^3*(1-Worksheets!$L$44)*Worksheets!$AD$29^3+6*Worksheets!$L$44^2*(1-Worksheets!$L$44)^2*Worksheets!$AD$29^2+4*Worksheets!$L$44*(1-Worksheets!$L$44^3)*Worksheets!$AD$29)/Worksheets!$L$45),0)</f>
        <v>#VALUE!</v>
      </c>
      <c r="Q144" s="90" t="str">
        <f>IF(Worksheets!$I$45='Yield Calculations'!$M$4,'Yield Calculations'!L144*'Yield Calculations'!M144,IF(Worksheets!$I$45='Yield Calculations'!$N$4,'Yield Calculations'!L144*'Yield Calculations'!N144,IF(Worksheets!$I$45='Yield Calculations'!$O$4,'Yield Calculations'!L144*'Yield Calculations'!O144,IF(Worksheets!$I$45='Yield Calculations'!$P$4,'Yield Calculations'!L144*'Yield Calculations'!P144,"Too Many Lanes"))))</f>
        <v>Too Many Lanes</v>
      </c>
      <c r="R144" s="90" t="str">
        <f>IF(Worksheets!$I$45='Yield Calculations'!$M$4,'Yield Calculations'!M144,IF(Worksheets!$I$45='Yield Calculations'!$N$4,'Yield Calculations'!N144,IF(Worksheets!$I$45='Yield Calculations'!$O$4,'Yield Calculations'!O144,IF(Worksheets!$I$45='Yield Calculations'!$P$4,'Yield Calculations'!P144,"Too Many Lanes"))))</f>
        <v>Too Many Lanes</v>
      </c>
    </row>
    <row r="145" spans="1:18">
      <c r="A145" s="83">
        <f t="shared" si="2"/>
        <v>138</v>
      </c>
      <c r="B145" s="83" t="e">
        <f>Worksheets!$S$24*(A145-0.5)</f>
        <v>#VALUE!</v>
      </c>
      <c r="C145" s="90" t="e">
        <f>IF(Worksheets!$V$24&gt;=A145,Worksheets!$G$45*Worksheets!$AD$29*(1-Worksheets!$AD$29)^('Yield Calculations'!A145-1),0)</f>
        <v>#VALUE!</v>
      </c>
      <c r="D145" s="90" t="e">
        <f>IF(Worksheets!$V$24&gt;=A145,(Worksheets!$G$45-SUM($D$7:D144))*(((2*Worksheets!$G$44*(1-Worksheets!$G$44)*Worksheets!$AD$29)+(Worksheets!$G$44^2*Worksheets!$AD$29^2))/Worksheets!$G$45),0)</f>
        <v>#VALUE!</v>
      </c>
      <c r="E145" s="90" t="e">
        <f>IF(Worksheets!$V$24&gt;=A145,(Worksheets!$G$45-SUM($E$7:E144))*((Worksheets!$G$44^3*Worksheets!$AD$29^3+3*Worksheets!$G$44^2*(1-Worksheets!$G$44)*Worksheets!$AD$29^2+3*Worksheets!$G$44*(1-Worksheets!$G$44)^2*Worksheets!$AD$29)/Worksheets!$G$45),0)</f>
        <v>#VALUE!</v>
      </c>
      <c r="F145" s="90" t="e">
        <f>IF(Worksheets!$V$24&gt;=A145,(Worksheets!$G$45-SUM($F$7:F144))*((Worksheets!$G$44^4*Worksheets!$AD$29^4+4*Worksheets!$G$44^3*(1-Worksheets!$G$44)*Worksheets!$AD$29^3+6*Worksheets!$G$44^2*(1-Worksheets!$G$44)^2*Worksheets!$AD$29^2+4*Worksheets!$G$44*(1-Worksheets!$G$44^3)*Worksheets!$AD$29)/Worksheets!$G$45),0)</f>
        <v>#VALUE!</v>
      </c>
      <c r="G145" s="90" t="str">
        <f>IF(Worksheets!$D$45='Yield Calculations'!$C$4,'Yield Calculations'!B145*'Yield Calculations'!C145,IF(Worksheets!$D$45='Yield Calculations'!$D$4,'Yield Calculations'!B145*'Yield Calculations'!D145,IF(Worksheets!$D$45='Yield Calculations'!$E$4,'Yield Calculations'!B145*'Yield Calculations'!E145,IF(Worksheets!$D$45='Yield Calculations'!$F$4,'Yield Calculations'!B145*'Yield Calculations'!F145,"Too Many Lanes"))))</f>
        <v>Too Many Lanes</v>
      </c>
      <c r="H145" s="90" t="str">
        <f>IF(Worksheets!$D$45='Yield Calculations'!$C$4,'Yield Calculations'!C145,IF(Worksheets!$D$45='Yield Calculations'!$D$4,'Yield Calculations'!D145,IF(Worksheets!$D$45='Yield Calculations'!$E$4,'Yield Calculations'!E145,IF(Worksheets!$D$45='Yield Calculations'!$F$4,'Yield Calculations'!F145,"Too Many Lanes"))))</f>
        <v>Too Many Lanes</v>
      </c>
      <c r="K145" s="83">
        <v>138</v>
      </c>
      <c r="L145" s="83" t="e">
        <f>Worksheets!$X$24*(K145-0.5)</f>
        <v>#VALUE!</v>
      </c>
      <c r="M145" s="90" t="e">
        <f>IF(Worksheets!$AA$24&gt;=K145,Worksheets!$L$45*Worksheets!$AD$29*(1-Worksheets!$AD$29)^('Yield Calculations'!K145-1),0)</f>
        <v>#VALUE!</v>
      </c>
      <c r="N145" s="90" t="e">
        <f>IF(Worksheets!$AA$24&gt;=K145,(Worksheets!$L$45-SUM($N$7:N144))*(((2*Worksheets!$L$44*(1-Worksheets!$L$44)*Worksheets!$AD$29)+(Worksheets!$L$44^2*Worksheets!$AD$29^2))/Worksheets!$L$45),0)</f>
        <v>#VALUE!</v>
      </c>
      <c r="O145" s="90" t="e">
        <f>IF(Worksheets!$AA$24&gt;=K145,(Worksheets!$L$45-SUM($O$7:O144))*((Worksheets!$L$44^3*Worksheets!$AD$29^3+3*Worksheets!$L$44^2*(1-Worksheets!$L$44)*Worksheets!$AD$29^2+3*Worksheets!$L$44*(1-Worksheets!$L$44)^2*Worksheets!$AD$29)/Worksheets!$L$45),0)</f>
        <v>#VALUE!</v>
      </c>
      <c r="P145" s="90" t="e">
        <f>IF(Worksheets!$AA$24&gt;=K145,(Worksheets!$L$45-SUM($P$7:P144))*((Worksheets!$L$44^4*Worksheets!$AD$29^4+4*Worksheets!$L$44^3*(1-Worksheets!$L$44)*Worksheets!$AD$29^3+6*Worksheets!$L$44^2*(1-Worksheets!$L$44)^2*Worksheets!$AD$29^2+4*Worksheets!$L$44*(1-Worksheets!$L$44^3)*Worksheets!$AD$29)/Worksheets!$L$45),0)</f>
        <v>#VALUE!</v>
      </c>
      <c r="Q145" s="90" t="str">
        <f>IF(Worksheets!$I$45='Yield Calculations'!$M$4,'Yield Calculations'!L145*'Yield Calculations'!M145,IF(Worksheets!$I$45='Yield Calculations'!$N$4,'Yield Calculations'!L145*'Yield Calculations'!N145,IF(Worksheets!$I$45='Yield Calculations'!$O$4,'Yield Calculations'!L145*'Yield Calculations'!O145,IF(Worksheets!$I$45='Yield Calculations'!$P$4,'Yield Calculations'!L145*'Yield Calculations'!P145,"Too Many Lanes"))))</f>
        <v>Too Many Lanes</v>
      </c>
      <c r="R145" s="90" t="str">
        <f>IF(Worksheets!$I$45='Yield Calculations'!$M$4,'Yield Calculations'!M145,IF(Worksheets!$I$45='Yield Calculations'!$N$4,'Yield Calculations'!N145,IF(Worksheets!$I$45='Yield Calculations'!$O$4,'Yield Calculations'!O145,IF(Worksheets!$I$45='Yield Calculations'!$P$4,'Yield Calculations'!P145,"Too Many Lanes"))))</f>
        <v>Too Many Lanes</v>
      </c>
    </row>
    <row r="146" spans="1:18">
      <c r="A146" s="83">
        <f t="shared" si="2"/>
        <v>139</v>
      </c>
      <c r="B146" s="83" t="e">
        <f>Worksheets!$S$24*(A146-0.5)</f>
        <v>#VALUE!</v>
      </c>
      <c r="C146" s="90" t="e">
        <f>IF(Worksheets!$V$24&gt;=A146,Worksheets!$G$45*Worksheets!$AD$29*(1-Worksheets!$AD$29)^('Yield Calculations'!A146-1),0)</f>
        <v>#VALUE!</v>
      </c>
      <c r="D146" s="90" t="e">
        <f>IF(Worksheets!$V$24&gt;=A146,(Worksheets!$G$45-SUM($D$7:D145))*(((2*Worksheets!$G$44*(1-Worksheets!$G$44)*Worksheets!$AD$29)+(Worksheets!$G$44^2*Worksheets!$AD$29^2))/Worksheets!$G$45),0)</f>
        <v>#VALUE!</v>
      </c>
      <c r="E146" s="90" t="e">
        <f>IF(Worksheets!$V$24&gt;=A146,(Worksheets!$G$45-SUM($E$7:E145))*((Worksheets!$G$44^3*Worksheets!$AD$29^3+3*Worksheets!$G$44^2*(1-Worksheets!$G$44)*Worksheets!$AD$29^2+3*Worksheets!$G$44*(1-Worksheets!$G$44)^2*Worksheets!$AD$29)/Worksheets!$G$45),0)</f>
        <v>#VALUE!</v>
      </c>
      <c r="F146" s="90" t="e">
        <f>IF(Worksheets!$V$24&gt;=A146,(Worksheets!$G$45-SUM($F$7:F145))*((Worksheets!$G$44^4*Worksheets!$AD$29^4+4*Worksheets!$G$44^3*(1-Worksheets!$G$44)*Worksheets!$AD$29^3+6*Worksheets!$G$44^2*(1-Worksheets!$G$44)^2*Worksheets!$AD$29^2+4*Worksheets!$G$44*(1-Worksheets!$G$44^3)*Worksheets!$AD$29)/Worksheets!$G$45),0)</f>
        <v>#VALUE!</v>
      </c>
      <c r="G146" s="90" t="str">
        <f>IF(Worksheets!$D$45='Yield Calculations'!$C$4,'Yield Calculations'!B146*'Yield Calculations'!C146,IF(Worksheets!$D$45='Yield Calculations'!$D$4,'Yield Calculations'!B146*'Yield Calculations'!D146,IF(Worksheets!$D$45='Yield Calculations'!$E$4,'Yield Calculations'!B146*'Yield Calculations'!E146,IF(Worksheets!$D$45='Yield Calculations'!$F$4,'Yield Calculations'!B146*'Yield Calculations'!F146,"Too Many Lanes"))))</f>
        <v>Too Many Lanes</v>
      </c>
      <c r="H146" s="90" t="str">
        <f>IF(Worksheets!$D$45='Yield Calculations'!$C$4,'Yield Calculations'!C146,IF(Worksheets!$D$45='Yield Calculations'!$D$4,'Yield Calculations'!D146,IF(Worksheets!$D$45='Yield Calculations'!$E$4,'Yield Calculations'!E146,IF(Worksheets!$D$45='Yield Calculations'!$F$4,'Yield Calculations'!F146,"Too Many Lanes"))))</f>
        <v>Too Many Lanes</v>
      </c>
      <c r="K146" s="83">
        <v>139</v>
      </c>
      <c r="L146" s="83" t="e">
        <f>Worksheets!$X$24*(K146-0.5)</f>
        <v>#VALUE!</v>
      </c>
      <c r="M146" s="90" t="e">
        <f>IF(Worksheets!$AA$24&gt;=K146,Worksheets!$L$45*Worksheets!$AD$29*(1-Worksheets!$AD$29)^('Yield Calculations'!K146-1),0)</f>
        <v>#VALUE!</v>
      </c>
      <c r="N146" s="90" t="e">
        <f>IF(Worksheets!$AA$24&gt;=K146,(Worksheets!$L$45-SUM($N$7:N145))*(((2*Worksheets!$L$44*(1-Worksheets!$L$44)*Worksheets!$AD$29)+(Worksheets!$L$44^2*Worksheets!$AD$29^2))/Worksheets!$L$45),0)</f>
        <v>#VALUE!</v>
      </c>
      <c r="O146" s="90" t="e">
        <f>IF(Worksheets!$AA$24&gt;=K146,(Worksheets!$L$45-SUM($O$7:O145))*((Worksheets!$L$44^3*Worksheets!$AD$29^3+3*Worksheets!$L$44^2*(1-Worksheets!$L$44)*Worksheets!$AD$29^2+3*Worksheets!$L$44*(1-Worksheets!$L$44)^2*Worksheets!$AD$29)/Worksheets!$L$45),0)</f>
        <v>#VALUE!</v>
      </c>
      <c r="P146" s="90" t="e">
        <f>IF(Worksheets!$AA$24&gt;=K146,(Worksheets!$L$45-SUM($P$7:P145))*((Worksheets!$L$44^4*Worksheets!$AD$29^4+4*Worksheets!$L$44^3*(1-Worksheets!$L$44)*Worksheets!$AD$29^3+6*Worksheets!$L$44^2*(1-Worksheets!$L$44)^2*Worksheets!$AD$29^2+4*Worksheets!$L$44*(1-Worksheets!$L$44^3)*Worksheets!$AD$29)/Worksheets!$L$45),0)</f>
        <v>#VALUE!</v>
      </c>
      <c r="Q146" s="90" t="str">
        <f>IF(Worksheets!$I$45='Yield Calculations'!$M$4,'Yield Calculations'!L146*'Yield Calculations'!M146,IF(Worksheets!$I$45='Yield Calculations'!$N$4,'Yield Calculations'!L146*'Yield Calculations'!N146,IF(Worksheets!$I$45='Yield Calculations'!$O$4,'Yield Calculations'!L146*'Yield Calculations'!O146,IF(Worksheets!$I$45='Yield Calculations'!$P$4,'Yield Calculations'!L146*'Yield Calculations'!P146,"Too Many Lanes"))))</f>
        <v>Too Many Lanes</v>
      </c>
      <c r="R146" s="90" t="str">
        <f>IF(Worksheets!$I$45='Yield Calculations'!$M$4,'Yield Calculations'!M146,IF(Worksheets!$I$45='Yield Calculations'!$N$4,'Yield Calculations'!N146,IF(Worksheets!$I$45='Yield Calculations'!$O$4,'Yield Calculations'!O146,IF(Worksheets!$I$45='Yield Calculations'!$P$4,'Yield Calculations'!P146,"Too Many Lanes"))))</f>
        <v>Too Many Lanes</v>
      </c>
    </row>
    <row r="147" spans="1:18">
      <c r="A147" s="83">
        <f t="shared" si="2"/>
        <v>140</v>
      </c>
      <c r="B147" s="83" t="e">
        <f>Worksheets!$S$24*(A147-0.5)</f>
        <v>#VALUE!</v>
      </c>
      <c r="C147" s="90" t="e">
        <f>IF(Worksheets!$V$24&gt;=A147,Worksheets!$G$45*Worksheets!$AD$29*(1-Worksheets!$AD$29)^('Yield Calculations'!A147-1),0)</f>
        <v>#VALUE!</v>
      </c>
      <c r="D147" s="90" t="e">
        <f>IF(Worksheets!$V$24&gt;=A147,(Worksheets!$G$45-SUM($D$7:D146))*(((2*Worksheets!$G$44*(1-Worksheets!$G$44)*Worksheets!$AD$29)+(Worksheets!$G$44^2*Worksheets!$AD$29^2))/Worksheets!$G$45),0)</f>
        <v>#VALUE!</v>
      </c>
      <c r="E147" s="90" t="e">
        <f>IF(Worksheets!$V$24&gt;=A147,(Worksheets!$G$45-SUM($E$7:E146))*((Worksheets!$G$44^3*Worksheets!$AD$29^3+3*Worksheets!$G$44^2*(1-Worksheets!$G$44)*Worksheets!$AD$29^2+3*Worksheets!$G$44*(1-Worksheets!$G$44)^2*Worksheets!$AD$29)/Worksheets!$G$45),0)</f>
        <v>#VALUE!</v>
      </c>
      <c r="F147" s="90" t="e">
        <f>IF(Worksheets!$V$24&gt;=A147,(Worksheets!$G$45-SUM($F$7:F146))*((Worksheets!$G$44^4*Worksheets!$AD$29^4+4*Worksheets!$G$44^3*(1-Worksheets!$G$44)*Worksheets!$AD$29^3+6*Worksheets!$G$44^2*(1-Worksheets!$G$44)^2*Worksheets!$AD$29^2+4*Worksheets!$G$44*(1-Worksheets!$G$44^3)*Worksheets!$AD$29)/Worksheets!$G$45),0)</f>
        <v>#VALUE!</v>
      </c>
      <c r="G147" s="90" t="str">
        <f>IF(Worksheets!$D$45='Yield Calculations'!$C$4,'Yield Calculations'!B147*'Yield Calculations'!C147,IF(Worksheets!$D$45='Yield Calculations'!$D$4,'Yield Calculations'!B147*'Yield Calculations'!D147,IF(Worksheets!$D$45='Yield Calculations'!$E$4,'Yield Calculations'!B147*'Yield Calculations'!E147,IF(Worksheets!$D$45='Yield Calculations'!$F$4,'Yield Calculations'!B147*'Yield Calculations'!F147,"Too Many Lanes"))))</f>
        <v>Too Many Lanes</v>
      </c>
      <c r="H147" s="90" t="str">
        <f>IF(Worksheets!$D$45='Yield Calculations'!$C$4,'Yield Calculations'!C147,IF(Worksheets!$D$45='Yield Calculations'!$D$4,'Yield Calculations'!D147,IF(Worksheets!$D$45='Yield Calculations'!$E$4,'Yield Calculations'!E147,IF(Worksheets!$D$45='Yield Calculations'!$F$4,'Yield Calculations'!F147,"Too Many Lanes"))))</f>
        <v>Too Many Lanes</v>
      </c>
      <c r="K147" s="83">
        <v>140</v>
      </c>
      <c r="L147" s="83" t="e">
        <f>Worksheets!$X$24*(K147-0.5)</f>
        <v>#VALUE!</v>
      </c>
      <c r="M147" s="90" t="e">
        <f>IF(Worksheets!$AA$24&gt;=K147,Worksheets!$L$45*Worksheets!$AD$29*(1-Worksheets!$AD$29)^('Yield Calculations'!K147-1),0)</f>
        <v>#VALUE!</v>
      </c>
      <c r="N147" s="90" t="e">
        <f>IF(Worksheets!$AA$24&gt;=K147,(Worksheets!$L$45-SUM($N$7:N146))*(((2*Worksheets!$L$44*(1-Worksheets!$L$44)*Worksheets!$AD$29)+(Worksheets!$L$44^2*Worksheets!$AD$29^2))/Worksheets!$L$45),0)</f>
        <v>#VALUE!</v>
      </c>
      <c r="O147" s="90" t="e">
        <f>IF(Worksheets!$AA$24&gt;=K147,(Worksheets!$L$45-SUM($O$7:O146))*((Worksheets!$L$44^3*Worksheets!$AD$29^3+3*Worksheets!$L$44^2*(1-Worksheets!$L$44)*Worksheets!$AD$29^2+3*Worksheets!$L$44*(1-Worksheets!$L$44)^2*Worksheets!$AD$29)/Worksheets!$L$45),0)</f>
        <v>#VALUE!</v>
      </c>
      <c r="P147" s="90" t="e">
        <f>IF(Worksheets!$AA$24&gt;=K147,(Worksheets!$L$45-SUM($P$7:P146))*((Worksheets!$L$44^4*Worksheets!$AD$29^4+4*Worksheets!$L$44^3*(1-Worksheets!$L$44)*Worksheets!$AD$29^3+6*Worksheets!$L$44^2*(1-Worksheets!$L$44)^2*Worksheets!$AD$29^2+4*Worksheets!$L$44*(1-Worksheets!$L$44^3)*Worksheets!$AD$29)/Worksheets!$L$45),0)</f>
        <v>#VALUE!</v>
      </c>
      <c r="Q147" s="90" t="str">
        <f>IF(Worksheets!$I$45='Yield Calculations'!$M$4,'Yield Calculations'!L147*'Yield Calculations'!M147,IF(Worksheets!$I$45='Yield Calculations'!$N$4,'Yield Calculations'!L147*'Yield Calculations'!N147,IF(Worksheets!$I$45='Yield Calculations'!$O$4,'Yield Calculations'!L147*'Yield Calculations'!O147,IF(Worksheets!$I$45='Yield Calculations'!$P$4,'Yield Calculations'!L147*'Yield Calculations'!P147,"Too Many Lanes"))))</f>
        <v>Too Many Lanes</v>
      </c>
      <c r="R147" s="90" t="str">
        <f>IF(Worksheets!$I$45='Yield Calculations'!$M$4,'Yield Calculations'!M147,IF(Worksheets!$I$45='Yield Calculations'!$N$4,'Yield Calculations'!N147,IF(Worksheets!$I$45='Yield Calculations'!$O$4,'Yield Calculations'!O147,IF(Worksheets!$I$45='Yield Calculations'!$P$4,'Yield Calculations'!P147,"Too Many Lanes"))))</f>
        <v>Too Many Lanes</v>
      </c>
    </row>
    <row r="148" spans="1:18">
      <c r="A148" s="83">
        <f t="shared" si="2"/>
        <v>141</v>
      </c>
      <c r="B148" s="83" t="e">
        <f>Worksheets!$S$24*(A148-0.5)</f>
        <v>#VALUE!</v>
      </c>
      <c r="C148" s="90" t="e">
        <f>IF(Worksheets!$V$24&gt;=A148,Worksheets!$G$45*Worksheets!$AD$29*(1-Worksheets!$AD$29)^('Yield Calculations'!A148-1),0)</f>
        <v>#VALUE!</v>
      </c>
      <c r="D148" s="90" t="e">
        <f>IF(Worksheets!$V$24&gt;=A148,(Worksheets!$G$45-SUM($D$7:D147))*(((2*Worksheets!$G$44*(1-Worksheets!$G$44)*Worksheets!$AD$29)+(Worksheets!$G$44^2*Worksheets!$AD$29^2))/Worksheets!$G$45),0)</f>
        <v>#VALUE!</v>
      </c>
      <c r="E148" s="90" t="e">
        <f>IF(Worksheets!$V$24&gt;=A148,(Worksheets!$G$45-SUM($E$7:E147))*((Worksheets!$G$44^3*Worksheets!$AD$29^3+3*Worksheets!$G$44^2*(1-Worksheets!$G$44)*Worksheets!$AD$29^2+3*Worksheets!$G$44*(1-Worksheets!$G$44)^2*Worksheets!$AD$29)/Worksheets!$G$45),0)</f>
        <v>#VALUE!</v>
      </c>
      <c r="F148" s="90" t="e">
        <f>IF(Worksheets!$V$24&gt;=A148,(Worksheets!$G$45-SUM($F$7:F147))*((Worksheets!$G$44^4*Worksheets!$AD$29^4+4*Worksheets!$G$44^3*(1-Worksheets!$G$44)*Worksheets!$AD$29^3+6*Worksheets!$G$44^2*(1-Worksheets!$G$44)^2*Worksheets!$AD$29^2+4*Worksheets!$G$44*(1-Worksheets!$G$44^3)*Worksheets!$AD$29)/Worksheets!$G$45),0)</f>
        <v>#VALUE!</v>
      </c>
      <c r="G148" s="90" t="str">
        <f>IF(Worksheets!$D$45='Yield Calculations'!$C$4,'Yield Calculations'!B148*'Yield Calculations'!C148,IF(Worksheets!$D$45='Yield Calculations'!$D$4,'Yield Calculations'!B148*'Yield Calculations'!D148,IF(Worksheets!$D$45='Yield Calculations'!$E$4,'Yield Calculations'!B148*'Yield Calculations'!E148,IF(Worksheets!$D$45='Yield Calculations'!$F$4,'Yield Calculations'!B148*'Yield Calculations'!F148,"Too Many Lanes"))))</f>
        <v>Too Many Lanes</v>
      </c>
      <c r="H148" s="90" t="str">
        <f>IF(Worksheets!$D$45='Yield Calculations'!$C$4,'Yield Calculations'!C148,IF(Worksheets!$D$45='Yield Calculations'!$D$4,'Yield Calculations'!D148,IF(Worksheets!$D$45='Yield Calculations'!$E$4,'Yield Calculations'!E148,IF(Worksheets!$D$45='Yield Calculations'!$F$4,'Yield Calculations'!F148,"Too Many Lanes"))))</f>
        <v>Too Many Lanes</v>
      </c>
      <c r="K148" s="83">
        <v>141</v>
      </c>
      <c r="L148" s="83" t="e">
        <f>Worksheets!$X$24*(K148-0.5)</f>
        <v>#VALUE!</v>
      </c>
      <c r="M148" s="90" t="e">
        <f>IF(Worksheets!$AA$24&gt;=K148,Worksheets!$L$45*Worksheets!$AD$29*(1-Worksheets!$AD$29)^('Yield Calculations'!K148-1),0)</f>
        <v>#VALUE!</v>
      </c>
      <c r="N148" s="90" t="e">
        <f>IF(Worksheets!$AA$24&gt;=K148,(Worksheets!$L$45-SUM($N$7:N147))*(((2*Worksheets!$L$44*(1-Worksheets!$L$44)*Worksheets!$AD$29)+(Worksheets!$L$44^2*Worksheets!$AD$29^2))/Worksheets!$L$45),0)</f>
        <v>#VALUE!</v>
      </c>
      <c r="O148" s="90" t="e">
        <f>IF(Worksheets!$AA$24&gt;=K148,(Worksheets!$L$45-SUM($O$7:O147))*((Worksheets!$L$44^3*Worksheets!$AD$29^3+3*Worksheets!$L$44^2*(1-Worksheets!$L$44)*Worksheets!$AD$29^2+3*Worksheets!$L$44*(1-Worksheets!$L$44)^2*Worksheets!$AD$29)/Worksheets!$L$45),0)</f>
        <v>#VALUE!</v>
      </c>
      <c r="P148" s="90" t="e">
        <f>IF(Worksheets!$AA$24&gt;=K148,(Worksheets!$L$45-SUM($P$7:P147))*((Worksheets!$L$44^4*Worksheets!$AD$29^4+4*Worksheets!$L$44^3*(1-Worksheets!$L$44)*Worksheets!$AD$29^3+6*Worksheets!$L$44^2*(1-Worksheets!$L$44)^2*Worksheets!$AD$29^2+4*Worksheets!$L$44*(1-Worksheets!$L$44^3)*Worksheets!$AD$29)/Worksheets!$L$45),0)</f>
        <v>#VALUE!</v>
      </c>
      <c r="Q148" s="90" t="str">
        <f>IF(Worksheets!$I$45='Yield Calculations'!$M$4,'Yield Calculations'!L148*'Yield Calculations'!M148,IF(Worksheets!$I$45='Yield Calculations'!$N$4,'Yield Calculations'!L148*'Yield Calculations'!N148,IF(Worksheets!$I$45='Yield Calculations'!$O$4,'Yield Calculations'!L148*'Yield Calculations'!O148,IF(Worksheets!$I$45='Yield Calculations'!$P$4,'Yield Calculations'!L148*'Yield Calculations'!P148,"Too Many Lanes"))))</f>
        <v>Too Many Lanes</v>
      </c>
      <c r="R148" s="90" t="str">
        <f>IF(Worksheets!$I$45='Yield Calculations'!$M$4,'Yield Calculations'!M148,IF(Worksheets!$I$45='Yield Calculations'!$N$4,'Yield Calculations'!N148,IF(Worksheets!$I$45='Yield Calculations'!$O$4,'Yield Calculations'!O148,IF(Worksheets!$I$45='Yield Calculations'!$P$4,'Yield Calculations'!P148,"Too Many Lanes"))))</f>
        <v>Too Many Lanes</v>
      </c>
    </row>
    <row r="149" spans="1:18">
      <c r="A149" s="83">
        <f t="shared" si="2"/>
        <v>142</v>
      </c>
      <c r="B149" s="83" t="e">
        <f>Worksheets!$S$24*(A149-0.5)</f>
        <v>#VALUE!</v>
      </c>
      <c r="C149" s="90" t="e">
        <f>IF(Worksheets!$V$24&gt;=A149,Worksheets!$G$45*Worksheets!$AD$29*(1-Worksheets!$AD$29)^('Yield Calculations'!A149-1),0)</f>
        <v>#VALUE!</v>
      </c>
      <c r="D149" s="90" t="e">
        <f>IF(Worksheets!$V$24&gt;=A149,(Worksheets!$G$45-SUM($D$7:D148))*(((2*Worksheets!$G$44*(1-Worksheets!$G$44)*Worksheets!$AD$29)+(Worksheets!$G$44^2*Worksheets!$AD$29^2))/Worksheets!$G$45),0)</f>
        <v>#VALUE!</v>
      </c>
      <c r="E149" s="90" t="e">
        <f>IF(Worksheets!$V$24&gt;=A149,(Worksheets!$G$45-SUM($E$7:E148))*((Worksheets!$G$44^3*Worksheets!$AD$29^3+3*Worksheets!$G$44^2*(1-Worksheets!$G$44)*Worksheets!$AD$29^2+3*Worksheets!$G$44*(1-Worksheets!$G$44)^2*Worksheets!$AD$29)/Worksheets!$G$45),0)</f>
        <v>#VALUE!</v>
      </c>
      <c r="F149" s="90" t="e">
        <f>IF(Worksheets!$V$24&gt;=A149,(Worksheets!$G$45-SUM($F$7:F148))*((Worksheets!$G$44^4*Worksheets!$AD$29^4+4*Worksheets!$G$44^3*(1-Worksheets!$G$44)*Worksheets!$AD$29^3+6*Worksheets!$G$44^2*(1-Worksheets!$G$44)^2*Worksheets!$AD$29^2+4*Worksheets!$G$44*(1-Worksheets!$G$44^3)*Worksheets!$AD$29)/Worksheets!$G$45),0)</f>
        <v>#VALUE!</v>
      </c>
      <c r="G149" s="90" t="str">
        <f>IF(Worksheets!$D$45='Yield Calculations'!$C$4,'Yield Calculations'!B149*'Yield Calculations'!C149,IF(Worksheets!$D$45='Yield Calculations'!$D$4,'Yield Calculations'!B149*'Yield Calculations'!D149,IF(Worksheets!$D$45='Yield Calculations'!$E$4,'Yield Calculations'!B149*'Yield Calculations'!E149,IF(Worksheets!$D$45='Yield Calculations'!$F$4,'Yield Calculations'!B149*'Yield Calculations'!F149,"Too Many Lanes"))))</f>
        <v>Too Many Lanes</v>
      </c>
      <c r="H149" s="90" t="str">
        <f>IF(Worksheets!$D$45='Yield Calculations'!$C$4,'Yield Calculations'!C149,IF(Worksheets!$D$45='Yield Calculations'!$D$4,'Yield Calculations'!D149,IF(Worksheets!$D$45='Yield Calculations'!$E$4,'Yield Calculations'!E149,IF(Worksheets!$D$45='Yield Calculations'!$F$4,'Yield Calculations'!F149,"Too Many Lanes"))))</f>
        <v>Too Many Lanes</v>
      </c>
      <c r="K149" s="83">
        <v>142</v>
      </c>
      <c r="L149" s="83" t="e">
        <f>Worksheets!$X$24*(K149-0.5)</f>
        <v>#VALUE!</v>
      </c>
      <c r="M149" s="90" t="e">
        <f>IF(Worksheets!$AA$24&gt;=K149,Worksheets!$L$45*Worksheets!$AD$29*(1-Worksheets!$AD$29)^('Yield Calculations'!K149-1),0)</f>
        <v>#VALUE!</v>
      </c>
      <c r="N149" s="90" t="e">
        <f>IF(Worksheets!$AA$24&gt;=K149,(Worksheets!$L$45-SUM($N$7:N148))*(((2*Worksheets!$L$44*(1-Worksheets!$L$44)*Worksheets!$AD$29)+(Worksheets!$L$44^2*Worksheets!$AD$29^2))/Worksheets!$L$45),0)</f>
        <v>#VALUE!</v>
      </c>
      <c r="O149" s="90" t="e">
        <f>IF(Worksheets!$AA$24&gt;=K149,(Worksheets!$L$45-SUM($O$7:O148))*((Worksheets!$L$44^3*Worksheets!$AD$29^3+3*Worksheets!$L$44^2*(1-Worksheets!$L$44)*Worksheets!$AD$29^2+3*Worksheets!$L$44*(1-Worksheets!$L$44)^2*Worksheets!$AD$29)/Worksheets!$L$45),0)</f>
        <v>#VALUE!</v>
      </c>
      <c r="P149" s="90" t="e">
        <f>IF(Worksheets!$AA$24&gt;=K149,(Worksheets!$L$45-SUM($P$7:P148))*((Worksheets!$L$44^4*Worksheets!$AD$29^4+4*Worksheets!$L$44^3*(1-Worksheets!$L$44)*Worksheets!$AD$29^3+6*Worksheets!$L$44^2*(1-Worksheets!$L$44)^2*Worksheets!$AD$29^2+4*Worksheets!$L$44*(1-Worksheets!$L$44^3)*Worksheets!$AD$29)/Worksheets!$L$45),0)</f>
        <v>#VALUE!</v>
      </c>
      <c r="Q149" s="90" t="str">
        <f>IF(Worksheets!$I$45='Yield Calculations'!$M$4,'Yield Calculations'!L149*'Yield Calculations'!M149,IF(Worksheets!$I$45='Yield Calculations'!$N$4,'Yield Calculations'!L149*'Yield Calculations'!N149,IF(Worksheets!$I$45='Yield Calculations'!$O$4,'Yield Calculations'!L149*'Yield Calculations'!O149,IF(Worksheets!$I$45='Yield Calculations'!$P$4,'Yield Calculations'!L149*'Yield Calculations'!P149,"Too Many Lanes"))))</f>
        <v>Too Many Lanes</v>
      </c>
      <c r="R149" s="90" t="str">
        <f>IF(Worksheets!$I$45='Yield Calculations'!$M$4,'Yield Calculations'!M149,IF(Worksheets!$I$45='Yield Calculations'!$N$4,'Yield Calculations'!N149,IF(Worksheets!$I$45='Yield Calculations'!$O$4,'Yield Calculations'!O149,IF(Worksheets!$I$45='Yield Calculations'!$P$4,'Yield Calculations'!P149,"Too Many Lanes"))))</f>
        <v>Too Many Lanes</v>
      </c>
    </row>
    <row r="150" spans="1:18">
      <c r="A150" s="83">
        <f t="shared" si="2"/>
        <v>143</v>
      </c>
      <c r="B150" s="83" t="e">
        <f>Worksheets!$S$24*(A150-0.5)</f>
        <v>#VALUE!</v>
      </c>
      <c r="C150" s="90" t="e">
        <f>IF(Worksheets!$V$24&gt;=A150,Worksheets!$G$45*Worksheets!$AD$29*(1-Worksheets!$AD$29)^('Yield Calculations'!A150-1),0)</f>
        <v>#VALUE!</v>
      </c>
      <c r="D150" s="90" t="e">
        <f>IF(Worksheets!$V$24&gt;=A150,(Worksheets!$G$45-SUM($D$7:D149))*(((2*Worksheets!$G$44*(1-Worksheets!$G$44)*Worksheets!$AD$29)+(Worksheets!$G$44^2*Worksheets!$AD$29^2))/Worksheets!$G$45),0)</f>
        <v>#VALUE!</v>
      </c>
      <c r="E150" s="90" t="e">
        <f>IF(Worksheets!$V$24&gt;=A150,(Worksheets!$G$45-SUM($E$7:E149))*((Worksheets!$G$44^3*Worksheets!$AD$29^3+3*Worksheets!$G$44^2*(1-Worksheets!$G$44)*Worksheets!$AD$29^2+3*Worksheets!$G$44*(1-Worksheets!$G$44)^2*Worksheets!$AD$29)/Worksheets!$G$45),0)</f>
        <v>#VALUE!</v>
      </c>
      <c r="F150" s="90" t="e">
        <f>IF(Worksheets!$V$24&gt;=A150,(Worksheets!$G$45-SUM($F$7:F149))*((Worksheets!$G$44^4*Worksheets!$AD$29^4+4*Worksheets!$G$44^3*(1-Worksheets!$G$44)*Worksheets!$AD$29^3+6*Worksheets!$G$44^2*(1-Worksheets!$G$44)^2*Worksheets!$AD$29^2+4*Worksheets!$G$44*(1-Worksheets!$G$44^3)*Worksheets!$AD$29)/Worksheets!$G$45),0)</f>
        <v>#VALUE!</v>
      </c>
      <c r="G150" s="90" t="str">
        <f>IF(Worksheets!$D$45='Yield Calculations'!$C$4,'Yield Calculations'!B150*'Yield Calculations'!C150,IF(Worksheets!$D$45='Yield Calculations'!$D$4,'Yield Calculations'!B150*'Yield Calculations'!D150,IF(Worksheets!$D$45='Yield Calculations'!$E$4,'Yield Calculations'!B150*'Yield Calculations'!E150,IF(Worksheets!$D$45='Yield Calculations'!$F$4,'Yield Calculations'!B150*'Yield Calculations'!F150,"Too Many Lanes"))))</f>
        <v>Too Many Lanes</v>
      </c>
      <c r="H150" s="90" t="str">
        <f>IF(Worksheets!$D$45='Yield Calculations'!$C$4,'Yield Calculations'!C150,IF(Worksheets!$D$45='Yield Calculations'!$D$4,'Yield Calculations'!D150,IF(Worksheets!$D$45='Yield Calculations'!$E$4,'Yield Calculations'!E150,IF(Worksheets!$D$45='Yield Calculations'!$F$4,'Yield Calculations'!F150,"Too Many Lanes"))))</f>
        <v>Too Many Lanes</v>
      </c>
      <c r="K150" s="83">
        <v>143</v>
      </c>
      <c r="L150" s="83" t="e">
        <f>Worksheets!$X$24*(K150-0.5)</f>
        <v>#VALUE!</v>
      </c>
      <c r="M150" s="90" t="e">
        <f>IF(Worksheets!$AA$24&gt;=K150,Worksheets!$L$45*Worksheets!$AD$29*(1-Worksheets!$AD$29)^('Yield Calculations'!K150-1),0)</f>
        <v>#VALUE!</v>
      </c>
      <c r="N150" s="90" t="e">
        <f>IF(Worksheets!$AA$24&gt;=K150,(Worksheets!$L$45-SUM($N$7:N149))*(((2*Worksheets!$L$44*(1-Worksheets!$L$44)*Worksheets!$AD$29)+(Worksheets!$L$44^2*Worksheets!$AD$29^2))/Worksheets!$L$45),0)</f>
        <v>#VALUE!</v>
      </c>
      <c r="O150" s="90" t="e">
        <f>IF(Worksheets!$AA$24&gt;=K150,(Worksheets!$L$45-SUM($O$7:O149))*((Worksheets!$L$44^3*Worksheets!$AD$29^3+3*Worksheets!$L$44^2*(1-Worksheets!$L$44)*Worksheets!$AD$29^2+3*Worksheets!$L$44*(1-Worksheets!$L$44)^2*Worksheets!$AD$29)/Worksheets!$L$45),0)</f>
        <v>#VALUE!</v>
      </c>
      <c r="P150" s="90" t="e">
        <f>IF(Worksheets!$AA$24&gt;=K150,(Worksheets!$L$45-SUM($P$7:P149))*((Worksheets!$L$44^4*Worksheets!$AD$29^4+4*Worksheets!$L$44^3*(1-Worksheets!$L$44)*Worksheets!$AD$29^3+6*Worksheets!$L$44^2*(1-Worksheets!$L$44)^2*Worksheets!$AD$29^2+4*Worksheets!$L$44*(1-Worksheets!$L$44^3)*Worksheets!$AD$29)/Worksheets!$L$45),0)</f>
        <v>#VALUE!</v>
      </c>
      <c r="Q150" s="90" t="str">
        <f>IF(Worksheets!$I$45='Yield Calculations'!$M$4,'Yield Calculations'!L150*'Yield Calculations'!M150,IF(Worksheets!$I$45='Yield Calculations'!$N$4,'Yield Calculations'!L150*'Yield Calculations'!N150,IF(Worksheets!$I$45='Yield Calculations'!$O$4,'Yield Calculations'!L150*'Yield Calculations'!O150,IF(Worksheets!$I$45='Yield Calculations'!$P$4,'Yield Calculations'!L150*'Yield Calculations'!P150,"Too Many Lanes"))))</f>
        <v>Too Many Lanes</v>
      </c>
      <c r="R150" s="90" t="str">
        <f>IF(Worksheets!$I$45='Yield Calculations'!$M$4,'Yield Calculations'!M150,IF(Worksheets!$I$45='Yield Calculations'!$N$4,'Yield Calculations'!N150,IF(Worksheets!$I$45='Yield Calculations'!$O$4,'Yield Calculations'!O150,IF(Worksheets!$I$45='Yield Calculations'!$P$4,'Yield Calculations'!P150,"Too Many Lanes"))))</f>
        <v>Too Many Lanes</v>
      </c>
    </row>
    <row r="151" spans="1:18">
      <c r="A151" s="83">
        <f t="shared" si="2"/>
        <v>144</v>
      </c>
      <c r="B151" s="83" t="e">
        <f>Worksheets!$S$24*(A151-0.5)</f>
        <v>#VALUE!</v>
      </c>
      <c r="C151" s="90" t="e">
        <f>IF(Worksheets!$V$24&gt;=A151,Worksheets!$G$45*Worksheets!$AD$29*(1-Worksheets!$AD$29)^('Yield Calculations'!A151-1),0)</f>
        <v>#VALUE!</v>
      </c>
      <c r="D151" s="90" t="e">
        <f>IF(Worksheets!$V$24&gt;=A151,(Worksheets!$G$45-SUM($D$7:D150))*(((2*Worksheets!$G$44*(1-Worksheets!$G$44)*Worksheets!$AD$29)+(Worksheets!$G$44^2*Worksheets!$AD$29^2))/Worksheets!$G$45),0)</f>
        <v>#VALUE!</v>
      </c>
      <c r="E151" s="90" t="e">
        <f>IF(Worksheets!$V$24&gt;=A151,(Worksheets!$G$45-SUM($E$7:E150))*((Worksheets!$G$44^3*Worksheets!$AD$29^3+3*Worksheets!$G$44^2*(1-Worksheets!$G$44)*Worksheets!$AD$29^2+3*Worksheets!$G$44*(1-Worksheets!$G$44)^2*Worksheets!$AD$29)/Worksheets!$G$45),0)</f>
        <v>#VALUE!</v>
      </c>
      <c r="F151" s="90" t="e">
        <f>IF(Worksheets!$V$24&gt;=A151,(Worksheets!$G$45-SUM($F$7:F150))*((Worksheets!$G$44^4*Worksheets!$AD$29^4+4*Worksheets!$G$44^3*(1-Worksheets!$G$44)*Worksheets!$AD$29^3+6*Worksheets!$G$44^2*(1-Worksheets!$G$44)^2*Worksheets!$AD$29^2+4*Worksheets!$G$44*(1-Worksheets!$G$44^3)*Worksheets!$AD$29)/Worksheets!$G$45),0)</f>
        <v>#VALUE!</v>
      </c>
      <c r="G151" s="90" t="str">
        <f>IF(Worksheets!$D$45='Yield Calculations'!$C$4,'Yield Calculations'!B151*'Yield Calculations'!C151,IF(Worksheets!$D$45='Yield Calculations'!$D$4,'Yield Calculations'!B151*'Yield Calculations'!D151,IF(Worksheets!$D$45='Yield Calculations'!$E$4,'Yield Calculations'!B151*'Yield Calculations'!E151,IF(Worksheets!$D$45='Yield Calculations'!$F$4,'Yield Calculations'!B151*'Yield Calculations'!F151,"Too Many Lanes"))))</f>
        <v>Too Many Lanes</v>
      </c>
      <c r="H151" s="90" t="str">
        <f>IF(Worksheets!$D$45='Yield Calculations'!$C$4,'Yield Calculations'!C151,IF(Worksheets!$D$45='Yield Calculations'!$D$4,'Yield Calculations'!D151,IF(Worksheets!$D$45='Yield Calculations'!$E$4,'Yield Calculations'!E151,IF(Worksheets!$D$45='Yield Calculations'!$F$4,'Yield Calculations'!F151,"Too Many Lanes"))))</f>
        <v>Too Many Lanes</v>
      </c>
      <c r="K151" s="83">
        <v>144</v>
      </c>
      <c r="L151" s="83" t="e">
        <f>Worksheets!$X$24*(K151-0.5)</f>
        <v>#VALUE!</v>
      </c>
      <c r="M151" s="90" t="e">
        <f>IF(Worksheets!$AA$24&gt;=K151,Worksheets!$L$45*Worksheets!$AD$29*(1-Worksheets!$AD$29)^('Yield Calculations'!K151-1),0)</f>
        <v>#VALUE!</v>
      </c>
      <c r="N151" s="90" t="e">
        <f>IF(Worksheets!$AA$24&gt;=K151,(Worksheets!$L$45-SUM($N$7:N150))*(((2*Worksheets!$L$44*(1-Worksheets!$L$44)*Worksheets!$AD$29)+(Worksheets!$L$44^2*Worksheets!$AD$29^2))/Worksheets!$L$45),0)</f>
        <v>#VALUE!</v>
      </c>
      <c r="O151" s="90" t="e">
        <f>IF(Worksheets!$AA$24&gt;=K151,(Worksheets!$L$45-SUM($O$7:O150))*((Worksheets!$L$44^3*Worksheets!$AD$29^3+3*Worksheets!$L$44^2*(1-Worksheets!$L$44)*Worksheets!$AD$29^2+3*Worksheets!$L$44*(1-Worksheets!$L$44)^2*Worksheets!$AD$29)/Worksheets!$L$45),0)</f>
        <v>#VALUE!</v>
      </c>
      <c r="P151" s="90" t="e">
        <f>IF(Worksheets!$AA$24&gt;=K151,(Worksheets!$L$45-SUM($P$7:P150))*((Worksheets!$L$44^4*Worksheets!$AD$29^4+4*Worksheets!$L$44^3*(1-Worksheets!$L$44)*Worksheets!$AD$29^3+6*Worksheets!$L$44^2*(1-Worksheets!$L$44)^2*Worksheets!$AD$29^2+4*Worksheets!$L$44*(1-Worksheets!$L$44^3)*Worksheets!$AD$29)/Worksheets!$L$45),0)</f>
        <v>#VALUE!</v>
      </c>
      <c r="Q151" s="90" t="str">
        <f>IF(Worksheets!$I$45='Yield Calculations'!$M$4,'Yield Calculations'!L151*'Yield Calculations'!M151,IF(Worksheets!$I$45='Yield Calculations'!$N$4,'Yield Calculations'!L151*'Yield Calculations'!N151,IF(Worksheets!$I$45='Yield Calculations'!$O$4,'Yield Calculations'!L151*'Yield Calculations'!O151,IF(Worksheets!$I$45='Yield Calculations'!$P$4,'Yield Calculations'!L151*'Yield Calculations'!P151,"Too Many Lanes"))))</f>
        <v>Too Many Lanes</v>
      </c>
      <c r="R151" s="90" t="str">
        <f>IF(Worksheets!$I$45='Yield Calculations'!$M$4,'Yield Calculations'!M151,IF(Worksheets!$I$45='Yield Calculations'!$N$4,'Yield Calculations'!N151,IF(Worksheets!$I$45='Yield Calculations'!$O$4,'Yield Calculations'!O151,IF(Worksheets!$I$45='Yield Calculations'!$P$4,'Yield Calculations'!P151,"Too Many Lanes"))))</f>
        <v>Too Many Lanes</v>
      </c>
    </row>
    <row r="152" spans="1:18">
      <c r="A152" s="83">
        <f t="shared" si="2"/>
        <v>145</v>
      </c>
      <c r="B152" s="83" t="e">
        <f>Worksheets!$S$24*(A152-0.5)</f>
        <v>#VALUE!</v>
      </c>
      <c r="C152" s="90" t="e">
        <f>IF(Worksheets!$V$24&gt;=A152,Worksheets!$G$45*Worksheets!$AD$29*(1-Worksheets!$AD$29)^('Yield Calculations'!A152-1),0)</f>
        <v>#VALUE!</v>
      </c>
      <c r="D152" s="90" t="e">
        <f>IF(Worksheets!$V$24&gt;=A152,(Worksheets!$G$45-SUM($D$7:D151))*(((2*Worksheets!$G$44*(1-Worksheets!$G$44)*Worksheets!$AD$29)+(Worksheets!$G$44^2*Worksheets!$AD$29^2))/Worksheets!$G$45),0)</f>
        <v>#VALUE!</v>
      </c>
      <c r="E152" s="90" t="e">
        <f>IF(Worksheets!$V$24&gt;=A152,(Worksheets!$G$45-SUM($E$7:E151))*((Worksheets!$G$44^3*Worksheets!$AD$29^3+3*Worksheets!$G$44^2*(1-Worksheets!$G$44)*Worksheets!$AD$29^2+3*Worksheets!$G$44*(1-Worksheets!$G$44)^2*Worksheets!$AD$29)/Worksheets!$G$45),0)</f>
        <v>#VALUE!</v>
      </c>
      <c r="F152" s="90" t="e">
        <f>IF(Worksheets!$V$24&gt;=A152,(Worksheets!$G$45-SUM($F$7:F151))*((Worksheets!$G$44^4*Worksheets!$AD$29^4+4*Worksheets!$G$44^3*(1-Worksheets!$G$44)*Worksheets!$AD$29^3+6*Worksheets!$G$44^2*(1-Worksheets!$G$44)^2*Worksheets!$AD$29^2+4*Worksheets!$G$44*(1-Worksheets!$G$44^3)*Worksheets!$AD$29)/Worksheets!$G$45),0)</f>
        <v>#VALUE!</v>
      </c>
      <c r="G152" s="90" t="str">
        <f>IF(Worksheets!$D$45='Yield Calculations'!$C$4,'Yield Calculations'!B152*'Yield Calculations'!C152,IF(Worksheets!$D$45='Yield Calculations'!$D$4,'Yield Calculations'!B152*'Yield Calculations'!D152,IF(Worksheets!$D$45='Yield Calculations'!$E$4,'Yield Calculations'!B152*'Yield Calculations'!E152,IF(Worksheets!$D$45='Yield Calculations'!$F$4,'Yield Calculations'!B152*'Yield Calculations'!F152,"Too Many Lanes"))))</f>
        <v>Too Many Lanes</v>
      </c>
      <c r="H152" s="90" t="str">
        <f>IF(Worksheets!$D$45='Yield Calculations'!$C$4,'Yield Calculations'!C152,IF(Worksheets!$D$45='Yield Calculations'!$D$4,'Yield Calculations'!D152,IF(Worksheets!$D$45='Yield Calculations'!$E$4,'Yield Calculations'!E152,IF(Worksheets!$D$45='Yield Calculations'!$F$4,'Yield Calculations'!F152,"Too Many Lanes"))))</f>
        <v>Too Many Lanes</v>
      </c>
      <c r="K152" s="83">
        <v>145</v>
      </c>
      <c r="L152" s="83" t="e">
        <f>Worksheets!$X$24*(K152-0.5)</f>
        <v>#VALUE!</v>
      </c>
      <c r="M152" s="90" t="e">
        <f>IF(Worksheets!$AA$24&gt;=K152,Worksheets!$L$45*Worksheets!$AD$29*(1-Worksheets!$AD$29)^('Yield Calculations'!K152-1),0)</f>
        <v>#VALUE!</v>
      </c>
      <c r="N152" s="90" t="e">
        <f>IF(Worksheets!$AA$24&gt;=K152,(Worksheets!$L$45-SUM($N$7:N151))*(((2*Worksheets!$L$44*(1-Worksheets!$L$44)*Worksheets!$AD$29)+(Worksheets!$L$44^2*Worksheets!$AD$29^2))/Worksheets!$L$45),0)</f>
        <v>#VALUE!</v>
      </c>
      <c r="O152" s="90" t="e">
        <f>IF(Worksheets!$AA$24&gt;=K152,(Worksheets!$L$45-SUM($O$7:O151))*((Worksheets!$L$44^3*Worksheets!$AD$29^3+3*Worksheets!$L$44^2*(1-Worksheets!$L$44)*Worksheets!$AD$29^2+3*Worksheets!$L$44*(1-Worksheets!$L$44)^2*Worksheets!$AD$29)/Worksheets!$L$45),0)</f>
        <v>#VALUE!</v>
      </c>
      <c r="P152" s="90" t="e">
        <f>IF(Worksheets!$AA$24&gt;=K152,(Worksheets!$L$45-SUM($P$7:P151))*((Worksheets!$L$44^4*Worksheets!$AD$29^4+4*Worksheets!$L$44^3*(1-Worksheets!$L$44)*Worksheets!$AD$29^3+6*Worksheets!$L$44^2*(1-Worksheets!$L$44)^2*Worksheets!$AD$29^2+4*Worksheets!$L$44*(1-Worksheets!$L$44^3)*Worksheets!$AD$29)/Worksheets!$L$45),0)</f>
        <v>#VALUE!</v>
      </c>
      <c r="Q152" s="90" t="str">
        <f>IF(Worksheets!$I$45='Yield Calculations'!$M$4,'Yield Calculations'!L152*'Yield Calculations'!M152,IF(Worksheets!$I$45='Yield Calculations'!$N$4,'Yield Calculations'!L152*'Yield Calculations'!N152,IF(Worksheets!$I$45='Yield Calculations'!$O$4,'Yield Calculations'!L152*'Yield Calculations'!O152,IF(Worksheets!$I$45='Yield Calculations'!$P$4,'Yield Calculations'!L152*'Yield Calculations'!P152,"Too Many Lanes"))))</f>
        <v>Too Many Lanes</v>
      </c>
      <c r="R152" s="90" t="str">
        <f>IF(Worksheets!$I$45='Yield Calculations'!$M$4,'Yield Calculations'!M152,IF(Worksheets!$I$45='Yield Calculations'!$N$4,'Yield Calculations'!N152,IF(Worksheets!$I$45='Yield Calculations'!$O$4,'Yield Calculations'!O152,IF(Worksheets!$I$45='Yield Calculations'!$P$4,'Yield Calculations'!P152,"Too Many Lanes"))))</f>
        <v>Too Many Lanes</v>
      </c>
    </row>
    <row r="153" spans="1:18">
      <c r="A153" s="83">
        <f t="shared" si="2"/>
        <v>146</v>
      </c>
      <c r="B153" s="83" t="e">
        <f>Worksheets!$S$24*(A153-0.5)</f>
        <v>#VALUE!</v>
      </c>
      <c r="C153" s="90" t="e">
        <f>IF(Worksheets!$V$24&gt;=A153,Worksheets!$G$45*Worksheets!$AD$29*(1-Worksheets!$AD$29)^('Yield Calculations'!A153-1),0)</f>
        <v>#VALUE!</v>
      </c>
      <c r="D153" s="90" t="e">
        <f>IF(Worksheets!$V$24&gt;=A153,(Worksheets!$G$45-SUM($D$7:D152))*(((2*Worksheets!$G$44*(1-Worksheets!$G$44)*Worksheets!$AD$29)+(Worksheets!$G$44^2*Worksheets!$AD$29^2))/Worksheets!$G$45),0)</f>
        <v>#VALUE!</v>
      </c>
      <c r="E153" s="90" t="e">
        <f>IF(Worksheets!$V$24&gt;=A153,(Worksheets!$G$45-SUM($E$7:E152))*((Worksheets!$G$44^3*Worksheets!$AD$29^3+3*Worksheets!$G$44^2*(1-Worksheets!$G$44)*Worksheets!$AD$29^2+3*Worksheets!$G$44*(1-Worksheets!$G$44)^2*Worksheets!$AD$29)/Worksheets!$G$45),0)</f>
        <v>#VALUE!</v>
      </c>
      <c r="F153" s="90" t="e">
        <f>IF(Worksheets!$V$24&gt;=A153,(Worksheets!$G$45-SUM($F$7:F152))*((Worksheets!$G$44^4*Worksheets!$AD$29^4+4*Worksheets!$G$44^3*(1-Worksheets!$G$44)*Worksheets!$AD$29^3+6*Worksheets!$G$44^2*(1-Worksheets!$G$44)^2*Worksheets!$AD$29^2+4*Worksheets!$G$44*(1-Worksheets!$G$44^3)*Worksheets!$AD$29)/Worksheets!$G$45),0)</f>
        <v>#VALUE!</v>
      </c>
      <c r="G153" s="90" t="str">
        <f>IF(Worksheets!$D$45='Yield Calculations'!$C$4,'Yield Calculations'!B153*'Yield Calculations'!C153,IF(Worksheets!$D$45='Yield Calculations'!$D$4,'Yield Calculations'!B153*'Yield Calculations'!D153,IF(Worksheets!$D$45='Yield Calculations'!$E$4,'Yield Calculations'!B153*'Yield Calculations'!E153,IF(Worksheets!$D$45='Yield Calculations'!$F$4,'Yield Calculations'!B153*'Yield Calculations'!F153,"Too Many Lanes"))))</f>
        <v>Too Many Lanes</v>
      </c>
      <c r="H153" s="90" t="str">
        <f>IF(Worksheets!$D$45='Yield Calculations'!$C$4,'Yield Calculations'!C153,IF(Worksheets!$D$45='Yield Calculations'!$D$4,'Yield Calculations'!D153,IF(Worksheets!$D$45='Yield Calculations'!$E$4,'Yield Calculations'!E153,IF(Worksheets!$D$45='Yield Calculations'!$F$4,'Yield Calculations'!F153,"Too Many Lanes"))))</f>
        <v>Too Many Lanes</v>
      </c>
      <c r="K153" s="83">
        <v>146</v>
      </c>
      <c r="L153" s="83" t="e">
        <f>Worksheets!$X$24*(K153-0.5)</f>
        <v>#VALUE!</v>
      </c>
      <c r="M153" s="90" t="e">
        <f>IF(Worksheets!$AA$24&gt;=K153,Worksheets!$L$45*Worksheets!$AD$29*(1-Worksheets!$AD$29)^('Yield Calculations'!K153-1),0)</f>
        <v>#VALUE!</v>
      </c>
      <c r="N153" s="90" t="e">
        <f>IF(Worksheets!$AA$24&gt;=K153,(Worksheets!$L$45-SUM($N$7:N152))*(((2*Worksheets!$L$44*(1-Worksheets!$L$44)*Worksheets!$AD$29)+(Worksheets!$L$44^2*Worksheets!$AD$29^2))/Worksheets!$L$45),0)</f>
        <v>#VALUE!</v>
      </c>
      <c r="O153" s="90" t="e">
        <f>IF(Worksheets!$AA$24&gt;=K153,(Worksheets!$L$45-SUM($O$7:O152))*((Worksheets!$L$44^3*Worksheets!$AD$29^3+3*Worksheets!$L$44^2*(1-Worksheets!$L$44)*Worksheets!$AD$29^2+3*Worksheets!$L$44*(1-Worksheets!$L$44)^2*Worksheets!$AD$29)/Worksheets!$L$45),0)</f>
        <v>#VALUE!</v>
      </c>
      <c r="P153" s="90" t="e">
        <f>IF(Worksheets!$AA$24&gt;=K153,(Worksheets!$L$45-SUM($P$7:P152))*((Worksheets!$L$44^4*Worksheets!$AD$29^4+4*Worksheets!$L$44^3*(1-Worksheets!$L$44)*Worksheets!$AD$29^3+6*Worksheets!$L$44^2*(1-Worksheets!$L$44)^2*Worksheets!$AD$29^2+4*Worksheets!$L$44*(1-Worksheets!$L$44^3)*Worksheets!$AD$29)/Worksheets!$L$45),0)</f>
        <v>#VALUE!</v>
      </c>
      <c r="Q153" s="90" t="str">
        <f>IF(Worksheets!$I$45='Yield Calculations'!$M$4,'Yield Calculations'!L153*'Yield Calculations'!M153,IF(Worksheets!$I$45='Yield Calculations'!$N$4,'Yield Calculations'!L153*'Yield Calculations'!N153,IF(Worksheets!$I$45='Yield Calculations'!$O$4,'Yield Calculations'!L153*'Yield Calculations'!O153,IF(Worksheets!$I$45='Yield Calculations'!$P$4,'Yield Calculations'!L153*'Yield Calculations'!P153,"Too Many Lanes"))))</f>
        <v>Too Many Lanes</v>
      </c>
      <c r="R153" s="90" t="str">
        <f>IF(Worksheets!$I$45='Yield Calculations'!$M$4,'Yield Calculations'!M153,IF(Worksheets!$I$45='Yield Calculations'!$N$4,'Yield Calculations'!N153,IF(Worksheets!$I$45='Yield Calculations'!$O$4,'Yield Calculations'!O153,IF(Worksheets!$I$45='Yield Calculations'!$P$4,'Yield Calculations'!P153,"Too Many Lanes"))))</f>
        <v>Too Many Lanes</v>
      </c>
    </row>
    <row r="154" spans="1:18">
      <c r="A154" s="83">
        <f t="shared" si="2"/>
        <v>147</v>
      </c>
      <c r="B154" s="83" t="e">
        <f>Worksheets!$S$24*(A154-0.5)</f>
        <v>#VALUE!</v>
      </c>
      <c r="C154" s="90" t="e">
        <f>IF(Worksheets!$V$24&gt;=A154,Worksheets!$G$45*Worksheets!$AD$29*(1-Worksheets!$AD$29)^('Yield Calculations'!A154-1),0)</f>
        <v>#VALUE!</v>
      </c>
      <c r="D154" s="90" t="e">
        <f>IF(Worksheets!$V$24&gt;=A154,(Worksheets!$G$45-SUM($D$7:D153))*(((2*Worksheets!$G$44*(1-Worksheets!$G$44)*Worksheets!$AD$29)+(Worksheets!$G$44^2*Worksheets!$AD$29^2))/Worksheets!$G$45),0)</f>
        <v>#VALUE!</v>
      </c>
      <c r="E154" s="90" t="e">
        <f>IF(Worksheets!$V$24&gt;=A154,(Worksheets!$G$45-SUM($E$7:E153))*((Worksheets!$G$44^3*Worksheets!$AD$29^3+3*Worksheets!$G$44^2*(1-Worksheets!$G$44)*Worksheets!$AD$29^2+3*Worksheets!$G$44*(1-Worksheets!$G$44)^2*Worksheets!$AD$29)/Worksheets!$G$45),0)</f>
        <v>#VALUE!</v>
      </c>
      <c r="F154" s="90" t="e">
        <f>IF(Worksheets!$V$24&gt;=A154,(Worksheets!$G$45-SUM($F$7:F153))*((Worksheets!$G$44^4*Worksheets!$AD$29^4+4*Worksheets!$G$44^3*(1-Worksheets!$G$44)*Worksheets!$AD$29^3+6*Worksheets!$G$44^2*(1-Worksheets!$G$44)^2*Worksheets!$AD$29^2+4*Worksheets!$G$44*(1-Worksheets!$G$44^3)*Worksheets!$AD$29)/Worksheets!$G$45),0)</f>
        <v>#VALUE!</v>
      </c>
      <c r="G154" s="90" t="str">
        <f>IF(Worksheets!$D$45='Yield Calculations'!$C$4,'Yield Calculations'!B154*'Yield Calculations'!C154,IF(Worksheets!$D$45='Yield Calculations'!$D$4,'Yield Calculations'!B154*'Yield Calculations'!D154,IF(Worksheets!$D$45='Yield Calculations'!$E$4,'Yield Calculations'!B154*'Yield Calculations'!E154,IF(Worksheets!$D$45='Yield Calculations'!$F$4,'Yield Calculations'!B154*'Yield Calculations'!F154,"Too Many Lanes"))))</f>
        <v>Too Many Lanes</v>
      </c>
      <c r="H154" s="90" t="str">
        <f>IF(Worksheets!$D$45='Yield Calculations'!$C$4,'Yield Calculations'!C154,IF(Worksheets!$D$45='Yield Calculations'!$D$4,'Yield Calculations'!D154,IF(Worksheets!$D$45='Yield Calculations'!$E$4,'Yield Calculations'!E154,IF(Worksheets!$D$45='Yield Calculations'!$F$4,'Yield Calculations'!F154,"Too Many Lanes"))))</f>
        <v>Too Many Lanes</v>
      </c>
      <c r="K154" s="83">
        <v>147</v>
      </c>
      <c r="L154" s="83" t="e">
        <f>Worksheets!$X$24*(K154-0.5)</f>
        <v>#VALUE!</v>
      </c>
      <c r="M154" s="90" t="e">
        <f>IF(Worksheets!$AA$24&gt;=K154,Worksheets!$L$45*Worksheets!$AD$29*(1-Worksheets!$AD$29)^('Yield Calculations'!K154-1),0)</f>
        <v>#VALUE!</v>
      </c>
      <c r="N154" s="90" t="e">
        <f>IF(Worksheets!$AA$24&gt;=K154,(Worksheets!$L$45-SUM($N$7:N153))*(((2*Worksheets!$L$44*(1-Worksheets!$L$44)*Worksheets!$AD$29)+(Worksheets!$L$44^2*Worksheets!$AD$29^2))/Worksheets!$L$45),0)</f>
        <v>#VALUE!</v>
      </c>
      <c r="O154" s="90" t="e">
        <f>IF(Worksheets!$AA$24&gt;=K154,(Worksheets!$L$45-SUM($O$7:O153))*((Worksheets!$L$44^3*Worksheets!$AD$29^3+3*Worksheets!$L$44^2*(1-Worksheets!$L$44)*Worksheets!$AD$29^2+3*Worksheets!$L$44*(1-Worksheets!$L$44)^2*Worksheets!$AD$29)/Worksheets!$L$45),0)</f>
        <v>#VALUE!</v>
      </c>
      <c r="P154" s="90" t="e">
        <f>IF(Worksheets!$AA$24&gt;=K154,(Worksheets!$L$45-SUM($P$7:P153))*((Worksheets!$L$44^4*Worksheets!$AD$29^4+4*Worksheets!$L$44^3*(1-Worksheets!$L$44)*Worksheets!$AD$29^3+6*Worksheets!$L$44^2*(1-Worksheets!$L$44)^2*Worksheets!$AD$29^2+4*Worksheets!$L$44*(1-Worksheets!$L$44^3)*Worksheets!$AD$29)/Worksheets!$L$45),0)</f>
        <v>#VALUE!</v>
      </c>
      <c r="Q154" s="90" t="str">
        <f>IF(Worksheets!$I$45='Yield Calculations'!$M$4,'Yield Calculations'!L154*'Yield Calculations'!M154,IF(Worksheets!$I$45='Yield Calculations'!$N$4,'Yield Calculations'!L154*'Yield Calculations'!N154,IF(Worksheets!$I$45='Yield Calculations'!$O$4,'Yield Calculations'!L154*'Yield Calculations'!O154,IF(Worksheets!$I$45='Yield Calculations'!$P$4,'Yield Calculations'!L154*'Yield Calculations'!P154,"Too Many Lanes"))))</f>
        <v>Too Many Lanes</v>
      </c>
      <c r="R154" s="90" t="str">
        <f>IF(Worksheets!$I$45='Yield Calculations'!$M$4,'Yield Calculations'!M154,IF(Worksheets!$I$45='Yield Calculations'!$N$4,'Yield Calculations'!N154,IF(Worksheets!$I$45='Yield Calculations'!$O$4,'Yield Calculations'!O154,IF(Worksheets!$I$45='Yield Calculations'!$P$4,'Yield Calculations'!P154,"Too Many Lanes"))))</f>
        <v>Too Many Lanes</v>
      </c>
    </row>
    <row r="155" spans="1:18">
      <c r="A155" s="83">
        <f t="shared" si="2"/>
        <v>148</v>
      </c>
      <c r="B155" s="83" t="e">
        <f>Worksheets!$S$24*(A155-0.5)</f>
        <v>#VALUE!</v>
      </c>
      <c r="C155" s="90" t="e">
        <f>IF(Worksheets!$V$24&gt;=A155,Worksheets!$G$45*Worksheets!$AD$29*(1-Worksheets!$AD$29)^('Yield Calculations'!A155-1),0)</f>
        <v>#VALUE!</v>
      </c>
      <c r="D155" s="90" t="e">
        <f>IF(Worksheets!$V$24&gt;=A155,(Worksheets!$G$45-SUM($D$7:D154))*(((2*Worksheets!$G$44*(1-Worksheets!$G$44)*Worksheets!$AD$29)+(Worksheets!$G$44^2*Worksheets!$AD$29^2))/Worksheets!$G$45),0)</f>
        <v>#VALUE!</v>
      </c>
      <c r="E155" s="90" t="e">
        <f>IF(Worksheets!$V$24&gt;=A155,(Worksheets!$G$45-SUM($E$7:E154))*((Worksheets!$G$44^3*Worksheets!$AD$29^3+3*Worksheets!$G$44^2*(1-Worksheets!$G$44)*Worksheets!$AD$29^2+3*Worksheets!$G$44*(1-Worksheets!$G$44)^2*Worksheets!$AD$29)/Worksheets!$G$45),0)</f>
        <v>#VALUE!</v>
      </c>
      <c r="F155" s="90" t="e">
        <f>IF(Worksheets!$V$24&gt;=A155,(Worksheets!$G$45-SUM($F$7:F154))*((Worksheets!$G$44^4*Worksheets!$AD$29^4+4*Worksheets!$G$44^3*(1-Worksheets!$G$44)*Worksheets!$AD$29^3+6*Worksheets!$G$44^2*(1-Worksheets!$G$44)^2*Worksheets!$AD$29^2+4*Worksheets!$G$44*(1-Worksheets!$G$44^3)*Worksheets!$AD$29)/Worksheets!$G$45),0)</f>
        <v>#VALUE!</v>
      </c>
      <c r="G155" s="90" t="str">
        <f>IF(Worksheets!$D$45='Yield Calculations'!$C$4,'Yield Calculations'!B155*'Yield Calculations'!C155,IF(Worksheets!$D$45='Yield Calculations'!$D$4,'Yield Calculations'!B155*'Yield Calculations'!D155,IF(Worksheets!$D$45='Yield Calculations'!$E$4,'Yield Calculations'!B155*'Yield Calculations'!E155,IF(Worksheets!$D$45='Yield Calculations'!$F$4,'Yield Calculations'!B155*'Yield Calculations'!F155,"Too Many Lanes"))))</f>
        <v>Too Many Lanes</v>
      </c>
      <c r="H155" s="90" t="str">
        <f>IF(Worksheets!$D$45='Yield Calculations'!$C$4,'Yield Calculations'!C155,IF(Worksheets!$D$45='Yield Calculations'!$D$4,'Yield Calculations'!D155,IF(Worksheets!$D$45='Yield Calculations'!$E$4,'Yield Calculations'!E155,IF(Worksheets!$D$45='Yield Calculations'!$F$4,'Yield Calculations'!F155,"Too Many Lanes"))))</f>
        <v>Too Many Lanes</v>
      </c>
      <c r="K155" s="83">
        <v>148</v>
      </c>
      <c r="L155" s="83" t="e">
        <f>Worksheets!$X$24*(K155-0.5)</f>
        <v>#VALUE!</v>
      </c>
      <c r="M155" s="90" t="e">
        <f>IF(Worksheets!$AA$24&gt;=K155,Worksheets!$L$45*Worksheets!$AD$29*(1-Worksheets!$AD$29)^('Yield Calculations'!K155-1),0)</f>
        <v>#VALUE!</v>
      </c>
      <c r="N155" s="90" t="e">
        <f>IF(Worksheets!$AA$24&gt;=K155,(Worksheets!$L$45-SUM($N$7:N154))*(((2*Worksheets!$L$44*(1-Worksheets!$L$44)*Worksheets!$AD$29)+(Worksheets!$L$44^2*Worksheets!$AD$29^2))/Worksheets!$L$45),0)</f>
        <v>#VALUE!</v>
      </c>
      <c r="O155" s="90" t="e">
        <f>IF(Worksheets!$AA$24&gt;=K155,(Worksheets!$L$45-SUM($O$7:O154))*((Worksheets!$L$44^3*Worksheets!$AD$29^3+3*Worksheets!$L$44^2*(1-Worksheets!$L$44)*Worksheets!$AD$29^2+3*Worksheets!$L$44*(1-Worksheets!$L$44)^2*Worksheets!$AD$29)/Worksheets!$L$45),0)</f>
        <v>#VALUE!</v>
      </c>
      <c r="P155" s="90" t="e">
        <f>IF(Worksheets!$AA$24&gt;=K155,(Worksheets!$L$45-SUM($P$7:P154))*((Worksheets!$L$44^4*Worksheets!$AD$29^4+4*Worksheets!$L$44^3*(1-Worksheets!$L$44)*Worksheets!$AD$29^3+6*Worksheets!$L$44^2*(1-Worksheets!$L$44)^2*Worksheets!$AD$29^2+4*Worksheets!$L$44*(1-Worksheets!$L$44^3)*Worksheets!$AD$29)/Worksheets!$L$45),0)</f>
        <v>#VALUE!</v>
      </c>
      <c r="Q155" s="90" t="str">
        <f>IF(Worksheets!$I$45='Yield Calculations'!$M$4,'Yield Calculations'!L155*'Yield Calculations'!M155,IF(Worksheets!$I$45='Yield Calculations'!$N$4,'Yield Calculations'!L155*'Yield Calculations'!N155,IF(Worksheets!$I$45='Yield Calculations'!$O$4,'Yield Calculations'!L155*'Yield Calculations'!O155,IF(Worksheets!$I$45='Yield Calculations'!$P$4,'Yield Calculations'!L155*'Yield Calculations'!P155,"Too Many Lanes"))))</f>
        <v>Too Many Lanes</v>
      </c>
      <c r="R155" s="90" t="str">
        <f>IF(Worksheets!$I$45='Yield Calculations'!$M$4,'Yield Calculations'!M155,IF(Worksheets!$I$45='Yield Calculations'!$N$4,'Yield Calculations'!N155,IF(Worksheets!$I$45='Yield Calculations'!$O$4,'Yield Calculations'!O155,IF(Worksheets!$I$45='Yield Calculations'!$P$4,'Yield Calculations'!P155,"Too Many Lanes"))))</f>
        <v>Too Many Lanes</v>
      </c>
    </row>
    <row r="156" spans="1:18">
      <c r="A156" s="83">
        <f t="shared" si="2"/>
        <v>149</v>
      </c>
      <c r="B156" s="83" t="e">
        <f>Worksheets!$S$24*(A156-0.5)</f>
        <v>#VALUE!</v>
      </c>
      <c r="C156" s="90" t="e">
        <f>IF(Worksheets!$V$24&gt;=A156,Worksheets!$G$45*Worksheets!$AD$29*(1-Worksheets!$AD$29)^('Yield Calculations'!A156-1),0)</f>
        <v>#VALUE!</v>
      </c>
      <c r="D156" s="90" t="e">
        <f>IF(Worksheets!$V$24&gt;=A156,(Worksheets!$G$45-SUM($D$7:D155))*(((2*Worksheets!$G$44*(1-Worksheets!$G$44)*Worksheets!$AD$29)+(Worksheets!$G$44^2*Worksheets!$AD$29^2))/Worksheets!$G$45),0)</f>
        <v>#VALUE!</v>
      </c>
      <c r="E156" s="90" t="e">
        <f>IF(Worksheets!$V$24&gt;=A156,(Worksheets!$G$45-SUM($E$7:E155))*((Worksheets!$G$44^3*Worksheets!$AD$29^3+3*Worksheets!$G$44^2*(1-Worksheets!$G$44)*Worksheets!$AD$29^2+3*Worksheets!$G$44*(1-Worksheets!$G$44)^2*Worksheets!$AD$29)/Worksheets!$G$45),0)</f>
        <v>#VALUE!</v>
      </c>
      <c r="F156" s="90" t="e">
        <f>IF(Worksheets!$V$24&gt;=A156,(Worksheets!$G$45-SUM($F$7:F155))*((Worksheets!$G$44^4*Worksheets!$AD$29^4+4*Worksheets!$G$44^3*(1-Worksheets!$G$44)*Worksheets!$AD$29^3+6*Worksheets!$G$44^2*(1-Worksheets!$G$44)^2*Worksheets!$AD$29^2+4*Worksheets!$G$44*(1-Worksheets!$G$44^3)*Worksheets!$AD$29)/Worksheets!$G$45),0)</f>
        <v>#VALUE!</v>
      </c>
      <c r="G156" s="90" t="str">
        <f>IF(Worksheets!$D$45='Yield Calculations'!$C$4,'Yield Calculations'!B156*'Yield Calculations'!C156,IF(Worksheets!$D$45='Yield Calculations'!$D$4,'Yield Calculations'!B156*'Yield Calculations'!D156,IF(Worksheets!$D$45='Yield Calculations'!$E$4,'Yield Calculations'!B156*'Yield Calculations'!E156,IF(Worksheets!$D$45='Yield Calculations'!$F$4,'Yield Calculations'!B156*'Yield Calculations'!F156,"Too Many Lanes"))))</f>
        <v>Too Many Lanes</v>
      </c>
      <c r="H156" s="90" t="str">
        <f>IF(Worksheets!$D$45='Yield Calculations'!$C$4,'Yield Calculations'!C156,IF(Worksheets!$D$45='Yield Calculations'!$D$4,'Yield Calculations'!D156,IF(Worksheets!$D$45='Yield Calculations'!$E$4,'Yield Calculations'!E156,IF(Worksheets!$D$45='Yield Calculations'!$F$4,'Yield Calculations'!F156,"Too Many Lanes"))))</f>
        <v>Too Many Lanes</v>
      </c>
      <c r="K156" s="83">
        <v>149</v>
      </c>
      <c r="L156" s="83" t="e">
        <f>Worksheets!$X$24*(K156-0.5)</f>
        <v>#VALUE!</v>
      </c>
      <c r="M156" s="90" t="e">
        <f>IF(Worksheets!$AA$24&gt;=K156,Worksheets!$L$45*Worksheets!$AD$29*(1-Worksheets!$AD$29)^('Yield Calculations'!K156-1),0)</f>
        <v>#VALUE!</v>
      </c>
      <c r="N156" s="90" t="e">
        <f>IF(Worksheets!$AA$24&gt;=K156,(Worksheets!$L$45-SUM($N$7:N155))*(((2*Worksheets!$L$44*(1-Worksheets!$L$44)*Worksheets!$AD$29)+(Worksheets!$L$44^2*Worksheets!$AD$29^2))/Worksheets!$L$45),0)</f>
        <v>#VALUE!</v>
      </c>
      <c r="O156" s="90" t="e">
        <f>IF(Worksheets!$AA$24&gt;=K156,(Worksheets!$L$45-SUM($O$7:O155))*((Worksheets!$L$44^3*Worksheets!$AD$29^3+3*Worksheets!$L$44^2*(1-Worksheets!$L$44)*Worksheets!$AD$29^2+3*Worksheets!$L$44*(1-Worksheets!$L$44)^2*Worksheets!$AD$29)/Worksheets!$L$45),0)</f>
        <v>#VALUE!</v>
      </c>
      <c r="P156" s="90" t="e">
        <f>IF(Worksheets!$AA$24&gt;=K156,(Worksheets!$L$45-SUM($P$7:P155))*((Worksheets!$L$44^4*Worksheets!$AD$29^4+4*Worksheets!$L$44^3*(1-Worksheets!$L$44)*Worksheets!$AD$29^3+6*Worksheets!$L$44^2*(1-Worksheets!$L$44)^2*Worksheets!$AD$29^2+4*Worksheets!$L$44*(1-Worksheets!$L$44^3)*Worksheets!$AD$29)/Worksheets!$L$45),0)</f>
        <v>#VALUE!</v>
      </c>
      <c r="Q156" s="90" t="str">
        <f>IF(Worksheets!$I$45='Yield Calculations'!$M$4,'Yield Calculations'!L156*'Yield Calculations'!M156,IF(Worksheets!$I$45='Yield Calculations'!$N$4,'Yield Calculations'!L156*'Yield Calculations'!N156,IF(Worksheets!$I$45='Yield Calculations'!$O$4,'Yield Calculations'!L156*'Yield Calculations'!O156,IF(Worksheets!$I$45='Yield Calculations'!$P$4,'Yield Calculations'!L156*'Yield Calculations'!P156,"Too Many Lanes"))))</f>
        <v>Too Many Lanes</v>
      </c>
      <c r="R156" s="90" t="str">
        <f>IF(Worksheets!$I$45='Yield Calculations'!$M$4,'Yield Calculations'!M156,IF(Worksheets!$I$45='Yield Calculations'!$N$4,'Yield Calculations'!N156,IF(Worksheets!$I$45='Yield Calculations'!$O$4,'Yield Calculations'!O156,IF(Worksheets!$I$45='Yield Calculations'!$P$4,'Yield Calculations'!P156,"Too Many Lanes"))))</f>
        <v>Too Many Lanes</v>
      </c>
    </row>
    <row r="157" spans="1:18">
      <c r="A157" s="83">
        <f t="shared" si="2"/>
        <v>150</v>
      </c>
      <c r="B157" s="83" t="e">
        <f>Worksheets!$S$24*(A157-0.5)</f>
        <v>#VALUE!</v>
      </c>
      <c r="C157" s="90" t="e">
        <f>IF(Worksheets!$V$24&gt;=A157,Worksheets!$G$45*Worksheets!$AD$29*(1-Worksheets!$AD$29)^('Yield Calculations'!A157-1),0)</f>
        <v>#VALUE!</v>
      </c>
      <c r="D157" s="90" t="e">
        <f>IF(Worksheets!$V$24&gt;=A157,(Worksheets!$G$45-SUM($D$7:D156))*(((2*Worksheets!$G$44*(1-Worksheets!$G$44)*Worksheets!$AD$29)+(Worksheets!$G$44^2*Worksheets!$AD$29^2))/Worksheets!$G$45),0)</f>
        <v>#VALUE!</v>
      </c>
      <c r="E157" s="90" t="e">
        <f>IF(Worksheets!$V$24&gt;=A157,(Worksheets!$G$45-SUM($E$7:E156))*((Worksheets!$G$44^3*Worksheets!$AD$29^3+3*Worksheets!$G$44^2*(1-Worksheets!$G$44)*Worksheets!$AD$29^2+3*Worksheets!$G$44*(1-Worksheets!$G$44)^2*Worksheets!$AD$29)/Worksheets!$G$45),0)</f>
        <v>#VALUE!</v>
      </c>
      <c r="F157" s="90" t="e">
        <f>IF(Worksheets!$V$24&gt;=A157,(Worksheets!$G$45-SUM($F$7:F156))*((Worksheets!$G$44^4*Worksheets!$AD$29^4+4*Worksheets!$G$44^3*(1-Worksheets!$G$44)*Worksheets!$AD$29^3+6*Worksheets!$G$44^2*(1-Worksheets!$G$44)^2*Worksheets!$AD$29^2+4*Worksheets!$G$44*(1-Worksheets!$G$44^3)*Worksheets!$AD$29)/Worksheets!$G$45),0)</f>
        <v>#VALUE!</v>
      </c>
      <c r="G157" s="90" t="str">
        <f>IF(Worksheets!$D$45='Yield Calculations'!$C$4,'Yield Calculations'!B157*'Yield Calculations'!C157,IF(Worksheets!$D$45='Yield Calculations'!$D$4,'Yield Calculations'!B157*'Yield Calculations'!D157,IF(Worksheets!$D$45='Yield Calculations'!$E$4,'Yield Calculations'!B157*'Yield Calculations'!E157,IF(Worksheets!$D$45='Yield Calculations'!$F$4,'Yield Calculations'!B157*'Yield Calculations'!F157,"Too Many Lanes"))))</f>
        <v>Too Many Lanes</v>
      </c>
      <c r="H157" s="90" t="str">
        <f>IF(Worksheets!$D$45='Yield Calculations'!$C$4,'Yield Calculations'!C157,IF(Worksheets!$D$45='Yield Calculations'!$D$4,'Yield Calculations'!D157,IF(Worksheets!$D$45='Yield Calculations'!$E$4,'Yield Calculations'!E157,IF(Worksheets!$D$45='Yield Calculations'!$F$4,'Yield Calculations'!F157,"Too Many Lanes"))))</f>
        <v>Too Many Lanes</v>
      </c>
      <c r="K157" s="83">
        <v>150</v>
      </c>
      <c r="L157" s="83" t="e">
        <f>Worksheets!$X$24*(K157-0.5)</f>
        <v>#VALUE!</v>
      </c>
      <c r="M157" s="90" t="e">
        <f>IF(Worksheets!$AA$24&gt;=K157,Worksheets!$L$45*Worksheets!$AD$29*(1-Worksheets!$AD$29)^('Yield Calculations'!K157-1),0)</f>
        <v>#VALUE!</v>
      </c>
      <c r="N157" s="90" t="e">
        <f>IF(Worksheets!$AA$24&gt;=K157,(Worksheets!$L$45-SUM($N$7:N156))*(((2*Worksheets!$L$44*(1-Worksheets!$L$44)*Worksheets!$AD$29)+(Worksheets!$L$44^2*Worksheets!$AD$29^2))/Worksheets!$L$45),0)</f>
        <v>#VALUE!</v>
      </c>
      <c r="O157" s="90" t="e">
        <f>IF(Worksheets!$AA$24&gt;=K157,(Worksheets!$L$45-SUM($O$7:O156))*((Worksheets!$L$44^3*Worksheets!$AD$29^3+3*Worksheets!$L$44^2*(1-Worksheets!$L$44)*Worksheets!$AD$29^2+3*Worksheets!$L$44*(1-Worksheets!$L$44)^2*Worksheets!$AD$29)/Worksheets!$L$45),0)</f>
        <v>#VALUE!</v>
      </c>
      <c r="P157" s="90" t="e">
        <f>IF(Worksheets!$AA$24&gt;=K157,(Worksheets!$L$45-SUM($P$7:P156))*((Worksheets!$L$44^4*Worksheets!$AD$29^4+4*Worksheets!$L$44^3*(1-Worksheets!$L$44)*Worksheets!$AD$29^3+6*Worksheets!$L$44^2*(1-Worksheets!$L$44)^2*Worksheets!$AD$29^2+4*Worksheets!$L$44*(1-Worksheets!$L$44^3)*Worksheets!$AD$29)/Worksheets!$L$45),0)</f>
        <v>#VALUE!</v>
      </c>
      <c r="Q157" s="90" t="str">
        <f>IF(Worksheets!$I$45='Yield Calculations'!$M$4,'Yield Calculations'!L157*'Yield Calculations'!M157,IF(Worksheets!$I$45='Yield Calculations'!$N$4,'Yield Calculations'!L157*'Yield Calculations'!N157,IF(Worksheets!$I$45='Yield Calculations'!$O$4,'Yield Calculations'!L157*'Yield Calculations'!O157,IF(Worksheets!$I$45='Yield Calculations'!$P$4,'Yield Calculations'!L157*'Yield Calculations'!P157,"Too Many Lanes"))))</f>
        <v>Too Many Lanes</v>
      </c>
      <c r="R157" s="90" t="str">
        <f>IF(Worksheets!$I$45='Yield Calculations'!$M$4,'Yield Calculations'!M157,IF(Worksheets!$I$45='Yield Calculations'!$N$4,'Yield Calculations'!N157,IF(Worksheets!$I$45='Yield Calculations'!$O$4,'Yield Calculations'!O157,IF(Worksheets!$I$45='Yield Calculations'!$P$4,'Yield Calculations'!P157,"Too Many Lanes"))))</f>
        <v>Too Many Lanes</v>
      </c>
    </row>
    <row r="158" spans="1:18">
      <c r="A158" s="83">
        <f t="shared" si="2"/>
        <v>151</v>
      </c>
      <c r="B158" s="83" t="e">
        <f>Worksheets!$S$24*(A158-0.5)</f>
        <v>#VALUE!</v>
      </c>
      <c r="C158" s="90" t="e">
        <f>IF(Worksheets!$V$24&gt;=A158,Worksheets!$G$45*Worksheets!$AD$29*(1-Worksheets!$AD$29)^('Yield Calculations'!A158-1),0)</f>
        <v>#VALUE!</v>
      </c>
      <c r="D158" s="90" t="e">
        <f>IF(Worksheets!$V$24&gt;=A158,(Worksheets!$G$45-SUM($D$7:D157))*(((2*Worksheets!$G$44*(1-Worksheets!$G$44)*Worksheets!$AD$29)+(Worksheets!$G$44^2*Worksheets!$AD$29^2))/Worksheets!$G$45),0)</f>
        <v>#VALUE!</v>
      </c>
      <c r="E158" s="90" t="e">
        <f>IF(Worksheets!$V$24&gt;=A158,(Worksheets!$G$45-SUM($E$7:E157))*((Worksheets!$G$44^3*Worksheets!$AD$29^3+3*Worksheets!$G$44^2*(1-Worksheets!$G$44)*Worksheets!$AD$29^2+3*Worksheets!$G$44*(1-Worksheets!$G$44)^2*Worksheets!$AD$29)/Worksheets!$G$45),0)</f>
        <v>#VALUE!</v>
      </c>
      <c r="F158" s="90" t="e">
        <f>IF(Worksheets!$V$24&gt;=A158,(Worksheets!$G$45-SUM($F$7:F157))*((Worksheets!$G$44^4*Worksheets!$AD$29^4+4*Worksheets!$G$44^3*(1-Worksheets!$G$44)*Worksheets!$AD$29^3+6*Worksheets!$G$44^2*(1-Worksheets!$G$44)^2*Worksheets!$AD$29^2+4*Worksheets!$G$44*(1-Worksheets!$G$44^3)*Worksheets!$AD$29)/Worksheets!$G$45),0)</f>
        <v>#VALUE!</v>
      </c>
      <c r="G158" s="90" t="str">
        <f>IF(Worksheets!$D$45='Yield Calculations'!$C$4,'Yield Calculations'!B158*'Yield Calculations'!C158,IF(Worksheets!$D$45='Yield Calculations'!$D$4,'Yield Calculations'!B158*'Yield Calculations'!D158,IF(Worksheets!$D$45='Yield Calculations'!$E$4,'Yield Calculations'!B158*'Yield Calculations'!E158,IF(Worksheets!$D$45='Yield Calculations'!$F$4,'Yield Calculations'!B158*'Yield Calculations'!F158,"Too Many Lanes"))))</f>
        <v>Too Many Lanes</v>
      </c>
      <c r="H158" s="90" t="str">
        <f>IF(Worksheets!$D$45='Yield Calculations'!$C$4,'Yield Calculations'!C158,IF(Worksheets!$D$45='Yield Calculations'!$D$4,'Yield Calculations'!D158,IF(Worksheets!$D$45='Yield Calculations'!$E$4,'Yield Calculations'!E158,IF(Worksheets!$D$45='Yield Calculations'!$F$4,'Yield Calculations'!F158,"Too Many Lanes"))))</f>
        <v>Too Many Lanes</v>
      </c>
      <c r="K158" s="83">
        <v>151</v>
      </c>
      <c r="L158" s="83" t="e">
        <f>Worksheets!$X$24*(K158-0.5)</f>
        <v>#VALUE!</v>
      </c>
      <c r="M158" s="90" t="e">
        <f>IF(Worksheets!$AA$24&gt;=K158,Worksheets!$L$45*Worksheets!$AD$29*(1-Worksheets!$AD$29)^('Yield Calculations'!K158-1),0)</f>
        <v>#VALUE!</v>
      </c>
      <c r="N158" s="90" t="e">
        <f>IF(Worksheets!$AA$24&gt;=K158,(Worksheets!$L$45-SUM($N$7:N157))*(((2*Worksheets!$L$44*(1-Worksheets!$L$44)*Worksheets!$AD$29)+(Worksheets!$L$44^2*Worksheets!$AD$29^2))/Worksheets!$L$45),0)</f>
        <v>#VALUE!</v>
      </c>
      <c r="O158" s="90" t="e">
        <f>IF(Worksheets!$AA$24&gt;=K158,(Worksheets!$L$45-SUM($O$7:O157))*((Worksheets!$L$44^3*Worksheets!$AD$29^3+3*Worksheets!$L$44^2*(1-Worksheets!$L$44)*Worksheets!$AD$29^2+3*Worksheets!$L$44*(1-Worksheets!$L$44)^2*Worksheets!$AD$29)/Worksheets!$L$45),0)</f>
        <v>#VALUE!</v>
      </c>
      <c r="P158" s="90" t="e">
        <f>IF(Worksheets!$AA$24&gt;=K158,(Worksheets!$L$45-SUM($P$7:P157))*((Worksheets!$L$44^4*Worksheets!$AD$29^4+4*Worksheets!$L$44^3*(1-Worksheets!$L$44)*Worksheets!$AD$29^3+6*Worksheets!$L$44^2*(1-Worksheets!$L$44)^2*Worksheets!$AD$29^2+4*Worksheets!$L$44*(1-Worksheets!$L$44^3)*Worksheets!$AD$29)/Worksheets!$L$45),0)</f>
        <v>#VALUE!</v>
      </c>
      <c r="Q158" s="90" t="str">
        <f>IF(Worksheets!$I$45='Yield Calculations'!$M$4,'Yield Calculations'!L158*'Yield Calculations'!M158,IF(Worksheets!$I$45='Yield Calculations'!$N$4,'Yield Calculations'!L158*'Yield Calculations'!N158,IF(Worksheets!$I$45='Yield Calculations'!$O$4,'Yield Calculations'!L158*'Yield Calculations'!O158,IF(Worksheets!$I$45='Yield Calculations'!$P$4,'Yield Calculations'!L158*'Yield Calculations'!P158,"Too Many Lanes"))))</f>
        <v>Too Many Lanes</v>
      </c>
      <c r="R158" s="90" t="str">
        <f>IF(Worksheets!$I$45='Yield Calculations'!$M$4,'Yield Calculations'!M158,IF(Worksheets!$I$45='Yield Calculations'!$N$4,'Yield Calculations'!N158,IF(Worksheets!$I$45='Yield Calculations'!$O$4,'Yield Calculations'!O158,IF(Worksheets!$I$45='Yield Calculations'!$P$4,'Yield Calculations'!P158,"Too Many Lanes"))))</f>
        <v>Too Many Lanes</v>
      </c>
    </row>
    <row r="159" spans="1:18">
      <c r="A159" s="83">
        <f t="shared" si="2"/>
        <v>152</v>
      </c>
      <c r="B159" s="83" t="e">
        <f>Worksheets!$S$24*(A159-0.5)</f>
        <v>#VALUE!</v>
      </c>
      <c r="C159" s="90" t="e">
        <f>IF(Worksheets!$V$24&gt;=A159,Worksheets!$G$45*Worksheets!$AD$29*(1-Worksheets!$AD$29)^('Yield Calculations'!A159-1),0)</f>
        <v>#VALUE!</v>
      </c>
      <c r="D159" s="90" t="e">
        <f>IF(Worksheets!$V$24&gt;=A159,(Worksheets!$G$45-SUM($D$7:D158))*(((2*Worksheets!$G$44*(1-Worksheets!$G$44)*Worksheets!$AD$29)+(Worksheets!$G$44^2*Worksheets!$AD$29^2))/Worksheets!$G$45),0)</f>
        <v>#VALUE!</v>
      </c>
      <c r="E159" s="90" t="e">
        <f>IF(Worksheets!$V$24&gt;=A159,(Worksheets!$G$45-SUM($E$7:E158))*((Worksheets!$G$44^3*Worksheets!$AD$29^3+3*Worksheets!$G$44^2*(1-Worksheets!$G$44)*Worksheets!$AD$29^2+3*Worksheets!$G$44*(1-Worksheets!$G$44)^2*Worksheets!$AD$29)/Worksheets!$G$45),0)</f>
        <v>#VALUE!</v>
      </c>
      <c r="F159" s="90" t="e">
        <f>IF(Worksheets!$V$24&gt;=A159,(Worksheets!$G$45-SUM($F$7:F158))*((Worksheets!$G$44^4*Worksheets!$AD$29^4+4*Worksheets!$G$44^3*(1-Worksheets!$G$44)*Worksheets!$AD$29^3+6*Worksheets!$G$44^2*(1-Worksheets!$G$44)^2*Worksheets!$AD$29^2+4*Worksheets!$G$44*(1-Worksheets!$G$44^3)*Worksheets!$AD$29)/Worksheets!$G$45),0)</f>
        <v>#VALUE!</v>
      </c>
      <c r="G159" s="90" t="str">
        <f>IF(Worksheets!$D$45='Yield Calculations'!$C$4,'Yield Calculations'!B159*'Yield Calculations'!C159,IF(Worksheets!$D$45='Yield Calculations'!$D$4,'Yield Calculations'!B159*'Yield Calculations'!D159,IF(Worksheets!$D$45='Yield Calculations'!$E$4,'Yield Calculations'!B159*'Yield Calculations'!E159,IF(Worksheets!$D$45='Yield Calculations'!$F$4,'Yield Calculations'!B159*'Yield Calculations'!F159,"Too Many Lanes"))))</f>
        <v>Too Many Lanes</v>
      </c>
      <c r="H159" s="90" t="str">
        <f>IF(Worksheets!$D$45='Yield Calculations'!$C$4,'Yield Calculations'!C159,IF(Worksheets!$D$45='Yield Calculations'!$D$4,'Yield Calculations'!D159,IF(Worksheets!$D$45='Yield Calculations'!$E$4,'Yield Calculations'!E159,IF(Worksheets!$D$45='Yield Calculations'!$F$4,'Yield Calculations'!F159,"Too Many Lanes"))))</f>
        <v>Too Many Lanes</v>
      </c>
      <c r="K159" s="83">
        <v>152</v>
      </c>
      <c r="L159" s="83" t="e">
        <f>Worksheets!$X$24*(K159-0.5)</f>
        <v>#VALUE!</v>
      </c>
      <c r="M159" s="90" t="e">
        <f>IF(Worksheets!$AA$24&gt;=K159,Worksheets!$L$45*Worksheets!$AD$29*(1-Worksheets!$AD$29)^('Yield Calculations'!K159-1),0)</f>
        <v>#VALUE!</v>
      </c>
      <c r="N159" s="90" t="e">
        <f>IF(Worksheets!$AA$24&gt;=K159,(Worksheets!$L$45-SUM($N$7:N158))*(((2*Worksheets!$L$44*(1-Worksheets!$L$44)*Worksheets!$AD$29)+(Worksheets!$L$44^2*Worksheets!$AD$29^2))/Worksheets!$L$45),0)</f>
        <v>#VALUE!</v>
      </c>
      <c r="O159" s="90" t="e">
        <f>IF(Worksheets!$AA$24&gt;=K159,(Worksheets!$L$45-SUM($O$7:O158))*((Worksheets!$L$44^3*Worksheets!$AD$29^3+3*Worksheets!$L$44^2*(1-Worksheets!$L$44)*Worksheets!$AD$29^2+3*Worksheets!$L$44*(1-Worksheets!$L$44)^2*Worksheets!$AD$29)/Worksheets!$L$45),0)</f>
        <v>#VALUE!</v>
      </c>
      <c r="P159" s="90" t="e">
        <f>IF(Worksheets!$AA$24&gt;=K159,(Worksheets!$L$45-SUM($P$7:P158))*((Worksheets!$L$44^4*Worksheets!$AD$29^4+4*Worksheets!$L$44^3*(1-Worksheets!$L$44)*Worksheets!$AD$29^3+6*Worksheets!$L$44^2*(1-Worksheets!$L$44)^2*Worksheets!$AD$29^2+4*Worksheets!$L$44*(1-Worksheets!$L$44^3)*Worksheets!$AD$29)/Worksheets!$L$45),0)</f>
        <v>#VALUE!</v>
      </c>
      <c r="Q159" s="90" t="str">
        <f>IF(Worksheets!$I$45='Yield Calculations'!$M$4,'Yield Calculations'!L159*'Yield Calculations'!M159,IF(Worksheets!$I$45='Yield Calculations'!$N$4,'Yield Calculations'!L159*'Yield Calculations'!N159,IF(Worksheets!$I$45='Yield Calculations'!$O$4,'Yield Calculations'!L159*'Yield Calculations'!O159,IF(Worksheets!$I$45='Yield Calculations'!$P$4,'Yield Calculations'!L159*'Yield Calculations'!P159,"Too Many Lanes"))))</f>
        <v>Too Many Lanes</v>
      </c>
      <c r="R159" s="90" t="str">
        <f>IF(Worksheets!$I$45='Yield Calculations'!$M$4,'Yield Calculations'!M159,IF(Worksheets!$I$45='Yield Calculations'!$N$4,'Yield Calculations'!N159,IF(Worksheets!$I$45='Yield Calculations'!$O$4,'Yield Calculations'!O159,IF(Worksheets!$I$45='Yield Calculations'!$P$4,'Yield Calculations'!P159,"Too Many Lanes"))))</f>
        <v>Too Many Lanes</v>
      </c>
    </row>
    <row r="160" spans="1:18">
      <c r="A160" s="83">
        <f t="shared" si="2"/>
        <v>153</v>
      </c>
      <c r="B160" s="83" t="e">
        <f>Worksheets!$S$24*(A160-0.5)</f>
        <v>#VALUE!</v>
      </c>
      <c r="C160" s="90" t="e">
        <f>IF(Worksheets!$V$24&gt;=A160,Worksheets!$G$45*Worksheets!$AD$29*(1-Worksheets!$AD$29)^('Yield Calculations'!A160-1),0)</f>
        <v>#VALUE!</v>
      </c>
      <c r="D160" s="90" t="e">
        <f>IF(Worksheets!$V$24&gt;=A160,(Worksheets!$G$45-SUM($D$7:D159))*(((2*Worksheets!$G$44*(1-Worksheets!$G$44)*Worksheets!$AD$29)+(Worksheets!$G$44^2*Worksheets!$AD$29^2))/Worksheets!$G$45),0)</f>
        <v>#VALUE!</v>
      </c>
      <c r="E160" s="90" t="e">
        <f>IF(Worksheets!$V$24&gt;=A160,(Worksheets!$G$45-SUM($E$7:E159))*((Worksheets!$G$44^3*Worksheets!$AD$29^3+3*Worksheets!$G$44^2*(1-Worksheets!$G$44)*Worksheets!$AD$29^2+3*Worksheets!$G$44*(1-Worksheets!$G$44)^2*Worksheets!$AD$29)/Worksheets!$G$45),0)</f>
        <v>#VALUE!</v>
      </c>
      <c r="F160" s="90" t="e">
        <f>IF(Worksheets!$V$24&gt;=A160,(Worksheets!$G$45-SUM($F$7:F159))*((Worksheets!$G$44^4*Worksheets!$AD$29^4+4*Worksheets!$G$44^3*(1-Worksheets!$G$44)*Worksheets!$AD$29^3+6*Worksheets!$G$44^2*(1-Worksheets!$G$44)^2*Worksheets!$AD$29^2+4*Worksheets!$G$44*(1-Worksheets!$G$44^3)*Worksheets!$AD$29)/Worksheets!$G$45),0)</f>
        <v>#VALUE!</v>
      </c>
      <c r="G160" s="90" t="str">
        <f>IF(Worksheets!$D$45='Yield Calculations'!$C$4,'Yield Calculations'!B160*'Yield Calculations'!C160,IF(Worksheets!$D$45='Yield Calculations'!$D$4,'Yield Calculations'!B160*'Yield Calculations'!D160,IF(Worksheets!$D$45='Yield Calculations'!$E$4,'Yield Calculations'!B160*'Yield Calculations'!E160,IF(Worksheets!$D$45='Yield Calculations'!$F$4,'Yield Calculations'!B160*'Yield Calculations'!F160,"Too Many Lanes"))))</f>
        <v>Too Many Lanes</v>
      </c>
      <c r="H160" s="90" t="str">
        <f>IF(Worksheets!$D$45='Yield Calculations'!$C$4,'Yield Calculations'!C160,IF(Worksheets!$D$45='Yield Calculations'!$D$4,'Yield Calculations'!D160,IF(Worksheets!$D$45='Yield Calculations'!$E$4,'Yield Calculations'!E160,IF(Worksheets!$D$45='Yield Calculations'!$F$4,'Yield Calculations'!F160,"Too Many Lanes"))))</f>
        <v>Too Many Lanes</v>
      </c>
      <c r="K160" s="83">
        <v>153</v>
      </c>
      <c r="L160" s="83" t="e">
        <f>Worksheets!$X$24*(K160-0.5)</f>
        <v>#VALUE!</v>
      </c>
      <c r="M160" s="90" t="e">
        <f>IF(Worksheets!$AA$24&gt;=K160,Worksheets!$L$45*Worksheets!$AD$29*(1-Worksheets!$AD$29)^('Yield Calculations'!K160-1),0)</f>
        <v>#VALUE!</v>
      </c>
      <c r="N160" s="90" t="e">
        <f>IF(Worksheets!$AA$24&gt;=K160,(Worksheets!$L$45-SUM($N$7:N159))*(((2*Worksheets!$L$44*(1-Worksheets!$L$44)*Worksheets!$AD$29)+(Worksheets!$L$44^2*Worksheets!$AD$29^2))/Worksheets!$L$45),0)</f>
        <v>#VALUE!</v>
      </c>
      <c r="O160" s="90" t="e">
        <f>IF(Worksheets!$AA$24&gt;=K160,(Worksheets!$L$45-SUM($O$7:O159))*((Worksheets!$L$44^3*Worksheets!$AD$29^3+3*Worksheets!$L$44^2*(1-Worksheets!$L$44)*Worksheets!$AD$29^2+3*Worksheets!$L$44*(1-Worksheets!$L$44)^2*Worksheets!$AD$29)/Worksheets!$L$45),0)</f>
        <v>#VALUE!</v>
      </c>
      <c r="P160" s="90" t="e">
        <f>IF(Worksheets!$AA$24&gt;=K160,(Worksheets!$L$45-SUM($P$7:P159))*((Worksheets!$L$44^4*Worksheets!$AD$29^4+4*Worksheets!$L$44^3*(1-Worksheets!$L$44)*Worksheets!$AD$29^3+6*Worksheets!$L$44^2*(1-Worksheets!$L$44)^2*Worksheets!$AD$29^2+4*Worksheets!$L$44*(1-Worksheets!$L$44^3)*Worksheets!$AD$29)/Worksheets!$L$45),0)</f>
        <v>#VALUE!</v>
      </c>
      <c r="Q160" s="90" t="str">
        <f>IF(Worksheets!$I$45='Yield Calculations'!$M$4,'Yield Calculations'!L160*'Yield Calculations'!M160,IF(Worksheets!$I$45='Yield Calculations'!$N$4,'Yield Calculations'!L160*'Yield Calculations'!N160,IF(Worksheets!$I$45='Yield Calculations'!$O$4,'Yield Calculations'!L160*'Yield Calculations'!O160,IF(Worksheets!$I$45='Yield Calculations'!$P$4,'Yield Calculations'!L160*'Yield Calculations'!P160,"Too Many Lanes"))))</f>
        <v>Too Many Lanes</v>
      </c>
      <c r="R160" s="90" t="str">
        <f>IF(Worksheets!$I$45='Yield Calculations'!$M$4,'Yield Calculations'!M160,IF(Worksheets!$I$45='Yield Calculations'!$N$4,'Yield Calculations'!N160,IF(Worksheets!$I$45='Yield Calculations'!$O$4,'Yield Calculations'!O160,IF(Worksheets!$I$45='Yield Calculations'!$P$4,'Yield Calculations'!P160,"Too Many Lanes"))))</f>
        <v>Too Many Lanes</v>
      </c>
    </row>
    <row r="161" spans="1:18">
      <c r="A161" s="83">
        <f t="shared" si="2"/>
        <v>154</v>
      </c>
      <c r="B161" s="83" t="e">
        <f>Worksheets!$S$24*(A161-0.5)</f>
        <v>#VALUE!</v>
      </c>
      <c r="C161" s="90" t="e">
        <f>IF(Worksheets!$V$24&gt;=A161,Worksheets!$G$45*Worksheets!$AD$29*(1-Worksheets!$AD$29)^('Yield Calculations'!A161-1),0)</f>
        <v>#VALUE!</v>
      </c>
      <c r="D161" s="90" t="e">
        <f>IF(Worksheets!$V$24&gt;=A161,(Worksheets!$G$45-SUM($D$7:D160))*(((2*Worksheets!$G$44*(1-Worksheets!$G$44)*Worksheets!$AD$29)+(Worksheets!$G$44^2*Worksheets!$AD$29^2))/Worksheets!$G$45),0)</f>
        <v>#VALUE!</v>
      </c>
      <c r="E161" s="90" t="e">
        <f>IF(Worksheets!$V$24&gt;=A161,(Worksheets!$G$45-SUM($E$7:E160))*((Worksheets!$G$44^3*Worksheets!$AD$29^3+3*Worksheets!$G$44^2*(1-Worksheets!$G$44)*Worksheets!$AD$29^2+3*Worksheets!$G$44*(1-Worksheets!$G$44)^2*Worksheets!$AD$29)/Worksheets!$G$45),0)</f>
        <v>#VALUE!</v>
      </c>
      <c r="F161" s="90" t="e">
        <f>IF(Worksheets!$V$24&gt;=A161,(Worksheets!$G$45-SUM($F$7:F160))*((Worksheets!$G$44^4*Worksheets!$AD$29^4+4*Worksheets!$G$44^3*(1-Worksheets!$G$44)*Worksheets!$AD$29^3+6*Worksheets!$G$44^2*(1-Worksheets!$G$44)^2*Worksheets!$AD$29^2+4*Worksheets!$G$44*(1-Worksheets!$G$44^3)*Worksheets!$AD$29)/Worksheets!$G$45),0)</f>
        <v>#VALUE!</v>
      </c>
      <c r="G161" s="90" t="str">
        <f>IF(Worksheets!$D$45='Yield Calculations'!$C$4,'Yield Calculations'!B161*'Yield Calculations'!C161,IF(Worksheets!$D$45='Yield Calculations'!$D$4,'Yield Calculations'!B161*'Yield Calculations'!D161,IF(Worksheets!$D$45='Yield Calculations'!$E$4,'Yield Calculations'!B161*'Yield Calculations'!E161,IF(Worksheets!$D$45='Yield Calculations'!$F$4,'Yield Calculations'!B161*'Yield Calculations'!F161,"Too Many Lanes"))))</f>
        <v>Too Many Lanes</v>
      </c>
      <c r="H161" s="90" t="str">
        <f>IF(Worksheets!$D$45='Yield Calculations'!$C$4,'Yield Calculations'!C161,IF(Worksheets!$D$45='Yield Calculations'!$D$4,'Yield Calculations'!D161,IF(Worksheets!$D$45='Yield Calculations'!$E$4,'Yield Calculations'!E161,IF(Worksheets!$D$45='Yield Calculations'!$F$4,'Yield Calculations'!F161,"Too Many Lanes"))))</f>
        <v>Too Many Lanes</v>
      </c>
      <c r="K161" s="83">
        <v>154</v>
      </c>
      <c r="L161" s="83" t="e">
        <f>Worksheets!$X$24*(K161-0.5)</f>
        <v>#VALUE!</v>
      </c>
      <c r="M161" s="90" t="e">
        <f>IF(Worksheets!$AA$24&gt;=K161,Worksheets!$L$45*Worksheets!$AD$29*(1-Worksheets!$AD$29)^('Yield Calculations'!K161-1),0)</f>
        <v>#VALUE!</v>
      </c>
      <c r="N161" s="90" t="e">
        <f>IF(Worksheets!$AA$24&gt;=K161,(Worksheets!$L$45-SUM($N$7:N160))*(((2*Worksheets!$L$44*(1-Worksheets!$L$44)*Worksheets!$AD$29)+(Worksheets!$L$44^2*Worksheets!$AD$29^2))/Worksheets!$L$45),0)</f>
        <v>#VALUE!</v>
      </c>
      <c r="O161" s="90" t="e">
        <f>IF(Worksheets!$AA$24&gt;=K161,(Worksheets!$L$45-SUM($O$7:O160))*((Worksheets!$L$44^3*Worksheets!$AD$29^3+3*Worksheets!$L$44^2*(1-Worksheets!$L$44)*Worksheets!$AD$29^2+3*Worksheets!$L$44*(1-Worksheets!$L$44)^2*Worksheets!$AD$29)/Worksheets!$L$45),0)</f>
        <v>#VALUE!</v>
      </c>
      <c r="P161" s="90" t="e">
        <f>IF(Worksheets!$AA$24&gt;=K161,(Worksheets!$L$45-SUM($P$7:P160))*((Worksheets!$L$44^4*Worksheets!$AD$29^4+4*Worksheets!$L$44^3*(1-Worksheets!$L$44)*Worksheets!$AD$29^3+6*Worksheets!$L$44^2*(1-Worksheets!$L$44)^2*Worksheets!$AD$29^2+4*Worksheets!$L$44*(1-Worksheets!$L$44^3)*Worksheets!$AD$29)/Worksheets!$L$45),0)</f>
        <v>#VALUE!</v>
      </c>
      <c r="Q161" s="90" t="str">
        <f>IF(Worksheets!$I$45='Yield Calculations'!$M$4,'Yield Calculations'!L161*'Yield Calculations'!M161,IF(Worksheets!$I$45='Yield Calculations'!$N$4,'Yield Calculations'!L161*'Yield Calculations'!N161,IF(Worksheets!$I$45='Yield Calculations'!$O$4,'Yield Calculations'!L161*'Yield Calculations'!O161,IF(Worksheets!$I$45='Yield Calculations'!$P$4,'Yield Calculations'!L161*'Yield Calculations'!P161,"Too Many Lanes"))))</f>
        <v>Too Many Lanes</v>
      </c>
      <c r="R161" s="90" t="str">
        <f>IF(Worksheets!$I$45='Yield Calculations'!$M$4,'Yield Calculations'!M161,IF(Worksheets!$I$45='Yield Calculations'!$N$4,'Yield Calculations'!N161,IF(Worksheets!$I$45='Yield Calculations'!$O$4,'Yield Calculations'!O161,IF(Worksheets!$I$45='Yield Calculations'!$P$4,'Yield Calculations'!P161,"Too Many Lanes"))))</f>
        <v>Too Many Lanes</v>
      </c>
    </row>
    <row r="162" spans="1:18">
      <c r="A162" s="83">
        <f t="shared" si="2"/>
        <v>155</v>
      </c>
      <c r="B162" s="83" t="e">
        <f>Worksheets!$S$24*(A162-0.5)</f>
        <v>#VALUE!</v>
      </c>
      <c r="C162" s="90" t="e">
        <f>IF(Worksheets!$V$24&gt;=A162,Worksheets!$G$45*Worksheets!$AD$29*(1-Worksheets!$AD$29)^('Yield Calculations'!A162-1),0)</f>
        <v>#VALUE!</v>
      </c>
      <c r="D162" s="90" t="e">
        <f>IF(Worksheets!$V$24&gt;=A162,(Worksheets!$G$45-SUM($D$7:D161))*(((2*Worksheets!$G$44*(1-Worksheets!$G$44)*Worksheets!$AD$29)+(Worksheets!$G$44^2*Worksheets!$AD$29^2))/Worksheets!$G$45),0)</f>
        <v>#VALUE!</v>
      </c>
      <c r="E162" s="90" t="e">
        <f>IF(Worksheets!$V$24&gt;=A162,(Worksheets!$G$45-SUM($E$7:E161))*((Worksheets!$G$44^3*Worksheets!$AD$29^3+3*Worksheets!$G$44^2*(1-Worksheets!$G$44)*Worksheets!$AD$29^2+3*Worksheets!$G$44*(1-Worksheets!$G$44)^2*Worksheets!$AD$29)/Worksheets!$G$45),0)</f>
        <v>#VALUE!</v>
      </c>
      <c r="F162" s="90" t="e">
        <f>IF(Worksheets!$V$24&gt;=A162,(Worksheets!$G$45-SUM($F$7:F161))*((Worksheets!$G$44^4*Worksheets!$AD$29^4+4*Worksheets!$G$44^3*(1-Worksheets!$G$44)*Worksheets!$AD$29^3+6*Worksheets!$G$44^2*(1-Worksheets!$G$44)^2*Worksheets!$AD$29^2+4*Worksheets!$G$44*(1-Worksheets!$G$44^3)*Worksheets!$AD$29)/Worksheets!$G$45),0)</f>
        <v>#VALUE!</v>
      </c>
      <c r="G162" s="90" t="str">
        <f>IF(Worksheets!$D$45='Yield Calculations'!$C$4,'Yield Calculations'!B162*'Yield Calculations'!C162,IF(Worksheets!$D$45='Yield Calculations'!$D$4,'Yield Calculations'!B162*'Yield Calculations'!D162,IF(Worksheets!$D$45='Yield Calculations'!$E$4,'Yield Calculations'!B162*'Yield Calculations'!E162,IF(Worksheets!$D$45='Yield Calculations'!$F$4,'Yield Calculations'!B162*'Yield Calculations'!F162,"Too Many Lanes"))))</f>
        <v>Too Many Lanes</v>
      </c>
      <c r="H162" s="90" t="str">
        <f>IF(Worksheets!$D$45='Yield Calculations'!$C$4,'Yield Calculations'!C162,IF(Worksheets!$D$45='Yield Calculations'!$D$4,'Yield Calculations'!D162,IF(Worksheets!$D$45='Yield Calculations'!$E$4,'Yield Calculations'!E162,IF(Worksheets!$D$45='Yield Calculations'!$F$4,'Yield Calculations'!F162,"Too Many Lanes"))))</f>
        <v>Too Many Lanes</v>
      </c>
      <c r="K162" s="83">
        <v>155</v>
      </c>
      <c r="L162" s="83" t="e">
        <f>Worksheets!$X$24*(K162-0.5)</f>
        <v>#VALUE!</v>
      </c>
      <c r="M162" s="90" t="e">
        <f>IF(Worksheets!$AA$24&gt;=K162,Worksheets!$L$45*Worksheets!$AD$29*(1-Worksheets!$AD$29)^('Yield Calculations'!K162-1),0)</f>
        <v>#VALUE!</v>
      </c>
      <c r="N162" s="90" t="e">
        <f>IF(Worksheets!$AA$24&gt;=K162,(Worksheets!$L$45-SUM($N$7:N161))*(((2*Worksheets!$L$44*(1-Worksheets!$L$44)*Worksheets!$AD$29)+(Worksheets!$L$44^2*Worksheets!$AD$29^2))/Worksheets!$L$45),0)</f>
        <v>#VALUE!</v>
      </c>
      <c r="O162" s="90" t="e">
        <f>IF(Worksheets!$AA$24&gt;=K162,(Worksheets!$L$45-SUM($O$7:O161))*((Worksheets!$L$44^3*Worksheets!$AD$29^3+3*Worksheets!$L$44^2*(1-Worksheets!$L$44)*Worksheets!$AD$29^2+3*Worksheets!$L$44*(1-Worksheets!$L$44)^2*Worksheets!$AD$29)/Worksheets!$L$45),0)</f>
        <v>#VALUE!</v>
      </c>
      <c r="P162" s="90" t="e">
        <f>IF(Worksheets!$AA$24&gt;=K162,(Worksheets!$L$45-SUM($P$7:P161))*((Worksheets!$L$44^4*Worksheets!$AD$29^4+4*Worksheets!$L$44^3*(1-Worksheets!$L$44)*Worksheets!$AD$29^3+6*Worksheets!$L$44^2*(1-Worksheets!$L$44)^2*Worksheets!$AD$29^2+4*Worksheets!$L$44*(1-Worksheets!$L$44^3)*Worksheets!$AD$29)/Worksheets!$L$45),0)</f>
        <v>#VALUE!</v>
      </c>
      <c r="Q162" s="90" t="str">
        <f>IF(Worksheets!$I$45='Yield Calculations'!$M$4,'Yield Calculations'!L162*'Yield Calculations'!M162,IF(Worksheets!$I$45='Yield Calculations'!$N$4,'Yield Calculations'!L162*'Yield Calculations'!N162,IF(Worksheets!$I$45='Yield Calculations'!$O$4,'Yield Calculations'!L162*'Yield Calculations'!O162,IF(Worksheets!$I$45='Yield Calculations'!$P$4,'Yield Calculations'!L162*'Yield Calculations'!P162,"Too Many Lanes"))))</f>
        <v>Too Many Lanes</v>
      </c>
      <c r="R162" s="90" t="str">
        <f>IF(Worksheets!$I$45='Yield Calculations'!$M$4,'Yield Calculations'!M162,IF(Worksheets!$I$45='Yield Calculations'!$N$4,'Yield Calculations'!N162,IF(Worksheets!$I$45='Yield Calculations'!$O$4,'Yield Calculations'!O162,IF(Worksheets!$I$45='Yield Calculations'!$P$4,'Yield Calculations'!P162,"Too Many Lanes"))))</f>
        <v>Too Many Lanes</v>
      </c>
    </row>
    <row r="163" spans="1:18">
      <c r="A163" s="83">
        <f t="shared" si="2"/>
        <v>156</v>
      </c>
      <c r="B163" s="83" t="e">
        <f>Worksheets!$S$24*(A163-0.5)</f>
        <v>#VALUE!</v>
      </c>
      <c r="C163" s="90" t="e">
        <f>IF(Worksheets!$V$24&gt;=A163,Worksheets!$G$45*Worksheets!$AD$29*(1-Worksheets!$AD$29)^('Yield Calculations'!A163-1),0)</f>
        <v>#VALUE!</v>
      </c>
      <c r="D163" s="90" t="e">
        <f>IF(Worksheets!$V$24&gt;=A163,(Worksheets!$G$45-SUM($D$7:D162))*(((2*Worksheets!$G$44*(1-Worksheets!$G$44)*Worksheets!$AD$29)+(Worksheets!$G$44^2*Worksheets!$AD$29^2))/Worksheets!$G$45),0)</f>
        <v>#VALUE!</v>
      </c>
      <c r="E163" s="90" t="e">
        <f>IF(Worksheets!$V$24&gt;=A163,(Worksheets!$G$45-SUM($E$7:E162))*((Worksheets!$G$44^3*Worksheets!$AD$29^3+3*Worksheets!$G$44^2*(1-Worksheets!$G$44)*Worksheets!$AD$29^2+3*Worksheets!$G$44*(1-Worksheets!$G$44)^2*Worksheets!$AD$29)/Worksheets!$G$45),0)</f>
        <v>#VALUE!</v>
      </c>
      <c r="F163" s="90" t="e">
        <f>IF(Worksheets!$V$24&gt;=A163,(Worksheets!$G$45-SUM($F$7:F162))*((Worksheets!$G$44^4*Worksheets!$AD$29^4+4*Worksheets!$G$44^3*(1-Worksheets!$G$44)*Worksheets!$AD$29^3+6*Worksheets!$G$44^2*(1-Worksheets!$G$44)^2*Worksheets!$AD$29^2+4*Worksheets!$G$44*(1-Worksheets!$G$44^3)*Worksheets!$AD$29)/Worksheets!$G$45),0)</f>
        <v>#VALUE!</v>
      </c>
      <c r="G163" s="90" t="str">
        <f>IF(Worksheets!$D$45='Yield Calculations'!$C$4,'Yield Calculations'!B163*'Yield Calculations'!C163,IF(Worksheets!$D$45='Yield Calculations'!$D$4,'Yield Calculations'!B163*'Yield Calculations'!D163,IF(Worksheets!$D$45='Yield Calculations'!$E$4,'Yield Calculations'!B163*'Yield Calculations'!E163,IF(Worksheets!$D$45='Yield Calculations'!$F$4,'Yield Calculations'!B163*'Yield Calculations'!F163,"Too Many Lanes"))))</f>
        <v>Too Many Lanes</v>
      </c>
      <c r="H163" s="90" t="str">
        <f>IF(Worksheets!$D$45='Yield Calculations'!$C$4,'Yield Calculations'!C163,IF(Worksheets!$D$45='Yield Calculations'!$D$4,'Yield Calculations'!D163,IF(Worksheets!$D$45='Yield Calculations'!$E$4,'Yield Calculations'!E163,IF(Worksheets!$D$45='Yield Calculations'!$F$4,'Yield Calculations'!F163,"Too Many Lanes"))))</f>
        <v>Too Many Lanes</v>
      </c>
      <c r="K163" s="83">
        <v>156</v>
      </c>
      <c r="L163" s="83" t="e">
        <f>Worksheets!$X$24*(K163-0.5)</f>
        <v>#VALUE!</v>
      </c>
      <c r="M163" s="90" t="e">
        <f>IF(Worksheets!$AA$24&gt;=K163,Worksheets!$L$45*Worksheets!$AD$29*(1-Worksheets!$AD$29)^('Yield Calculations'!K163-1),0)</f>
        <v>#VALUE!</v>
      </c>
      <c r="N163" s="90" t="e">
        <f>IF(Worksheets!$AA$24&gt;=K163,(Worksheets!$L$45-SUM($N$7:N162))*(((2*Worksheets!$L$44*(1-Worksheets!$L$44)*Worksheets!$AD$29)+(Worksheets!$L$44^2*Worksheets!$AD$29^2))/Worksheets!$L$45),0)</f>
        <v>#VALUE!</v>
      </c>
      <c r="O163" s="90" t="e">
        <f>IF(Worksheets!$AA$24&gt;=K163,(Worksheets!$L$45-SUM($O$7:O162))*((Worksheets!$L$44^3*Worksheets!$AD$29^3+3*Worksheets!$L$44^2*(1-Worksheets!$L$44)*Worksheets!$AD$29^2+3*Worksheets!$L$44*(1-Worksheets!$L$44)^2*Worksheets!$AD$29)/Worksheets!$L$45),0)</f>
        <v>#VALUE!</v>
      </c>
      <c r="P163" s="90" t="e">
        <f>IF(Worksheets!$AA$24&gt;=K163,(Worksheets!$L$45-SUM($P$7:P162))*((Worksheets!$L$44^4*Worksheets!$AD$29^4+4*Worksheets!$L$44^3*(1-Worksheets!$L$44)*Worksheets!$AD$29^3+6*Worksheets!$L$44^2*(1-Worksheets!$L$44)^2*Worksheets!$AD$29^2+4*Worksheets!$L$44*(1-Worksheets!$L$44^3)*Worksheets!$AD$29)/Worksheets!$L$45),0)</f>
        <v>#VALUE!</v>
      </c>
      <c r="Q163" s="90" t="str">
        <f>IF(Worksheets!$I$45='Yield Calculations'!$M$4,'Yield Calculations'!L163*'Yield Calculations'!M163,IF(Worksheets!$I$45='Yield Calculations'!$N$4,'Yield Calculations'!L163*'Yield Calculations'!N163,IF(Worksheets!$I$45='Yield Calculations'!$O$4,'Yield Calculations'!L163*'Yield Calculations'!O163,IF(Worksheets!$I$45='Yield Calculations'!$P$4,'Yield Calculations'!L163*'Yield Calculations'!P163,"Too Many Lanes"))))</f>
        <v>Too Many Lanes</v>
      </c>
      <c r="R163" s="90" t="str">
        <f>IF(Worksheets!$I$45='Yield Calculations'!$M$4,'Yield Calculations'!M163,IF(Worksheets!$I$45='Yield Calculations'!$N$4,'Yield Calculations'!N163,IF(Worksheets!$I$45='Yield Calculations'!$O$4,'Yield Calculations'!O163,IF(Worksheets!$I$45='Yield Calculations'!$P$4,'Yield Calculations'!P163,"Too Many Lanes"))))</f>
        <v>Too Many Lanes</v>
      </c>
    </row>
    <row r="164" spans="1:18">
      <c r="A164" s="83">
        <f t="shared" si="2"/>
        <v>157</v>
      </c>
      <c r="B164" s="83" t="e">
        <f>Worksheets!$S$24*(A164-0.5)</f>
        <v>#VALUE!</v>
      </c>
      <c r="C164" s="90" t="e">
        <f>IF(Worksheets!$V$24&gt;=A164,Worksheets!$G$45*Worksheets!$AD$29*(1-Worksheets!$AD$29)^('Yield Calculations'!A164-1),0)</f>
        <v>#VALUE!</v>
      </c>
      <c r="D164" s="90" t="e">
        <f>IF(Worksheets!$V$24&gt;=A164,(Worksheets!$G$45-SUM($D$7:D163))*(((2*Worksheets!$G$44*(1-Worksheets!$G$44)*Worksheets!$AD$29)+(Worksheets!$G$44^2*Worksheets!$AD$29^2))/Worksheets!$G$45),0)</f>
        <v>#VALUE!</v>
      </c>
      <c r="E164" s="90" t="e">
        <f>IF(Worksheets!$V$24&gt;=A164,(Worksheets!$G$45-SUM($E$7:E163))*((Worksheets!$G$44^3*Worksheets!$AD$29^3+3*Worksheets!$G$44^2*(1-Worksheets!$G$44)*Worksheets!$AD$29^2+3*Worksheets!$G$44*(1-Worksheets!$G$44)^2*Worksheets!$AD$29)/Worksheets!$G$45),0)</f>
        <v>#VALUE!</v>
      </c>
      <c r="F164" s="90" t="e">
        <f>IF(Worksheets!$V$24&gt;=A164,(Worksheets!$G$45-SUM($F$7:F163))*((Worksheets!$G$44^4*Worksheets!$AD$29^4+4*Worksheets!$G$44^3*(1-Worksheets!$G$44)*Worksheets!$AD$29^3+6*Worksheets!$G$44^2*(1-Worksheets!$G$44)^2*Worksheets!$AD$29^2+4*Worksheets!$G$44*(1-Worksheets!$G$44^3)*Worksheets!$AD$29)/Worksheets!$G$45),0)</f>
        <v>#VALUE!</v>
      </c>
      <c r="G164" s="90" t="str">
        <f>IF(Worksheets!$D$45='Yield Calculations'!$C$4,'Yield Calculations'!B164*'Yield Calculations'!C164,IF(Worksheets!$D$45='Yield Calculations'!$D$4,'Yield Calculations'!B164*'Yield Calculations'!D164,IF(Worksheets!$D$45='Yield Calculations'!$E$4,'Yield Calculations'!B164*'Yield Calculations'!E164,IF(Worksheets!$D$45='Yield Calculations'!$F$4,'Yield Calculations'!B164*'Yield Calculations'!F164,"Too Many Lanes"))))</f>
        <v>Too Many Lanes</v>
      </c>
      <c r="H164" s="90" t="str">
        <f>IF(Worksheets!$D$45='Yield Calculations'!$C$4,'Yield Calculations'!C164,IF(Worksheets!$D$45='Yield Calculations'!$D$4,'Yield Calculations'!D164,IF(Worksheets!$D$45='Yield Calculations'!$E$4,'Yield Calculations'!E164,IF(Worksheets!$D$45='Yield Calculations'!$F$4,'Yield Calculations'!F164,"Too Many Lanes"))))</f>
        <v>Too Many Lanes</v>
      </c>
      <c r="K164" s="83">
        <v>157</v>
      </c>
      <c r="L164" s="83" t="e">
        <f>Worksheets!$X$24*(K164-0.5)</f>
        <v>#VALUE!</v>
      </c>
      <c r="M164" s="90" t="e">
        <f>IF(Worksheets!$AA$24&gt;=K164,Worksheets!$L$45*Worksheets!$AD$29*(1-Worksheets!$AD$29)^('Yield Calculations'!K164-1),0)</f>
        <v>#VALUE!</v>
      </c>
      <c r="N164" s="90" t="e">
        <f>IF(Worksheets!$AA$24&gt;=K164,(Worksheets!$L$45-SUM($N$7:N163))*(((2*Worksheets!$L$44*(1-Worksheets!$L$44)*Worksheets!$AD$29)+(Worksheets!$L$44^2*Worksheets!$AD$29^2))/Worksheets!$L$45),0)</f>
        <v>#VALUE!</v>
      </c>
      <c r="O164" s="90" t="e">
        <f>IF(Worksheets!$AA$24&gt;=K164,(Worksheets!$L$45-SUM($O$7:O163))*((Worksheets!$L$44^3*Worksheets!$AD$29^3+3*Worksheets!$L$44^2*(1-Worksheets!$L$44)*Worksheets!$AD$29^2+3*Worksheets!$L$44*(1-Worksheets!$L$44)^2*Worksheets!$AD$29)/Worksheets!$L$45),0)</f>
        <v>#VALUE!</v>
      </c>
      <c r="P164" s="90" t="e">
        <f>IF(Worksheets!$AA$24&gt;=K164,(Worksheets!$L$45-SUM($P$7:P163))*((Worksheets!$L$44^4*Worksheets!$AD$29^4+4*Worksheets!$L$44^3*(1-Worksheets!$L$44)*Worksheets!$AD$29^3+6*Worksheets!$L$44^2*(1-Worksheets!$L$44)^2*Worksheets!$AD$29^2+4*Worksheets!$L$44*(1-Worksheets!$L$44^3)*Worksheets!$AD$29)/Worksheets!$L$45),0)</f>
        <v>#VALUE!</v>
      </c>
      <c r="Q164" s="90" t="str">
        <f>IF(Worksheets!$I$45='Yield Calculations'!$M$4,'Yield Calculations'!L164*'Yield Calculations'!M164,IF(Worksheets!$I$45='Yield Calculations'!$N$4,'Yield Calculations'!L164*'Yield Calculations'!N164,IF(Worksheets!$I$45='Yield Calculations'!$O$4,'Yield Calculations'!L164*'Yield Calculations'!O164,IF(Worksheets!$I$45='Yield Calculations'!$P$4,'Yield Calculations'!L164*'Yield Calculations'!P164,"Too Many Lanes"))))</f>
        <v>Too Many Lanes</v>
      </c>
      <c r="R164" s="90" t="str">
        <f>IF(Worksheets!$I$45='Yield Calculations'!$M$4,'Yield Calculations'!M164,IF(Worksheets!$I$45='Yield Calculations'!$N$4,'Yield Calculations'!N164,IF(Worksheets!$I$45='Yield Calculations'!$O$4,'Yield Calculations'!O164,IF(Worksheets!$I$45='Yield Calculations'!$P$4,'Yield Calculations'!P164,"Too Many Lanes"))))</f>
        <v>Too Many Lanes</v>
      </c>
    </row>
    <row r="165" spans="1:18">
      <c r="A165" s="83">
        <f t="shared" si="2"/>
        <v>158</v>
      </c>
      <c r="B165" s="83" t="e">
        <f>Worksheets!$S$24*(A165-0.5)</f>
        <v>#VALUE!</v>
      </c>
      <c r="C165" s="90" t="e">
        <f>IF(Worksheets!$V$24&gt;=A165,Worksheets!$G$45*Worksheets!$AD$29*(1-Worksheets!$AD$29)^('Yield Calculations'!A165-1),0)</f>
        <v>#VALUE!</v>
      </c>
      <c r="D165" s="90" t="e">
        <f>IF(Worksheets!$V$24&gt;=A165,(Worksheets!$G$45-SUM($D$7:D164))*(((2*Worksheets!$G$44*(1-Worksheets!$G$44)*Worksheets!$AD$29)+(Worksheets!$G$44^2*Worksheets!$AD$29^2))/Worksheets!$G$45),0)</f>
        <v>#VALUE!</v>
      </c>
      <c r="E165" s="90" t="e">
        <f>IF(Worksheets!$V$24&gt;=A165,(Worksheets!$G$45-SUM($E$7:E164))*((Worksheets!$G$44^3*Worksheets!$AD$29^3+3*Worksheets!$G$44^2*(1-Worksheets!$G$44)*Worksheets!$AD$29^2+3*Worksheets!$G$44*(1-Worksheets!$G$44)^2*Worksheets!$AD$29)/Worksheets!$G$45),0)</f>
        <v>#VALUE!</v>
      </c>
      <c r="F165" s="90" t="e">
        <f>IF(Worksheets!$V$24&gt;=A165,(Worksheets!$G$45-SUM($F$7:F164))*((Worksheets!$G$44^4*Worksheets!$AD$29^4+4*Worksheets!$G$44^3*(1-Worksheets!$G$44)*Worksheets!$AD$29^3+6*Worksheets!$G$44^2*(1-Worksheets!$G$44)^2*Worksheets!$AD$29^2+4*Worksheets!$G$44*(1-Worksheets!$G$44^3)*Worksheets!$AD$29)/Worksheets!$G$45),0)</f>
        <v>#VALUE!</v>
      </c>
      <c r="G165" s="90" t="str">
        <f>IF(Worksheets!$D$45='Yield Calculations'!$C$4,'Yield Calculations'!B165*'Yield Calculations'!C165,IF(Worksheets!$D$45='Yield Calculations'!$D$4,'Yield Calculations'!B165*'Yield Calculations'!D165,IF(Worksheets!$D$45='Yield Calculations'!$E$4,'Yield Calculations'!B165*'Yield Calculations'!E165,IF(Worksheets!$D$45='Yield Calculations'!$F$4,'Yield Calculations'!B165*'Yield Calculations'!F165,"Too Many Lanes"))))</f>
        <v>Too Many Lanes</v>
      </c>
      <c r="H165" s="90" t="str">
        <f>IF(Worksheets!$D$45='Yield Calculations'!$C$4,'Yield Calculations'!C165,IF(Worksheets!$D$45='Yield Calculations'!$D$4,'Yield Calculations'!D165,IF(Worksheets!$D$45='Yield Calculations'!$E$4,'Yield Calculations'!E165,IF(Worksheets!$D$45='Yield Calculations'!$F$4,'Yield Calculations'!F165,"Too Many Lanes"))))</f>
        <v>Too Many Lanes</v>
      </c>
      <c r="K165" s="83">
        <v>158</v>
      </c>
      <c r="L165" s="83" t="e">
        <f>Worksheets!$X$24*(K165-0.5)</f>
        <v>#VALUE!</v>
      </c>
      <c r="M165" s="90" t="e">
        <f>IF(Worksheets!$AA$24&gt;=K165,Worksheets!$L$45*Worksheets!$AD$29*(1-Worksheets!$AD$29)^('Yield Calculations'!K165-1),0)</f>
        <v>#VALUE!</v>
      </c>
      <c r="N165" s="90" t="e">
        <f>IF(Worksheets!$AA$24&gt;=K165,(Worksheets!$L$45-SUM($N$7:N164))*(((2*Worksheets!$L$44*(1-Worksheets!$L$44)*Worksheets!$AD$29)+(Worksheets!$L$44^2*Worksheets!$AD$29^2))/Worksheets!$L$45),0)</f>
        <v>#VALUE!</v>
      </c>
      <c r="O165" s="90" t="e">
        <f>IF(Worksheets!$AA$24&gt;=K165,(Worksheets!$L$45-SUM($O$7:O164))*((Worksheets!$L$44^3*Worksheets!$AD$29^3+3*Worksheets!$L$44^2*(1-Worksheets!$L$44)*Worksheets!$AD$29^2+3*Worksheets!$L$44*(1-Worksheets!$L$44)^2*Worksheets!$AD$29)/Worksheets!$L$45),0)</f>
        <v>#VALUE!</v>
      </c>
      <c r="P165" s="90" t="e">
        <f>IF(Worksheets!$AA$24&gt;=K165,(Worksheets!$L$45-SUM($P$7:P164))*((Worksheets!$L$44^4*Worksheets!$AD$29^4+4*Worksheets!$L$44^3*(1-Worksheets!$L$44)*Worksheets!$AD$29^3+6*Worksheets!$L$44^2*(1-Worksheets!$L$44)^2*Worksheets!$AD$29^2+4*Worksheets!$L$44*(1-Worksheets!$L$44^3)*Worksheets!$AD$29)/Worksheets!$L$45),0)</f>
        <v>#VALUE!</v>
      </c>
      <c r="Q165" s="90" t="str">
        <f>IF(Worksheets!$I$45='Yield Calculations'!$M$4,'Yield Calculations'!L165*'Yield Calculations'!M165,IF(Worksheets!$I$45='Yield Calculations'!$N$4,'Yield Calculations'!L165*'Yield Calculations'!N165,IF(Worksheets!$I$45='Yield Calculations'!$O$4,'Yield Calculations'!L165*'Yield Calculations'!O165,IF(Worksheets!$I$45='Yield Calculations'!$P$4,'Yield Calculations'!L165*'Yield Calculations'!P165,"Too Many Lanes"))))</f>
        <v>Too Many Lanes</v>
      </c>
      <c r="R165" s="90" t="str">
        <f>IF(Worksheets!$I$45='Yield Calculations'!$M$4,'Yield Calculations'!M165,IF(Worksheets!$I$45='Yield Calculations'!$N$4,'Yield Calculations'!N165,IF(Worksheets!$I$45='Yield Calculations'!$O$4,'Yield Calculations'!O165,IF(Worksheets!$I$45='Yield Calculations'!$P$4,'Yield Calculations'!P165,"Too Many Lanes"))))</f>
        <v>Too Many Lanes</v>
      </c>
    </row>
    <row r="166" spans="1:18">
      <c r="A166" s="83">
        <f t="shared" si="2"/>
        <v>159</v>
      </c>
      <c r="B166" s="83" t="e">
        <f>Worksheets!$S$24*(A166-0.5)</f>
        <v>#VALUE!</v>
      </c>
      <c r="C166" s="90" t="e">
        <f>IF(Worksheets!$V$24&gt;=A166,Worksheets!$G$45*Worksheets!$AD$29*(1-Worksheets!$AD$29)^('Yield Calculations'!A166-1),0)</f>
        <v>#VALUE!</v>
      </c>
      <c r="D166" s="90" t="e">
        <f>IF(Worksheets!$V$24&gt;=A166,(Worksheets!$G$45-SUM($D$7:D165))*(((2*Worksheets!$G$44*(1-Worksheets!$G$44)*Worksheets!$AD$29)+(Worksheets!$G$44^2*Worksheets!$AD$29^2))/Worksheets!$G$45),0)</f>
        <v>#VALUE!</v>
      </c>
      <c r="E166" s="90" t="e">
        <f>IF(Worksheets!$V$24&gt;=A166,(Worksheets!$G$45-SUM($E$7:E165))*((Worksheets!$G$44^3*Worksheets!$AD$29^3+3*Worksheets!$G$44^2*(1-Worksheets!$G$44)*Worksheets!$AD$29^2+3*Worksheets!$G$44*(1-Worksheets!$G$44)^2*Worksheets!$AD$29)/Worksheets!$G$45),0)</f>
        <v>#VALUE!</v>
      </c>
      <c r="F166" s="90" t="e">
        <f>IF(Worksheets!$V$24&gt;=A166,(Worksheets!$G$45-SUM($F$7:F165))*((Worksheets!$G$44^4*Worksheets!$AD$29^4+4*Worksheets!$G$44^3*(1-Worksheets!$G$44)*Worksheets!$AD$29^3+6*Worksheets!$G$44^2*(1-Worksheets!$G$44)^2*Worksheets!$AD$29^2+4*Worksheets!$G$44*(1-Worksheets!$G$44^3)*Worksheets!$AD$29)/Worksheets!$G$45),0)</f>
        <v>#VALUE!</v>
      </c>
      <c r="G166" s="90" t="str">
        <f>IF(Worksheets!$D$45='Yield Calculations'!$C$4,'Yield Calculations'!B166*'Yield Calculations'!C166,IF(Worksheets!$D$45='Yield Calculations'!$D$4,'Yield Calculations'!B166*'Yield Calculations'!D166,IF(Worksheets!$D$45='Yield Calculations'!$E$4,'Yield Calculations'!B166*'Yield Calculations'!E166,IF(Worksheets!$D$45='Yield Calculations'!$F$4,'Yield Calculations'!B166*'Yield Calculations'!F166,"Too Many Lanes"))))</f>
        <v>Too Many Lanes</v>
      </c>
      <c r="H166" s="90" t="str">
        <f>IF(Worksheets!$D$45='Yield Calculations'!$C$4,'Yield Calculations'!C166,IF(Worksheets!$D$45='Yield Calculations'!$D$4,'Yield Calculations'!D166,IF(Worksheets!$D$45='Yield Calculations'!$E$4,'Yield Calculations'!E166,IF(Worksheets!$D$45='Yield Calculations'!$F$4,'Yield Calculations'!F166,"Too Many Lanes"))))</f>
        <v>Too Many Lanes</v>
      </c>
      <c r="K166" s="83">
        <v>159</v>
      </c>
      <c r="L166" s="83" t="e">
        <f>Worksheets!$X$24*(K166-0.5)</f>
        <v>#VALUE!</v>
      </c>
      <c r="M166" s="90" t="e">
        <f>IF(Worksheets!$AA$24&gt;=K166,Worksheets!$L$45*Worksheets!$AD$29*(1-Worksheets!$AD$29)^('Yield Calculations'!K166-1),0)</f>
        <v>#VALUE!</v>
      </c>
      <c r="N166" s="90" t="e">
        <f>IF(Worksheets!$AA$24&gt;=K166,(Worksheets!$L$45-SUM($N$7:N165))*(((2*Worksheets!$L$44*(1-Worksheets!$L$44)*Worksheets!$AD$29)+(Worksheets!$L$44^2*Worksheets!$AD$29^2))/Worksheets!$L$45),0)</f>
        <v>#VALUE!</v>
      </c>
      <c r="O166" s="90" t="e">
        <f>IF(Worksheets!$AA$24&gt;=K166,(Worksheets!$L$45-SUM($O$7:O165))*((Worksheets!$L$44^3*Worksheets!$AD$29^3+3*Worksheets!$L$44^2*(1-Worksheets!$L$44)*Worksheets!$AD$29^2+3*Worksheets!$L$44*(1-Worksheets!$L$44)^2*Worksheets!$AD$29)/Worksheets!$L$45),0)</f>
        <v>#VALUE!</v>
      </c>
      <c r="P166" s="90" t="e">
        <f>IF(Worksheets!$AA$24&gt;=K166,(Worksheets!$L$45-SUM($P$7:P165))*((Worksheets!$L$44^4*Worksheets!$AD$29^4+4*Worksheets!$L$44^3*(1-Worksheets!$L$44)*Worksheets!$AD$29^3+6*Worksheets!$L$44^2*(1-Worksheets!$L$44)^2*Worksheets!$AD$29^2+4*Worksheets!$L$44*(1-Worksheets!$L$44^3)*Worksheets!$AD$29)/Worksheets!$L$45),0)</f>
        <v>#VALUE!</v>
      </c>
      <c r="Q166" s="90" t="str">
        <f>IF(Worksheets!$I$45='Yield Calculations'!$M$4,'Yield Calculations'!L166*'Yield Calculations'!M166,IF(Worksheets!$I$45='Yield Calculations'!$N$4,'Yield Calculations'!L166*'Yield Calculations'!N166,IF(Worksheets!$I$45='Yield Calculations'!$O$4,'Yield Calculations'!L166*'Yield Calculations'!O166,IF(Worksheets!$I$45='Yield Calculations'!$P$4,'Yield Calculations'!L166*'Yield Calculations'!P166,"Too Many Lanes"))))</f>
        <v>Too Many Lanes</v>
      </c>
      <c r="R166" s="90" t="str">
        <f>IF(Worksheets!$I$45='Yield Calculations'!$M$4,'Yield Calculations'!M166,IF(Worksheets!$I$45='Yield Calculations'!$N$4,'Yield Calculations'!N166,IF(Worksheets!$I$45='Yield Calculations'!$O$4,'Yield Calculations'!O166,IF(Worksheets!$I$45='Yield Calculations'!$P$4,'Yield Calculations'!P166,"Too Many Lanes"))))</f>
        <v>Too Many Lanes</v>
      </c>
    </row>
    <row r="167" spans="1:18">
      <c r="A167" s="83">
        <f t="shared" si="2"/>
        <v>160</v>
      </c>
      <c r="B167" s="83" t="e">
        <f>Worksheets!$S$24*(A167-0.5)</f>
        <v>#VALUE!</v>
      </c>
      <c r="C167" s="90" t="e">
        <f>IF(Worksheets!$V$24&gt;=A167,Worksheets!$G$45*Worksheets!$AD$29*(1-Worksheets!$AD$29)^('Yield Calculations'!A167-1),0)</f>
        <v>#VALUE!</v>
      </c>
      <c r="D167" s="90" t="e">
        <f>IF(Worksheets!$V$24&gt;=A167,(Worksheets!$G$45-SUM($D$7:D166))*(((2*Worksheets!$G$44*(1-Worksheets!$G$44)*Worksheets!$AD$29)+(Worksheets!$G$44^2*Worksheets!$AD$29^2))/Worksheets!$G$45),0)</f>
        <v>#VALUE!</v>
      </c>
      <c r="E167" s="90" t="e">
        <f>IF(Worksheets!$V$24&gt;=A167,(Worksheets!$G$45-SUM($E$7:E166))*((Worksheets!$G$44^3*Worksheets!$AD$29^3+3*Worksheets!$G$44^2*(1-Worksheets!$G$44)*Worksheets!$AD$29^2+3*Worksheets!$G$44*(1-Worksheets!$G$44)^2*Worksheets!$AD$29)/Worksheets!$G$45),0)</f>
        <v>#VALUE!</v>
      </c>
      <c r="F167" s="90" t="e">
        <f>IF(Worksheets!$V$24&gt;=A167,(Worksheets!$G$45-SUM($F$7:F166))*((Worksheets!$G$44^4*Worksheets!$AD$29^4+4*Worksheets!$G$44^3*(1-Worksheets!$G$44)*Worksheets!$AD$29^3+6*Worksheets!$G$44^2*(1-Worksheets!$G$44)^2*Worksheets!$AD$29^2+4*Worksheets!$G$44*(1-Worksheets!$G$44^3)*Worksheets!$AD$29)/Worksheets!$G$45),0)</f>
        <v>#VALUE!</v>
      </c>
      <c r="G167" s="90" t="str">
        <f>IF(Worksheets!$D$45='Yield Calculations'!$C$4,'Yield Calculations'!B167*'Yield Calculations'!C167,IF(Worksheets!$D$45='Yield Calculations'!$D$4,'Yield Calculations'!B167*'Yield Calculations'!D167,IF(Worksheets!$D$45='Yield Calculations'!$E$4,'Yield Calculations'!B167*'Yield Calculations'!E167,IF(Worksheets!$D$45='Yield Calculations'!$F$4,'Yield Calculations'!B167*'Yield Calculations'!F167,"Too Many Lanes"))))</f>
        <v>Too Many Lanes</v>
      </c>
      <c r="H167" s="90" t="str">
        <f>IF(Worksheets!$D$45='Yield Calculations'!$C$4,'Yield Calculations'!C167,IF(Worksheets!$D$45='Yield Calculations'!$D$4,'Yield Calculations'!D167,IF(Worksheets!$D$45='Yield Calculations'!$E$4,'Yield Calculations'!E167,IF(Worksheets!$D$45='Yield Calculations'!$F$4,'Yield Calculations'!F167,"Too Many Lanes"))))</f>
        <v>Too Many Lanes</v>
      </c>
      <c r="K167" s="83">
        <v>160</v>
      </c>
      <c r="L167" s="83" t="e">
        <f>Worksheets!$X$24*(K167-0.5)</f>
        <v>#VALUE!</v>
      </c>
      <c r="M167" s="90" t="e">
        <f>IF(Worksheets!$AA$24&gt;=K167,Worksheets!$L$45*Worksheets!$AD$29*(1-Worksheets!$AD$29)^('Yield Calculations'!K167-1),0)</f>
        <v>#VALUE!</v>
      </c>
      <c r="N167" s="90" t="e">
        <f>IF(Worksheets!$AA$24&gt;=K167,(Worksheets!$L$45-SUM($N$7:N166))*(((2*Worksheets!$L$44*(1-Worksheets!$L$44)*Worksheets!$AD$29)+(Worksheets!$L$44^2*Worksheets!$AD$29^2))/Worksheets!$L$45),0)</f>
        <v>#VALUE!</v>
      </c>
      <c r="O167" s="90" t="e">
        <f>IF(Worksheets!$AA$24&gt;=K167,(Worksheets!$L$45-SUM($O$7:O166))*((Worksheets!$L$44^3*Worksheets!$AD$29^3+3*Worksheets!$L$44^2*(1-Worksheets!$L$44)*Worksheets!$AD$29^2+3*Worksheets!$L$44*(1-Worksheets!$L$44)^2*Worksheets!$AD$29)/Worksheets!$L$45),0)</f>
        <v>#VALUE!</v>
      </c>
      <c r="P167" s="90" t="e">
        <f>IF(Worksheets!$AA$24&gt;=K167,(Worksheets!$L$45-SUM($P$7:P166))*((Worksheets!$L$44^4*Worksheets!$AD$29^4+4*Worksheets!$L$44^3*(1-Worksheets!$L$44)*Worksheets!$AD$29^3+6*Worksheets!$L$44^2*(1-Worksheets!$L$44)^2*Worksheets!$AD$29^2+4*Worksheets!$L$44*(1-Worksheets!$L$44^3)*Worksheets!$AD$29)/Worksheets!$L$45),0)</f>
        <v>#VALUE!</v>
      </c>
      <c r="Q167" s="90" t="str">
        <f>IF(Worksheets!$I$45='Yield Calculations'!$M$4,'Yield Calculations'!L167*'Yield Calculations'!M167,IF(Worksheets!$I$45='Yield Calculations'!$N$4,'Yield Calculations'!L167*'Yield Calculations'!N167,IF(Worksheets!$I$45='Yield Calculations'!$O$4,'Yield Calculations'!L167*'Yield Calculations'!O167,IF(Worksheets!$I$45='Yield Calculations'!$P$4,'Yield Calculations'!L167*'Yield Calculations'!P167,"Too Many Lanes"))))</f>
        <v>Too Many Lanes</v>
      </c>
      <c r="R167" s="90" t="str">
        <f>IF(Worksheets!$I$45='Yield Calculations'!$M$4,'Yield Calculations'!M167,IF(Worksheets!$I$45='Yield Calculations'!$N$4,'Yield Calculations'!N167,IF(Worksheets!$I$45='Yield Calculations'!$O$4,'Yield Calculations'!O167,IF(Worksheets!$I$45='Yield Calculations'!$P$4,'Yield Calculations'!P167,"Too Many Lanes"))))</f>
        <v>Too Many Lanes</v>
      </c>
    </row>
    <row r="168" spans="1:18">
      <c r="A168" s="83">
        <f t="shared" si="2"/>
        <v>161</v>
      </c>
      <c r="B168" s="83" t="e">
        <f>Worksheets!$S$24*(A168-0.5)</f>
        <v>#VALUE!</v>
      </c>
      <c r="C168" s="90" t="e">
        <f>IF(Worksheets!$V$24&gt;=A168,Worksheets!$G$45*Worksheets!$AD$29*(1-Worksheets!$AD$29)^('Yield Calculations'!A168-1),0)</f>
        <v>#VALUE!</v>
      </c>
      <c r="D168" s="90" t="e">
        <f>IF(Worksheets!$V$24&gt;=A168,(Worksheets!$G$45-SUM($D$7:D167))*(((2*Worksheets!$G$44*(1-Worksheets!$G$44)*Worksheets!$AD$29)+(Worksheets!$G$44^2*Worksheets!$AD$29^2))/Worksheets!$G$45),0)</f>
        <v>#VALUE!</v>
      </c>
      <c r="E168" s="90" t="e">
        <f>IF(Worksheets!$V$24&gt;=A168,(Worksheets!$G$45-SUM($E$7:E167))*((Worksheets!$G$44^3*Worksheets!$AD$29^3+3*Worksheets!$G$44^2*(1-Worksheets!$G$44)*Worksheets!$AD$29^2+3*Worksheets!$G$44*(1-Worksheets!$G$44)^2*Worksheets!$AD$29)/Worksheets!$G$45),0)</f>
        <v>#VALUE!</v>
      </c>
      <c r="F168" s="90" t="e">
        <f>IF(Worksheets!$V$24&gt;=A168,(Worksheets!$G$45-SUM($F$7:F167))*((Worksheets!$G$44^4*Worksheets!$AD$29^4+4*Worksheets!$G$44^3*(1-Worksheets!$G$44)*Worksheets!$AD$29^3+6*Worksheets!$G$44^2*(1-Worksheets!$G$44)^2*Worksheets!$AD$29^2+4*Worksheets!$G$44*(1-Worksheets!$G$44^3)*Worksheets!$AD$29)/Worksheets!$G$45),0)</f>
        <v>#VALUE!</v>
      </c>
      <c r="G168" s="90" t="str">
        <f>IF(Worksheets!$D$45='Yield Calculations'!$C$4,'Yield Calculations'!B168*'Yield Calculations'!C168,IF(Worksheets!$D$45='Yield Calculations'!$D$4,'Yield Calculations'!B168*'Yield Calculations'!D168,IF(Worksheets!$D$45='Yield Calculations'!$E$4,'Yield Calculations'!B168*'Yield Calculations'!E168,IF(Worksheets!$D$45='Yield Calculations'!$F$4,'Yield Calculations'!B168*'Yield Calculations'!F168,"Too Many Lanes"))))</f>
        <v>Too Many Lanes</v>
      </c>
      <c r="H168" s="90" t="str">
        <f>IF(Worksheets!$D$45='Yield Calculations'!$C$4,'Yield Calculations'!C168,IF(Worksheets!$D$45='Yield Calculations'!$D$4,'Yield Calculations'!D168,IF(Worksheets!$D$45='Yield Calculations'!$E$4,'Yield Calculations'!E168,IF(Worksheets!$D$45='Yield Calculations'!$F$4,'Yield Calculations'!F168,"Too Many Lanes"))))</f>
        <v>Too Many Lanes</v>
      </c>
      <c r="K168" s="83">
        <v>161</v>
      </c>
      <c r="L168" s="83" t="e">
        <f>Worksheets!$X$24*(K168-0.5)</f>
        <v>#VALUE!</v>
      </c>
      <c r="M168" s="90" t="e">
        <f>IF(Worksheets!$AA$24&gt;=K168,Worksheets!$L$45*Worksheets!$AD$29*(1-Worksheets!$AD$29)^('Yield Calculations'!K168-1),0)</f>
        <v>#VALUE!</v>
      </c>
      <c r="N168" s="90" t="e">
        <f>IF(Worksheets!$AA$24&gt;=K168,(Worksheets!$L$45-SUM($N$7:N167))*(((2*Worksheets!$L$44*(1-Worksheets!$L$44)*Worksheets!$AD$29)+(Worksheets!$L$44^2*Worksheets!$AD$29^2))/Worksheets!$L$45),0)</f>
        <v>#VALUE!</v>
      </c>
      <c r="O168" s="90" t="e">
        <f>IF(Worksheets!$AA$24&gt;=K168,(Worksheets!$L$45-SUM($O$7:O167))*((Worksheets!$L$44^3*Worksheets!$AD$29^3+3*Worksheets!$L$44^2*(1-Worksheets!$L$44)*Worksheets!$AD$29^2+3*Worksheets!$L$44*(1-Worksheets!$L$44)^2*Worksheets!$AD$29)/Worksheets!$L$45),0)</f>
        <v>#VALUE!</v>
      </c>
      <c r="P168" s="90" t="e">
        <f>IF(Worksheets!$AA$24&gt;=K168,(Worksheets!$L$45-SUM($P$7:P167))*((Worksheets!$L$44^4*Worksheets!$AD$29^4+4*Worksheets!$L$44^3*(1-Worksheets!$L$44)*Worksheets!$AD$29^3+6*Worksheets!$L$44^2*(1-Worksheets!$L$44)^2*Worksheets!$AD$29^2+4*Worksheets!$L$44*(1-Worksheets!$L$44^3)*Worksheets!$AD$29)/Worksheets!$L$45),0)</f>
        <v>#VALUE!</v>
      </c>
      <c r="Q168" s="90" t="str">
        <f>IF(Worksheets!$I$45='Yield Calculations'!$M$4,'Yield Calculations'!L168*'Yield Calculations'!M168,IF(Worksheets!$I$45='Yield Calculations'!$N$4,'Yield Calculations'!L168*'Yield Calculations'!N168,IF(Worksheets!$I$45='Yield Calculations'!$O$4,'Yield Calculations'!L168*'Yield Calculations'!O168,IF(Worksheets!$I$45='Yield Calculations'!$P$4,'Yield Calculations'!L168*'Yield Calculations'!P168,"Too Many Lanes"))))</f>
        <v>Too Many Lanes</v>
      </c>
      <c r="R168" s="90" t="str">
        <f>IF(Worksheets!$I$45='Yield Calculations'!$M$4,'Yield Calculations'!M168,IF(Worksheets!$I$45='Yield Calculations'!$N$4,'Yield Calculations'!N168,IF(Worksheets!$I$45='Yield Calculations'!$O$4,'Yield Calculations'!O168,IF(Worksheets!$I$45='Yield Calculations'!$P$4,'Yield Calculations'!P168,"Too Many Lanes"))))</f>
        <v>Too Many Lanes</v>
      </c>
    </row>
    <row r="169" spans="1:18">
      <c r="A169" s="83">
        <f t="shared" si="2"/>
        <v>162</v>
      </c>
      <c r="B169" s="83" t="e">
        <f>Worksheets!$S$24*(A169-0.5)</f>
        <v>#VALUE!</v>
      </c>
      <c r="C169" s="90" t="e">
        <f>IF(Worksheets!$V$24&gt;=A169,Worksheets!$G$45*Worksheets!$AD$29*(1-Worksheets!$AD$29)^('Yield Calculations'!A169-1),0)</f>
        <v>#VALUE!</v>
      </c>
      <c r="D169" s="90" t="e">
        <f>IF(Worksheets!$V$24&gt;=A169,(Worksheets!$G$45-SUM($D$7:D168))*(((2*Worksheets!$G$44*(1-Worksheets!$G$44)*Worksheets!$AD$29)+(Worksheets!$G$44^2*Worksheets!$AD$29^2))/Worksheets!$G$45),0)</f>
        <v>#VALUE!</v>
      </c>
      <c r="E169" s="90" t="e">
        <f>IF(Worksheets!$V$24&gt;=A169,(Worksheets!$G$45-SUM($E$7:E168))*((Worksheets!$G$44^3*Worksheets!$AD$29^3+3*Worksheets!$G$44^2*(1-Worksheets!$G$44)*Worksheets!$AD$29^2+3*Worksheets!$G$44*(1-Worksheets!$G$44)^2*Worksheets!$AD$29)/Worksheets!$G$45),0)</f>
        <v>#VALUE!</v>
      </c>
      <c r="F169" s="90" t="e">
        <f>IF(Worksheets!$V$24&gt;=A169,(Worksheets!$G$45-SUM($F$7:F168))*((Worksheets!$G$44^4*Worksheets!$AD$29^4+4*Worksheets!$G$44^3*(1-Worksheets!$G$44)*Worksheets!$AD$29^3+6*Worksheets!$G$44^2*(1-Worksheets!$G$44)^2*Worksheets!$AD$29^2+4*Worksheets!$G$44*(1-Worksheets!$G$44^3)*Worksheets!$AD$29)/Worksheets!$G$45),0)</f>
        <v>#VALUE!</v>
      </c>
      <c r="G169" s="90" t="str">
        <f>IF(Worksheets!$D$45='Yield Calculations'!$C$4,'Yield Calculations'!B169*'Yield Calculations'!C169,IF(Worksheets!$D$45='Yield Calculations'!$D$4,'Yield Calculations'!B169*'Yield Calculations'!D169,IF(Worksheets!$D$45='Yield Calculations'!$E$4,'Yield Calculations'!B169*'Yield Calculations'!E169,IF(Worksheets!$D$45='Yield Calculations'!$F$4,'Yield Calculations'!B169*'Yield Calculations'!F169,"Too Many Lanes"))))</f>
        <v>Too Many Lanes</v>
      </c>
      <c r="H169" s="90" t="str">
        <f>IF(Worksheets!$D$45='Yield Calculations'!$C$4,'Yield Calculations'!C169,IF(Worksheets!$D$45='Yield Calculations'!$D$4,'Yield Calculations'!D169,IF(Worksheets!$D$45='Yield Calculations'!$E$4,'Yield Calculations'!E169,IF(Worksheets!$D$45='Yield Calculations'!$F$4,'Yield Calculations'!F169,"Too Many Lanes"))))</f>
        <v>Too Many Lanes</v>
      </c>
      <c r="K169" s="83">
        <v>162</v>
      </c>
      <c r="L169" s="83" t="e">
        <f>Worksheets!$X$24*(K169-0.5)</f>
        <v>#VALUE!</v>
      </c>
      <c r="M169" s="90" t="e">
        <f>IF(Worksheets!$AA$24&gt;=K169,Worksheets!$L$45*Worksheets!$AD$29*(1-Worksheets!$AD$29)^('Yield Calculations'!K169-1),0)</f>
        <v>#VALUE!</v>
      </c>
      <c r="N169" s="90" t="e">
        <f>IF(Worksheets!$AA$24&gt;=K169,(Worksheets!$L$45-SUM($N$7:N168))*(((2*Worksheets!$L$44*(1-Worksheets!$L$44)*Worksheets!$AD$29)+(Worksheets!$L$44^2*Worksheets!$AD$29^2))/Worksheets!$L$45),0)</f>
        <v>#VALUE!</v>
      </c>
      <c r="O169" s="90" t="e">
        <f>IF(Worksheets!$AA$24&gt;=K169,(Worksheets!$L$45-SUM($O$7:O168))*((Worksheets!$L$44^3*Worksheets!$AD$29^3+3*Worksheets!$L$44^2*(1-Worksheets!$L$44)*Worksheets!$AD$29^2+3*Worksheets!$L$44*(1-Worksheets!$L$44)^2*Worksheets!$AD$29)/Worksheets!$L$45),0)</f>
        <v>#VALUE!</v>
      </c>
      <c r="P169" s="90" t="e">
        <f>IF(Worksheets!$AA$24&gt;=K169,(Worksheets!$L$45-SUM($P$7:P168))*((Worksheets!$L$44^4*Worksheets!$AD$29^4+4*Worksheets!$L$44^3*(1-Worksheets!$L$44)*Worksheets!$AD$29^3+6*Worksheets!$L$44^2*(1-Worksheets!$L$44)^2*Worksheets!$AD$29^2+4*Worksheets!$L$44*(1-Worksheets!$L$44^3)*Worksheets!$AD$29)/Worksheets!$L$45),0)</f>
        <v>#VALUE!</v>
      </c>
      <c r="Q169" s="90" t="str">
        <f>IF(Worksheets!$I$45='Yield Calculations'!$M$4,'Yield Calculations'!L169*'Yield Calculations'!M169,IF(Worksheets!$I$45='Yield Calculations'!$N$4,'Yield Calculations'!L169*'Yield Calculations'!N169,IF(Worksheets!$I$45='Yield Calculations'!$O$4,'Yield Calculations'!L169*'Yield Calculations'!O169,IF(Worksheets!$I$45='Yield Calculations'!$P$4,'Yield Calculations'!L169*'Yield Calculations'!P169,"Too Many Lanes"))))</f>
        <v>Too Many Lanes</v>
      </c>
      <c r="R169" s="90" t="str">
        <f>IF(Worksheets!$I$45='Yield Calculations'!$M$4,'Yield Calculations'!M169,IF(Worksheets!$I$45='Yield Calculations'!$N$4,'Yield Calculations'!N169,IF(Worksheets!$I$45='Yield Calculations'!$O$4,'Yield Calculations'!O169,IF(Worksheets!$I$45='Yield Calculations'!$P$4,'Yield Calculations'!P169,"Too Many Lanes"))))</f>
        <v>Too Many Lanes</v>
      </c>
    </row>
    <row r="170" spans="1:18">
      <c r="A170" s="83">
        <f t="shared" si="2"/>
        <v>163</v>
      </c>
      <c r="B170" s="83" t="e">
        <f>Worksheets!$S$24*(A170-0.5)</f>
        <v>#VALUE!</v>
      </c>
      <c r="C170" s="90" t="e">
        <f>IF(Worksheets!$V$24&gt;=A170,Worksheets!$G$45*Worksheets!$AD$29*(1-Worksheets!$AD$29)^('Yield Calculations'!A170-1),0)</f>
        <v>#VALUE!</v>
      </c>
      <c r="D170" s="90" t="e">
        <f>IF(Worksheets!$V$24&gt;=A170,(Worksheets!$G$45-SUM($D$7:D169))*(((2*Worksheets!$G$44*(1-Worksheets!$G$44)*Worksheets!$AD$29)+(Worksheets!$G$44^2*Worksheets!$AD$29^2))/Worksheets!$G$45),0)</f>
        <v>#VALUE!</v>
      </c>
      <c r="E170" s="90" t="e">
        <f>IF(Worksheets!$V$24&gt;=A170,(Worksheets!$G$45-SUM($E$7:E169))*((Worksheets!$G$44^3*Worksheets!$AD$29^3+3*Worksheets!$G$44^2*(1-Worksheets!$G$44)*Worksheets!$AD$29^2+3*Worksheets!$G$44*(1-Worksheets!$G$44)^2*Worksheets!$AD$29)/Worksheets!$G$45),0)</f>
        <v>#VALUE!</v>
      </c>
      <c r="F170" s="90" t="e">
        <f>IF(Worksheets!$V$24&gt;=A170,(Worksheets!$G$45-SUM($F$7:F169))*((Worksheets!$G$44^4*Worksheets!$AD$29^4+4*Worksheets!$G$44^3*(1-Worksheets!$G$44)*Worksheets!$AD$29^3+6*Worksheets!$G$44^2*(1-Worksheets!$G$44)^2*Worksheets!$AD$29^2+4*Worksheets!$G$44*(1-Worksheets!$G$44^3)*Worksheets!$AD$29)/Worksheets!$G$45),0)</f>
        <v>#VALUE!</v>
      </c>
      <c r="G170" s="90" t="str">
        <f>IF(Worksheets!$D$45='Yield Calculations'!$C$4,'Yield Calculations'!B170*'Yield Calculations'!C170,IF(Worksheets!$D$45='Yield Calculations'!$D$4,'Yield Calculations'!B170*'Yield Calculations'!D170,IF(Worksheets!$D$45='Yield Calculations'!$E$4,'Yield Calculations'!B170*'Yield Calculations'!E170,IF(Worksheets!$D$45='Yield Calculations'!$F$4,'Yield Calculations'!B170*'Yield Calculations'!F170,"Too Many Lanes"))))</f>
        <v>Too Many Lanes</v>
      </c>
      <c r="H170" s="90" t="str">
        <f>IF(Worksheets!$D$45='Yield Calculations'!$C$4,'Yield Calculations'!C170,IF(Worksheets!$D$45='Yield Calculations'!$D$4,'Yield Calculations'!D170,IF(Worksheets!$D$45='Yield Calculations'!$E$4,'Yield Calculations'!E170,IF(Worksheets!$D$45='Yield Calculations'!$F$4,'Yield Calculations'!F170,"Too Many Lanes"))))</f>
        <v>Too Many Lanes</v>
      </c>
      <c r="K170" s="83">
        <v>163</v>
      </c>
      <c r="L170" s="83" t="e">
        <f>Worksheets!$X$24*(K170-0.5)</f>
        <v>#VALUE!</v>
      </c>
      <c r="M170" s="90" t="e">
        <f>IF(Worksheets!$AA$24&gt;=K170,Worksheets!$L$45*Worksheets!$AD$29*(1-Worksheets!$AD$29)^('Yield Calculations'!K170-1),0)</f>
        <v>#VALUE!</v>
      </c>
      <c r="N170" s="90" t="e">
        <f>IF(Worksheets!$AA$24&gt;=K170,(Worksheets!$L$45-SUM($N$7:N169))*(((2*Worksheets!$L$44*(1-Worksheets!$L$44)*Worksheets!$AD$29)+(Worksheets!$L$44^2*Worksheets!$AD$29^2))/Worksheets!$L$45),0)</f>
        <v>#VALUE!</v>
      </c>
      <c r="O170" s="90" t="e">
        <f>IF(Worksheets!$AA$24&gt;=K170,(Worksheets!$L$45-SUM($O$7:O169))*((Worksheets!$L$44^3*Worksheets!$AD$29^3+3*Worksheets!$L$44^2*(1-Worksheets!$L$44)*Worksheets!$AD$29^2+3*Worksheets!$L$44*(1-Worksheets!$L$44)^2*Worksheets!$AD$29)/Worksheets!$L$45),0)</f>
        <v>#VALUE!</v>
      </c>
      <c r="P170" s="90" t="e">
        <f>IF(Worksheets!$AA$24&gt;=K170,(Worksheets!$L$45-SUM($P$7:P169))*((Worksheets!$L$44^4*Worksheets!$AD$29^4+4*Worksheets!$L$44^3*(1-Worksheets!$L$44)*Worksheets!$AD$29^3+6*Worksheets!$L$44^2*(1-Worksheets!$L$44)^2*Worksheets!$AD$29^2+4*Worksheets!$L$44*(1-Worksheets!$L$44^3)*Worksheets!$AD$29)/Worksheets!$L$45),0)</f>
        <v>#VALUE!</v>
      </c>
      <c r="Q170" s="90" t="str">
        <f>IF(Worksheets!$I$45='Yield Calculations'!$M$4,'Yield Calculations'!L170*'Yield Calculations'!M170,IF(Worksheets!$I$45='Yield Calculations'!$N$4,'Yield Calculations'!L170*'Yield Calculations'!N170,IF(Worksheets!$I$45='Yield Calculations'!$O$4,'Yield Calculations'!L170*'Yield Calculations'!O170,IF(Worksheets!$I$45='Yield Calculations'!$P$4,'Yield Calculations'!L170*'Yield Calculations'!P170,"Too Many Lanes"))))</f>
        <v>Too Many Lanes</v>
      </c>
      <c r="R170" s="90" t="str">
        <f>IF(Worksheets!$I$45='Yield Calculations'!$M$4,'Yield Calculations'!M170,IF(Worksheets!$I$45='Yield Calculations'!$N$4,'Yield Calculations'!N170,IF(Worksheets!$I$45='Yield Calculations'!$O$4,'Yield Calculations'!O170,IF(Worksheets!$I$45='Yield Calculations'!$P$4,'Yield Calculations'!P170,"Too Many Lanes"))))</f>
        <v>Too Many Lanes</v>
      </c>
    </row>
    <row r="171" spans="1:18">
      <c r="A171" s="83">
        <f t="shared" si="2"/>
        <v>164</v>
      </c>
      <c r="B171" s="83" t="e">
        <f>Worksheets!$S$24*(A171-0.5)</f>
        <v>#VALUE!</v>
      </c>
      <c r="C171" s="90" t="e">
        <f>IF(Worksheets!$V$24&gt;=A171,Worksheets!$G$45*Worksheets!$AD$29*(1-Worksheets!$AD$29)^('Yield Calculations'!A171-1),0)</f>
        <v>#VALUE!</v>
      </c>
      <c r="D171" s="90" t="e">
        <f>IF(Worksheets!$V$24&gt;=A171,(Worksheets!$G$45-SUM($D$7:D170))*(((2*Worksheets!$G$44*(1-Worksheets!$G$44)*Worksheets!$AD$29)+(Worksheets!$G$44^2*Worksheets!$AD$29^2))/Worksheets!$G$45),0)</f>
        <v>#VALUE!</v>
      </c>
      <c r="E171" s="90" t="e">
        <f>IF(Worksheets!$V$24&gt;=A171,(Worksheets!$G$45-SUM($E$7:E170))*((Worksheets!$G$44^3*Worksheets!$AD$29^3+3*Worksheets!$G$44^2*(1-Worksheets!$G$44)*Worksheets!$AD$29^2+3*Worksheets!$G$44*(1-Worksheets!$G$44)^2*Worksheets!$AD$29)/Worksheets!$G$45),0)</f>
        <v>#VALUE!</v>
      </c>
      <c r="F171" s="90" t="e">
        <f>IF(Worksheets!$V$24&gt;=A171,(Worksheets!$G$45-SUM($F$7:F170))*((Worksheets!$G$44^4*Worksheets!$AD$29^4+4*Worksheets!$G$44^3*(1-Worksheets!$G$44)*Worksheets!$AD$29^3+6*Worksheets!$G$44^2*(1-Worksheets!$G$44)^2*Worksheets!$AD$29^2+4*Worksheets!$G$44*(1-Worksheets!$G$44^3)*Worksheets!$AD$29)/Worksheets!$G$45),0)</f>
        <v>#VALUE!</v>
      </c>
      <c r="G171" s="90" t="str">
        <f>IF(Worksheets!$D$45='Yield Calculations'!$C$4,'Yield Calculations'!B171*'Yield Calculations'!C171,IF(Worksheets!$D$45='Yield Calculations'!$D$4,'Yield Calculations'!B171*'Yield Calculations'!D171,IF(Worksheets!$D$45='Yield Calculations'!$E$4,'Yield Calculations'!B171*'Yield Calculations'!E171,IF(Worksheets!$D$45='Yield Calculations'!$F$4,'Yield Calculations'!B171*'Yield Calculations'!F171,"Too Many Lanes"))))</f>
        <v>Too Many Lanes</v>
      </c>
      <c r="H171" s="90" t="str">
        <f>IF(Worksheets!$D$45='Yield Calculations'!$C$4,'Yield Calculations'!C171,IF(Worksheets!$D$45='Yield Calculations'!$D$4,'Yield Calculations'!D171,IF(Worksheets!$D$45='Yield Calculations'!$E$4,'Yield Calculations'!E171,IF(Worksheets!$D$45='Yield Calculations'!$F$4,'Yield Calculations'!F171,"Too Many Lanes"))))</f>
        <v>Too Many Lanes</v>
      </c>
      <c r="K171" s="83">
        <v>164</v>
      </c>
      <c r="L171" s="83" t="e">
        <f>Worksheets!$X$24*(K171-0.5)</f>
        <v>#VALUE!</v>
      </c>
      <c r="M171" s="90" t="e">
        <f>IF(Worksheets!$AA$24&gt;=K171,Worksheets!$L$45*Worksheets!$AD$29*(1-Worksheets!$AD$29)^('Yield Calculations'!K171-1),0)</f>
        <v>#VALUE!</v>
      </c>
      <c r="N171" s="90" t="e">
        <f>IF(Worksheets!$AA$24&gt;=K171,(Worksheets!$L$45-SUM($N$7:N170))*(((2*Worksheets!$L$44*(1-Worksheets!$L$44)*Worksheets!$AD$29)+(Worksheets!$L$44^2*Worksheets!$AD$29^2))/Worksheets!$L$45),0)</f>
        <v>#VALUE!</v>
      </c>
      <c r="O171" s="90" t="e">
        <f>IF(Worksheets!$AA$24&gt;=K171,(Worksheets!$L$45-SUM($O$7:O170))*((Worksheets!$L$44^3*Worksheets!$AD$29^3+3*Worksheets!$L$44^2*(1-Worksheets!$L$44)*Worksheets!$AD$29^2+3*Worksheets!$L$44*(1-Worksheets!$L$44)^2*Worksheets!$AD$29)/Worksheets!$L$45),0)</f>
        <v>#VALUE!</v>
      </c>
      <c r="P171" s="90" t="e">
        <f>IF(Worksheets!$AA$24&gt;=K171,(Worksheets!$L$45-SUM($P$7:P170))*((Worksheets!$L$44^4*Worksheets!$AD$29^4+4*Worksheets!$L$44^3*(1-Worksheets!$L$44)*Worksheets!$AD$29^3+6*Worksheets!$L$44^2*(1-Worksheets!$L$44)^2*Worksheets!$AD$29^2+4*Worksheets!$L$44*(1-Worksheets!$L$44^3)*Worksheets!$AD$29)/Worksheets!$L$45),0)</f>
        <v>#VALUE!</v>
      </c>
      <c r="Q171" s="90" t="str">
        <f>IF(Worksheets!$I$45='Yield Calculations'!$M$4,'Yield Calculations'!L171*'Yield Calculations'!M171,IF(Worksheets!$I$45='Yield Calculations'!$N$4,'Yield Calculations'!L171*'Yield Calculations'!N171,IF(Worksheets!$I$45='Yield Calculations'!$O$4,'Yield Calculations'!L171*'Yield Calculations'!O171,IF(Worksheets!$I$45='Yield Calculations'!$P$4,'Yield Calculations'!L171*'Yield Calculations'!P171,"Too Many Lanes"))))</f>
        <v>Too Many Lanes</v>
      </c>
      <c r="R171" s="90" t="str">
        <f>IF(Worksheets!$I$45='Yield Calculations'!$M$4,'Yield Calculations'!M171,IF(Worksheets!$I$45='Yield Calculations'!$N$4,'Yield Calculations'!N171,IF(Worksheets!$I$45='Yield Calculations'!$O$4,'Yield Calculations'!O171,IF(Worksheets!$I$45='Yield Calculations'!$P$4,'Yield Calculations'!P171,"Too Many Lanes"))))</f>
        <v>Too Many Lanes</v>
      </c>
    </row>
    <row r="172" spans="1:18">
      <c r="A172" s="83">
        <f t="shared" si="2"/>
        <v>165</v>
      </c>
      <c r="B172" s="83" t="e">
        <f>Worksheets!$S$24*(A172-0.5)</f>
        <v>#VALUE!</v>
      </c>
      <c r="C172" s="90" t="e">
        <f>IF(Worksheets!$V$24&gt;=A172,Worksheets!$G$45*Worksheets!$AD$29*(1-Worksheets!$AD$29)^('Yield Calculations'!A172-1),0)</f>
        <v>#VALUE!</v>
      </c>
      <c r="D172" s="90" t="e">
        <f>IF(Worksheets!$V$24&gt;=A172,(Worksheets!$G$45-SUM($D$7:D171))*(((2*Worksheets!$G$44*(1-Worksheets!$G$44)*Worksheets!$AD$29)+(Worksheets!$G$44^2*Worksheets!$AD$29^2))/Worksheets!$G$45),0)</f>
        <v>#VALUE!</v>
      </c>
      <c r="E172" s="90" t="e">
        <f>IF(Worksheets!$V$24&gt;=A172,(Worksheets!$G$45-SUM($E$7:E171))*((Worksheets!$G$44^3*Worksheets!$AD$29^3+3*Worksheets!$G$44^2*(1-Worksheets!$G$44)*Worksheets!$AD$29^2+3*Worksheets!$G$44*(1-Worksheets!$G$44)^2*Worksheets!$AD$29)/Worksheets!$G$45),0)</f>
        <v>#VALUE!</v>
      </c>
      <c r="F172" s="90" t="e">
        <f>IF(Worksheets!$V$24&gt;=A172,(Worksheets!$G$45-SUM($F$7:F171))*((Worksheets!$G$44^4*Worksheets!$AD$29^4+4*Worksheets!$G$44^3*(1-Worksheets!$G$44)*Worksheets!$AD$29^3+6*Worksheets!$G$44^2*(1-Worksheets!$G$44)^2*Worksheets!$AD$29^2+4*Worksheets!$G$44*(1-Worksheets!$G$44^3)*Worksheets!$AD$29)/Worksheets!$G$45),0)</f>
        <v>#VALUE!</v>
      </c>
      <c r="G172" s="90" t="str">
        <f>IF(Worksheets!$D$45='Yield Calculations'!$C$4,'Yield Calculations'!B172*'Yield Calculations'!C172,IF(Worksheets!$D$45='Yield Calculations'!$D$4,'Yield Calculations'!B172*'Yield Calculations'!D172,IF(Worksheets!$D$45='Yield Calculations'!$E$4,'Yield Calculations'!B172*'Yield Calculations'!E172,IF(Worksheets!$D$45='Yield Calculations'!$F$4,'Yield Calculations'!B172*'Yield Calculations'!F172,"Too Many Lanes"))))</f>
        <v>Too Many Lanes</v>
      </c>
      <c r="H172" s="90" t="str">
        <f>IF(Worksheets!$D$45='Yield Calculations'!$C$4,'Yield Calculations'!C172,IF(Worksheets!$D$45='Yield Calculations'!$D$4,'Yield Calculations'!D172,IF(Worksheets!$D$45='Yield Calculations'!$E$4,'Yield Calculations'!E172,IF(Worksheets!$D$45='Yield Calculations'!$F$4,'Yield Calculations'!F172,"Too Many Lanes"))))</f>
        <v>Too Many Lanes</v>
      </c>
      <c r="K172" s="83">
        <v>165</v>
      </c>
      <c r="L172" s="83" t="e">
        <f>Worksheets!$X$24*(K172-0.5)</f>
        <v>#VALUE!</v>
      </c>
      <c r="M172" s="90" t="e">
        <f>IF(Worksheets!$AA$24&gt;=K172,Worksheets!$L$45*Worksheets!$AD$29*(1-Worksheets!$AD$29)^('Yield Calculations'!K172-1),0)</f>
        <v>#VALUE!</v>
      </c>
      <c r="N172" s="90" t="e">
        <f>IF(Worksheets!$AA$24&gt;=K172,(Worksheets!$L$45-SUM($N$7:N171))*(((2*Worksheets!$L$44*(1-Worksheets!$L$44)*Worksheets!$AD$29)+(Worksheets!$L$44^2*Worksheets!$AD$29^2))/Worksheets!$L$45),0)</f>
        <v>#VALUE!</v>
      </c>
      <c r="O172" s="90" t="e">
        <f>IF(Worksheets!$AA$24&gt;=K172,(Worksheets!$L$45-SUM($O$7:O171))*((Worksheets!$L$44^3*Worksheets!$AD$29^3+3*Worksheets!$L$44^2*(1-Worksheets!$L$44)*Worksheets!$AD$29^2+3*Worksheets!$L$44*(1-Worksheets!$L$44)^2*Worksheets!$AD$29)/Worksheets!$L$45),0)</f>
        <v>#VALUE!</v>
      </c>
      <c r="P172" s="90" t="e">
        <f>IF(Worksheets!$AA$24&gt;=K172,(Worksheets!$L$45-SUM($P$7:P171))*((Worksheets!$L$44^4*Worksheets!$AD$29^4+4*Worksheets!$L$44^3*(1-Worksheets!$L$44)*Worksheets!$AD$29^3+6*Worksheets!$L$44^2*(1-Worksheets!$L$44)^2*Worksheets!$AD$29^2+4*Worksheets!$L$44*(1-Worksheets!$L$44^3)*Worksheets!$AD$29)/Worksheets!$L$45),0)</f>
        <v>#VALUE!</v>
      </c>
      <c r="Q172" s="90" t="str">
        <f>IF(Worksheets!$I$45='Yield Calculations'!$M$4,'Yield Calculations'!L172*'Yield Calculations'!M172,IF(Worksheets!$I$45='Yield Calculations'!$N$4,'Yield Calculations'!L172*'Yield Calculations'!N172,IF(Worksheets!$I$45='Yield Calculations'!$O$4,'Yield Calculations'!L172*'Yield Calculations'!O172,IF(Worksheets!$I$45='Yield Calculations'!$P$4,'Yield Calculations'!L172*'Yield Calculations'!P172,"Too Many Lanes"))))</f>
        <v>Too Many Lanes</v>
      </c>
      <c r="R172" s="90" t="str">
        <f>IF(Worksheets!$I$45='Yield Calculations'!$M$4,'Yield Calculations'!M172,IF(Worksheets!$I$45='Yield Calculations'!$N$4,'Yield Calculations'!N172,IF(Worksheets!$I$45='Yield Calculations'!$O$4,'Yield Calculations'!O172,IF(Worksheets!$I$45='Yield Calculations'!$P$4,'Yield Calculations'!P172,"Too Many Lanes"))))</f>
        <v>Too Many Lanes</v>
      </c>
    </row>
    <row r="173" spans="1:18">
      <c r="A173" s="83">
        <f t="shared" si="2"/>
        <v>166</v>
      </c>
      <c r="B173" s="83" t="e">
        <f>Worksheets!$S$24*(A173-0.5)</f>
        <v>#VALUE!</v>
      </c>
      <c r="C173" s="90" t="e">
        <f>IF(Worksheets!$V$24&gt;=A173,Worksheets!$G$45*Worksheets!$AD$29*(1-Worksheets!$AD$29)^('Yield Calculations'!A173-1),0)</f>
        <v>#VALUE!</v>
      </c>
      <c r="D173" s="90" t="e">
        <f>IF(Worksheets!$V$24&gt;=A173,(Worksheets!$G$45-SUM($D$7:D172))*(((2*Worksheets!$G$44*(1-Worksheets!$G$44)*Worksheets!$AD$29)+(Worksheets!$G$44^2*Worksheets!$AD$29^2))/Worksheets!$G$45),0)</f>
        <v>#VALUE!</v>
      </c>
      <c r="E173" s="90" t="e">
        <f>IF(Worksheets!$V$24&gt;=A173,(Worksheets!$G$45-SUM($E$7:E172))*((Worksheets!$G$44^3*Worksheets!$AD$29^3+3*Worksheets!$G$44^2*(1-Worksheets!$G$44)*Worksheets!$AD$29^2+3*Worksheets!$G$44*(1-Worksheets!$G$44)^2*Worksheets!$AD$29)/Worksheets!$G$45),0)</f>
        <v>#VALUE!</v>
      </c>
      <c r="F173" s="90" t="e">
        <f>IF(Worksheets!$V$24&gt;=A173,(Worksheets!$G$45-SUM($F$7:F172))*((Worksheets!$G$44^4*Worksheets!$AD$29^4+4*Worksheets!$G$44^3*(1-Worksheets!$G$44)*Worksheets!$AD$29^3+6*Worksheets!$G$44^2*(1-Worksheets!$G$44)^2*Worksheets!$AD$29^2+4*Worksheets!$G$44*(1-Worksheets!$G$44^3)*Worksheets!$AD$29)/Worksheets!$G$45),0)</f>
        <v>#VALUE!</v>
      </c>
      <c r="G173" s="90" t="str">
        <f>IF(Worksheets!$D$45='Yield Calculations'!$C$4,'Yield Calculations'!B173*'Yield Calculations'!C173,IF(Worksheets!$D$45='Yield Calculations'!$D$4,'Yield Calculations'!B173*'Yield Calculations'!D173,IF(Worksheets!$D$45='Yield Calculations'!$E$4,'Yield Calculations'!B173*'Yield Calculations'!E173,IF(Worksheets!$D$45='Yield Calculations'!$F$4,'Yield Calculations'!B173*'Yield Calculations'!F173,"Too Many Lanes"))))</f>
        <v>Too Many Lanes</v>
      </c>
      <c r="H173" s="90" t="str">
        <f>IF(Worksheets!$D$45='Yield Calculations'!$C$4,'Yield Calculations'!C173,IF(Worksheets!$D$45='Yield Calculations'!$D$4,'Yield Calculations'!D173,IF(Worksheets!$D$45='Yield Calculations'!$E$4,'Yield Calculations'!E173,IF(Worksheets!$D$45='Yield Calculations'!$F$4,'Yield Calculations'!F173,"Too Many Lanes"))))</f>
        <v>Too Many Lanes</v>
      </c>
      <c r="K173" s="83">
        <v>166</v>
      </c>
      <c r="L173" s="83" t="e">
        <f>Worksheets!$X$24*(K173-0.5)</f>
        <v>#VALUE!</v>
      </c>
      <c r="M173" s="90" t="e">
        <f>IF(Worksheets!$AA$24&gt;=K173,Worksheets!$L$45*Worksheets!$AD$29*(1-Worksheets!$AD$29)^('Yield Calculations'!K173-1),0)</f>
        <v>#VALUE!</v>
      </c>
      <c r="N173" s="90" t="e">
        <f>IF(Worksheets!$AA$24&gt;=K173,(Worksheets!$L$45-SUM($N$7:N172))*(((2*Worksheets!$L$44*(1-Worksheets!$L$44)*Worksheets!$AD$29)+(Worksheets!$L$44^2*Worksheets!$AD$29^2))/Worksheets!$L$45),0)</f>
        <v>#VALUE!</v>
      </c>
      <c r="O173" s="90" t="e">
        <f>IF(Worksheets!$AA$24&gt;=K173,(Worksheets!$L$45-SUM($O$7:O172))*((Worksheets!$L$44^3*Worksheets!$AD$29^3+3*Worksheets!$L$44^2*(1-Worksheets!$L$44)*Worksheets!$AD$29^2+3*Worksheets!$L$44*(1-Worksheets!$L$44)^2*Worksheets!$AD$29)/Worksheets!$L$45),0)</f>
        <v>#VALUE!</v>
      </c>
      <c r="P173" s="90" t="e">
        <f>IF(Worksheets!$AA$24&gt;=K173,(Worksheets!$L$45-SUM($P$7:P172))*((Worksheets!$L$44^4*Worksheets!$AD$29^4+4*Worksheets!$L$44^3*(1-Worksheets!$L$44)*Worksheets!$AD$29^3+6*Worksheets!$L$44^2*(1-Worksheets!$L$44)^2*Worksheets!$AD$29^2+4*Worksheets!$L$44*(1-Worksheets!$L$44^3)*Worksheets!$AD$29)/Worksheets!$L$45),0)</f>
        <v>#VALUE!</v>
      </c>
      <c r="Q173" s="90" t="str">
        <f>IF(Worksheets!$I$45='Yield Calculations'!$M$4,'Yield Calculations'!L173*'Yield Calculations'!M173,IF(Worksheets!$I$45='Yield Calculations'!$N$4,'Yield Calculations'!L173*'Yield Calculations'!N173,IF(Worksheets!$I$45='Yield Calculations'!$O$4,'Yield Calculations'!L173*'Yield Calculations'!O173,IF(Worksheets!$I$45='Yield Calculations'!$P$4,'Yield Calculations'!L173*'Yield Calculations'!P173,"Too Many Lanes"))))</f>
        <v>Too Many Lanes</v>
      </c>
      <c r="R173" s="90" t="str">
        <f>IF(Worksheets!$I$45='Yield Calculations'!$M$4,'Yield Calculations'!M173,IF(Worksheets!$I$45='Yield Calculations'!$N$4,'Yield Calculations'!N173,IF(Worksheets!$I$45='Yield Calculations'!$O$4,'Yield Calculations'!O173,IF(Worksheets!$I$45='Yield Calculations'!$P$4,'Yield Calculations'!P173,"Too Many Lanes"))))</f>
        <v>Too Many Lanes</v>
      </c>
    </row>
    <row r="174" spans="1:18">
      <c r="A174" s="83">
        <f t="shared" si="2"/>
        <v>167</v>
      </c>
      <c r="B174" s="83" t="e">
        <f>Worksheets!$S$24*(A174-0.5)</f>
        <v>#VALUE!</v>
      </c>
      <c r="C174" s="90" t="e">
        <f>IF(Worksheets!$V$24&gt;=A174,Worksheets!$G$45*Worksheets!$AD$29*(1-Worksheets!$AD$29)^('Yield Calculations'!A174-1),0)</f>
        <v>#VALUE!</v>
      </c>
      <c r="D174" s="90" t="e">
        <f>IF(Worksheets!$V$24&gt;=A174,(Worksheets!$G$45-SUM($D$7:D173))*(((2*Worksheets!$G$44*(1-Worksheets!$G$44)*Worksheets!$AD$29)+(Worksheets!$G$44^2*Worksheets!$AD$29^2))/Worksheets!$G$45),0)</f>
        <v>#VALUE!</v>
      </c>
      <c r="E174" s="90" t="e">
        <f>IF(Worksheets!$V$24&gt;=A174,(Worksheets!$G$45-SUM($E$7:E173))*((Worksheets!$G$44^3*Worksheets!$AD$29^3+3*Worksheets!$G$44^2*(1-Worksheets!$G$44)*Worksheets!$AD$29^2+3*Worksheets!$G$44*(1-Worksheets!$G$44)^2*Worksheets!$AD$29)/Worksheets!$G$45),0)</f>
        <v>#VALUE!</v>
      </c>
      <c r="F174" s="90" t="e">
        <f>IF(Worksheets!$V$24&gt;=A174,(Worksheets!$G$45-SUM($F$7:F173))*((Worksheets!$G$44^4*Worksheets!$AD$29^4+4*Worksheets!$G$44^3*(1-Worksheets!$G$44)*Worksheets!$AD$29^3+6*Worksheets!$G$44^2*(1-Worksheets!$G$44)^2*Worksheets!$AD$29^2+4*Worksheets!$G$44*(1-Worksheets!$G$44^3)*Worksheets!$AD$29)/Worksheets!$G$45),0)</f>
        <v>#VALUE!</v>
      </c>
      <c r="G174" s="90" t="str">
        <f>IF(Worksheets!$D$45='Yield Calculations'!$C$4,'Yield Calculations'!B174*'Yield Calculations'!C174,IF(Worksheets!$D$45='Yield Calculations'!$D$4,'Yield Calculations'!B174*'Yield Calculations'!D174,IF(Worksheets!$D$45='Yield Calculations'!$E$4,'Yield Calculations'!B174*'Yield Calculations'!E174,IF(Worksheets!$D$45='Yield Calculations'!$F$4,'Yield Calculations'!B174*'Yield Calculations'!F174,"Too Many Lanes"))))</f>
        <v>Too Many Lanes</v>
      </c>
      <c r="H174" s="90" t="str">
        <f>IF(Worksheets!$D$45='Yield Calculations'!$C$4,'Yield Calculations'!C174,IF(Worksheets!$D$45='Yield Calculations'!$D$4,'Yield Calculations'!D174,IF(Worksheets!$D$45='Yield Calculations'!$E$4,'Yield Calculations'!E174,IF(Worksheets!$D$45='Yield Calculations'!$F$4,'Yield Calculations'!F174,"Too Many Lanes"))))</f>
        <v>Too Many Lanes</v>
      </c>
      <c r="K174" s="83">
        <v>167</v>
      </c>
      <c r="L174" s="83" t="e">
        <f>Worksheets!$X$24*(K174-0.5)</f>
        <v>#VALUE!</v>
      </c>
      <c r="M174" s="90" t="e">
        <f>IF(Worksheets!$AA$24&gt;=K174,Worksheets!$L$45*Worksheets!$AD$29*(1-Worksheets!$AD$29)^('Yield Calculations'!K174-1),0)</f>
        <v>#VALUE!</v>
      </c>
      <c r="N174" s="90" t="e">
        <f>IF(Worksheets!$AA$24&gt;=K174,(Worksheets!$L$45-SUM($N$7:N173))*(((2*Worksheets!$L$44*(1-Worksheets!$L$44)*Worksheets!$AD$29)+(Worksheets!$L$44^2*Worksheets!$AD$29^2))/Worksheets!$L$45),0)</f>
        <v>#VALUE!</v>
      </c>
      <c r="O174" s="90" t="e">
        <f>IF(Worksheets!$AA$24&gt;=K174,(Worksheets!$L$45-SUM($O$7:O173))*((Worksheets!$L$44^3*Worksheets!$AD$29^3+3*Worksheets!$L$44^2*(1-Worksheets!$L$44)*Worksheets!$AD$29^2+3*Worksheets!$L$44*(1-Worksheets!$L$44)^2*Worksheets!$AD$29)/Worksheets!$L$45),0)</f>
        <v>#VALUE!</v>
      </c>
      <c r="P174" s="90" t="e">
        <f>IF(Worksheets!$AA$24&gt;=K174,(Worksheets!$L$45-SUM($P$7:P173))*((Worksheets!$L$44^4*Worksheets!$AD$29^4+4*Worksheets!$L$44^3*(1-Worksheets!$L$44)*Worksheets!$AD$29^3+6*Worksheets!$L$44^2*(1-Worksheets!$L$44)^2*Worksheets!$AD$29^2+4*Worksheets!$L$44*(1-Worksheets!$L$44^3)*Worksheets!$AD$29)/Worksheets!$L$45),0)</f>
        <v>#VALUE!</v>
      </c>
      <c r="Q174" s="90" t="str">
        <f>IF(Worksheets!$I$45='Yield Calculations'!$M$4,'Yield Calculations'!L174*'Yield Calculations'!M174,IF(Worksheets!$I$45='Yield Calculations'!$N$4,'Yield Calculations'!L174*'Yield Calculations'!N174,IF(Worksheets!$I$45='Yield Calculations'!$O$4,'Yield Calculations'!L174*'Yield Calculations'!O174,IF(Worksheets!$I$45='Yield Calculations'!$P$4,'Yield Calculations'!L174*'Yield Calculations'!P174,"Too Many Lanes"))))</f>
        <v>Too Many Lanes</v>
      </c>
      <c r="R174" s="90" t="str">
        <f>IF(Worksheets!$I$45='Yield Calculations'!$M$4,'Yield Calculations'!M174,IF(Worksheets!$I$45='Yield Calculations'!$N$4,'Yield Calculations'!N174,IF(Worksheets!$I$45='Yield Calculations'!$O$4,'Yield Calculations'!O174,IF(Worksheets!$I$45='Yield Calculations'!$P$4,'Yield Calculations'!P174,"Too Many Lanes"))))</f>
        <v>Too Many Lanes</v>
      </c>
    </row>
    <row r="175" spans="1:18">
      <c r="A175" s="83">
        <f t="shared" si="2"/>
        <v>168</v>
      </c>
      <c r="B175" s="83" t="e">
        <f>Worksheets!$S$24*(A175-0.5)</f>
        <v>#VALUE!</v>
      </c>
      <c r="C175" s="90" t="e">
        <f>IF(Worksheets!$V$24&gt;=A175,Worksheets!$G$45*Worksheets!$AD$29*(1-Worksheets!$AD$29)^('Yield Calculations'!A175-1),0)</f>
        <v>#VALUE!</v>
      </c>
      <c r="D175" s="90" t="e">
        <f>IF(Worksheets!$V$24&gt;=A175,(Worksheets!$G$45-SUM($D$7:D174))*(((2*Worksheets!$G$44*(1-Worksheets!$G$44)*Worksheets!$AD$29)+(Worksheets!$G$44^2*Worksheets!$AD$29^2))/Worksheets!$G$45),0)</f>
        <v>#VALUE!</v>
      </c>
      <c r="E175" s="90" t="e">
        <f>IF(Worksheets!$V$24&gt;=A175,(Worksheets!$G$45-SUM($E$7:E174))*((Worksheets!$G$44^3*Worksheets!$AD$29^3+3*Worksheets!$G$44^2*(1-Worksheets!$G$44)*Worksheets!$AD$29^2+3*Worksheets!$G$44*(1-Worksheets!$G$44)^2*Worksheets!$AD$29)/Worksheets!$G$45),0)</f>
        <v>#VALUE!</v>
      </c>
      <c r="F175" s="90" t="e">
        <f>IF(Worksheets!$V$24&gt;=A175,(Worksheets!$G$45-SUM($F$7:F174))*((Worksheets!$G$44^4*Worksheets!$AD$29^4+4*Worksheets!$G$44^3*(1-Worksheets!$G$44)*Worksheets!$AD$29^3+6*Worksheets!$G$44^2*(1-Worksheets!$G$44)^2*Worksheets!$AD$29^2+4*Worksheets!$G$44*(1-Worksheets!$G$44^3)*Worksheets!$AD$29)/Worksheets!$G$45),0)</f>
        <v>#VALUE!</v>
      </c>
      <c r="G175" s="90" t="str">
        <f>IF(Worksheets!$D$45='Yield Calculations'!$C$4,'Yield Calculations'!B175*'Yield Calculations'!C175,IF(Worksheets!$D$45='Yield Calculations'!$D$4,'Yield Calculations'!B175*'Yield Calculations'!D175,IF(Worksheets!$D$45='Yield Calculations'!$E$4,'Yield Calculations'!B175*'Yield Calculations'!E175,IF(Worksheets!$D$45='Yield Calculations'!$F$4,'Yield Calculations'!B175*'Yield Calculations'!F175,"Too Many Lanes"))))</f>
        <v>Too Many Lanes</v>
      </c>
      <c r="H175" s="90" t="str">
        <f>IF(Worksheets!$D$45='Yield Calculations'!$C$4,'Yield Calculations'!C175,IF(Worksheets!$D$45='Yield Calculations'!$D$4,'Yield Calculations'!D175,IF(Worksheets!$D$45='Yield Calculations'!$E$4,'Yield Calculations'!E175,IF(Worksheets!$D$45='Yield Calculations'!$F$4,'Yield Calculations'!F175,"Too Many Lanes"))))</f>
        <v>Too Many Lanes</v>
      </c>
      <c r="K175" s="83">
        <v>168</v>
      </c>
      <c r="L175" s="83" t="e">
        <f>Worksheets!$X$24*(K175-0.5)</f>
        <v>#VALUE!</v>
      </c>
      <c r="M175" s="90" t="e">
        <f>IF(Worksheets!$AA$24&gt;=K175,Worksheets!$L$45*Worksheets!$AD$29*(1-Worksheets!$AD$29)^('Yield Calculations'!K175-1),0)</f>
        <v>#VALUE!</v>
      </c>
      <c r="N175" s="90" t="e">
        <f>IF(Worksheets!$AA$24&gt;=K175,(Worksheets!$L$45-SUM($N$7:N174))*(((2*Worksheets!$L$44*(1-Worksheets!$L$44)*Worksheets!$AD$29)+(Worksheets!$L$44^2*Worksheets!$AD$29^2))/Worksheets!$L$45),0)</f>
        <v>#VALUE!</v>
      </c>
      <c r="O175" s="90" t="e">
        <f>IF(Worksheets!$AA$24&gt;=K175,(Worksheets!$L$45-SUM($O$7:O174))*((Worksheets!$L$44^3*Worksheets!$AD$29^3+3*Worksheets!$L$44^2*(1-Worksheets!$L$44)*Worksheets!$AD$29^2+3*Worksheets!$L$44*(1-Worksheets!$L$44)^2*Worksheets!$AD$29)/Worksheets!$L$45),0)</f>
        <v>#VALUE!</v>
      </c>
      <c r="P175" s="90" t="e">
        <f>IF(Worksheets!$AA$24&gt;=K175,(Worksheets!$L$45-SUM($P$7:P174))*((Worksheets!$L$44^4*Worksheets!$AD$29^4+4*Worksheets!$L$44^3*(1-Worksheets!$L$44)*Worksheets!$AD$29^3+6*Worksheets!$L$44^2*(1-Worksheets!$L$44)^2*Worksheets!$AD$29^2+4*Worksheets!$L$44*(1-Worksheets!$L$44^3)*Worksheets!$AD$29)/Worksheets!$L$45),0)</f>
        <v>#VALUE!</v>
      </c>
      <c r="Q175" s="90" t="str">
        <f>IF(Worksheets!$I$45='Yield Calculations'!$M$4,'Yield Calculations'!L175*'Yield Calculations'!M175,IF(Worksheets!$I$45='Yield Calculations'!$N$4,'Yield Calculations'!L175*'Yield Calculations'!N175,IF(Worksheets!$I$45='Yield Calculations'!$O$4,'Yield Calculations'!L175*'Yield Calculations'!O175,IF(Worksheets!$I$45='Yield Calculations'!$P$4,'Yield Calculations'!L175*'Yield Calculations'!P175,"Too Many Lanes"))))</f>
        <v>Too Many Lanes</v>
      </c>
      <c r="R175" s="90" t="str">
        <f>IF(Worksheets!$I$45='Yield Calculations'!$M$4,'Yield Calculations'!M175,IF(Worksheets!$I$45='Yield Calculations'!$N$4,'Yield Calculations'!N175,IF(Worksheets!$I$45='Yield Calculations'!$O$4,'Yield Calculations'!O175,IF(Worksheets!$I$45='Yield Calculations'!$P$4,'Yield Calculations'!P175,"Too Many Lanes"))))</f>
        <v>Too Many Lanes</v>
      </c>
    </row>
    <row r="176" spans="1:18">
      <c r="A176" s="83">
        <f t="shared" si="2"/>
        <v>169</v>
      </c>
      <c r="B176" s="83" t="e">
        <f>Worksheets!$S$24*(A176-0.5)</f>
        <v>#VALUE!</v>
      </c>
      <c r="C176" s="90" t="e">
        <f>IF(Worksheets!$V$24&gt;=A176,Worksheets!$G$45*Worksheets!$AD$29*(1-Worksheets!$AD$29)^('Yield Calculations'!A176-1),0)</f>
        <v>#VALUE!</v>
      </c>
      <c r="D176" s="90" t="e">
        <f>IF(Worksheets!$V$24&gt;=A176,(Worksheets!$G$45-SUM($D$7:D175))*(((2*Worksheets!$G$44*(1-Worksheets!$G$44)*Worksheets!$AD$29)+(Worksheets!$G$44^2*Worksheets!$AD$29^2))/Worksheets!$G$45),0)</f>
        <v>#VALUE!</v>
      </c>
      <c r="E176" s="90" t="e">
        <f>IF(Worksheets!$V$24&gt;=A176,(Worksheets!$G$45-SUM($E$7:E175))*((Worksheets!$G$44^3*Worksheets!$AD$29^3+3*Worksheets!$G$44^2*(1-Worksheets!$G$44)*Worksheets!$AD$29^2+3*Worksheets!$G$44*(1-Worksheets!$G$44)^2*Worksheets!$AD$29)/Worksheets!$G$45),0)</f>
        <v>#VALUE!</v>
      </c>
      <c r="F176" s="90" t="e">
        <f>IF(Worksheets!$V$24&gt;=A176,(Worksheets!$G$45-SUM($F$7:F175))*((Worksheets!$G$44^4*Worksheets!$AD$29^4+4*Worksheets!$G$44^3*(1-Worksheets!$G$44)*Worksheets!$AD$29^3+6*Worksheets!$G$44^2*(1-Worksheets!$G$44)^2*Worksheets!$AD$29^2+4*Worksheets!$G$44*(1-Worksheets!$G$44^3)*Worksheets!$AD$29)/Worksheets!$G$45),0)</f>
        <v>#VALUE!</v>
      </c>
      <c r="G176" s="90" t="str">
        <f>IF(Worksheets!$D$45='Yield Calculations'!$C$4,'Yield Calculations'!B176*'Yield Calculations'!C176,IF(Worksheets!$D$45='Yield Calculations'!$D$4,'Yield Calculations'!B176*'Yield Calculations'!D176,IF(Worksheets!$D$45='Yield Calculations'!$E$4,'Yield Calculations'!B176*'Yield Calculations'!E176,IF(Worksheets!$D$45='Yield Calculations'!$F$4,'Yield Calculations'!B176*'Yield Calculations'!F176,"Too Many Lanes"))))</f>
        <v>Too Many Lanes</v>
      </c>
      <c r="H176" s="90" t="str">
        <f>IF(Worksheets!$D$45='Yield Calculations'!$C$4,'Yield Calculations'!C176,IF(Worksheets!$D$45='Yield Calculations'!$D$4,'Yield Calculations'!D176,IF(Worksheets!$D$45='Yield Calculations'!$E$4,'Yield Calculations'!E176,IF(Worksheets!$D$45='Yield Calculations'!$F$4,'Yield Calculations'!F176,"Too Many Lanes"))))</f>
        <v>Too Many Lanes</v>
      </c>
      <c r="K176" s="83">
        <v>169</v>
      </c>
      <c r="L176" s="83" t="e">
        <f>Worksheets!$X$24*(K176-0.5)</f>
        <v>#VALUE!</v>
      </c>
      <c r="M176" s="90" t="e">
        <f>IF(Worksheets!$AA$24&gt;=K176,Worksheets!$L$45*Worksheets!$AD$29*(1-Worksheets!$AD$29)^('Yield Calculations'!K176-1),0)</f>
        <v>#VALUE!</v>
      </c>
      <c r="N176" s="90" t="e">
        <f>IF(Worksheets!$AA$24&gt;=K176,(Worksheets!$L$45-SUM($N$7:N175))*(((2*Worksheets!$L$44*(1-Worksheets!$L$44)*Worksheets!$AD$29)+(Worksheets!$L$44^2*Worksheets!$AD$29^2))/Worksheets!$L$45),0)</f>
        <v>#VALUE!</v>
      </c>
      <c r="O176" s="90" t="e">
        <f>IF(Worksheets!$AA$24&gt;=K176,(Worksheets!$L$45-SUM($O$7:O175))*((Worksheets!$L$44^3*Worksheets!$AD$29^3+3*Worksheets!$L$44^2*(1-Worksheets!$L$44)*Worksheets!$AD$29^2+3*Worksheets!$L$44*(1-Worksheets!$L$44)^2*Worksheets!$AD$29)/Worksheets!$L$45),0)</f>
        <v>#VALUE!</v>
      </c>
      <c r="P176" s="90" t="e">
        <f>IF(Worksheets!$AA$24&gt;=K176,(Worksheets!$L$45-SUM($P$7:P175))*((Worksheets!$L$44^4*Worksheets!$AD$29^4+4*Worksheets!$L$44^3*(1-Worksheets!$L$44)*Worksheets!$AD$29^3+6*Worksheets!$L$44^2*(1-Worksheets!$L$44)^2*Worksheets!$AD$29^2+4*Worksheets!$L$44*(1-Worksheets!$L$44^3)*Worksheets!$AD$29)/Worksheets!$L$45),0)</f>
        <v>#VALUE!</v>
      </c>
      <c r="Q176" s="90" t="str">
        <f>IF(Worksheets!$I$45='Yield Calculations'!$M$4,'Yield Calculations'!L176*'Yield Calculations'!M176,IF(Worksheets!$I$45='Yield Calculations'!$N$4,'Yield Calculations'!L176*'Yield Calculations'!N176,IF(Worksheets!$I$45='Yield Calculations'!$O$4,'Yield Calculations'!L176*'Yield Calculations'!O176,IF(Worksheets!$I$45='Yield Calculations'!$P$4,'Yield Calculations'!L176*'Yield Calculations'!P176,"Too Many Lanes"))))</f>
        <v>Too Many Lanes</v>
      </c>
      <c r="R176" s="90" t="str">
        <f>IF(Worksheets!$I$45='Yield Calculations'!$M$4,'Yield Calculations'!M176,IF(Worksheets!$I$45='Yield Calculations'!$N$4,'Yield Calculations'!N176,IF(Worksheets!$I$45='Yield Calculations'!$O$4,'Yield Calculations'!O176,IF(Worksheets!$I$45='Yield Calculations'!$P$4,'Yield Calculations'!P176,"Too Many Lanes"))))</f>
        <v>Too Many Lanes</v>
      </c>
    </row>
    <row r="177" spans="1:18">
      <c r="A177" s="83">
        <f t="shared" si="2"/>
        <v>170</v>
      </c>
      <c r="B177" s="83" t="e">
        <f>Worksheets!$S$24*(A177-0.5)</f>
        <v>#VALUE!</v>
      </c>
      <c r="C177" s="90" t="e">
        <f>IF(Worksheets!$V$24&gt;=A177,Worksheets!$G$45*Worksheets!$AD$29*(1-Worksheets!$AD$29)^('Yield Calculations'!A177-1),0)</f>
        <v>#VALUE!</v>
      </c>
      <c r="D177" s="90" t="e">
        <f>IF(Worksheets!$V$24&gt;=A177,(Worksheets!$G$45-SUM($D$7:D176))*(((2*Worksheets!$G$44*(1-Worksheets!$G$44)*Worksheets!$AD$29)+(Worksheets!$G$44^2*Worksheets!$AD$29^2))/Worksheets!$G$45),0)</f>
        <v>#VALUE!</v>
      </c>
      <c r="E177" s="90" t="e">
        <f>IF(Worksheets!$V$24&gt;=A177,(Worksheets!$G$45-SUM($E$7:E176))*((Worksheets!$G$44^3*Worksheets!$AD$29^3+3*Worksheets!$G$44^2*(1-Worksheets!$G$44)*Worksheets!$AD$29^2+3*Worksheets!$G$44*(1-Worksheets!$G$44)^2*Worksheets!$AD$29)/Worksheets!$G$45),0)</f>
        <v>#VALUE!</v>
      </c>
      <c r="F177" s="90" t="e">
        <f>IF(Worksheets!$V$24&gt;=A177,(Worksheets!$G$45-SUM($F$7:F176))*((Worksheets!$G$44^4*Worksheets!$AD$29^4+4*Worksheets!$G$44^3*(1-Worksheets!$G$44)*Worksheets!$AD$29^3+6*Worksheets!$G$44^2*(1-Worksheets!$G$44)^2*Worksheets!$AD$29^2+4*Worksheets!$G$44*(1-Worksheets!$G$44^3)*Worksheets!$AD$29)/Worksheets!$G$45),0)</f>
        <v>#VALUE!</v>
      </c>
      <c r="G177" s="90" t="str">
        <f>IF(Worksheets!$D$45='Yield Calculations'!$C$4,'Yield Calculations'!B177*'Yield Calculations'!C177,IF(Worksheets!$D$45='Yield Calculations'!$D$4,'Yield Calculations'!B177*'Yield Calculations'!D177,IF(Worksheets!$D$45='Yield Calculations'!$E$4,'Yield Calculations'!B177*'Yield Calculations'!E177,IF(Worksheets!$D$45='Yield Calculations'!$F$4,'Yield Calculations'!B177*'Yield Calculations'!F177,"Too Many Lanes"))))</f>
        <v>Too Many Lanes</v>
      </c>
      <c r="H177" s="90" t="str">
        <f>IF(Worksheets!$D$45='Yield Calculations'!$C$4,'Yield Calculations'!C177,IF(Worksheets!$D$45='Yield Calculations'!$D$4,'Yield Calculations'!D177,IF(Worksheets!$D$45='Yield Calculations'!$E$4,'Yield Calculations'!E177,IF(Worksheets!$D$45='Yield Calculations'!$F$4,'Yield Calculations'!F177,"Too Many Lanes"))))</f>
        <v>Too Many Lanes</v>
      </c>
      <c r="K177" s="83">
        <v>170</v>
      </c>
      <c r="L177" s="83" t="e">
        <f>Worksheets!$X$24*(K177-0.5)</f>
        <v>#VALUE!</v>
      </c>
      <c r="M177" s="90" t="e">
        <f>IF(Worksheets!$AA$24&gt;=K177,Worksheets!$L$45*Worksheets!$AD$29*(1-Worksheets!$AD$29)^('Yield Calculations'!K177-1),0)</f>
        <v>#VALUE!</v>
      </c>
      <c r="N177" s="90" t="e">
        <f>IF(Worksheets!$AA$24&gt;=K177,(Worksheets!$L$45-SUM($N$7:N176))*(((2*Worksheets!$L$44*(1-Worksheets!$L$44)*Worksheets!$AD$29)+(Worksheets!$L$44^2*Worksheets!$AD$29^2))/Worksheets!$L$45),0)</f>
        <v>#VALUE!</v>
      </c>
      <c r="O177" s="90" t="e">
        <f>IF(Worksheets!$AA$24&gt;=K177,(Worksheets!$L$45-SUM($O$7:O176))*((Worksheets!$L$44^3*Worksheets!$AD$29^3+3*Worksheets!$L$44^2*(1-Worksheets!$L$44)*Worksheets!$AD$29^2+3*Worksheets!$L$44*(1-Worksheets!$L$44)^2*Worksheets!$AD$29)/Worksheets!$L$45),0)</f>
        <v>#VALUE!</v>
      </c>
      <c r="P177" s="90" t="e">
        <f>IF(Worksheets!$AA$24&gt;=K177,(Worksheets!$L$45-SUM($P$7:P176))*((Worksheets!$L$44^4*Worksheets!$AD$29^4+4*Worksheets!$L$44^3*(1-Worksheets!$L$44)*Worksheets!$AD$29^3+6*Worksheets!$L$44^2*(1-Worksheets!$L$44)^2*Worksheets!$AD$29^2+4*Worksheets!$L$44*(1-Worksheets!$L$44^3)*Worksheets!$AD$29)/Worksheets!$L$45),0)</f>
        <v>#VALUE!</v>
      </c>
      <c r="Q177" s="90" t="str">
        <f>IF(Worksheets!$I$45='Yield Calculations'!$M$4,'Yield Calculations'!L177*'Yield Calculations'!M177,IF(Worksheets!$I$45='Yield Calculations'!$N$4,'Yield Calculations'!L177*'Yield Calculations'!N177,IF(Worksheets!$I$45='Yield Calculations'!$O$4,'Yield Calculations'!L177*'Yield Calculations'!O177,IF(Worksheets!$I$45='Yield Calculations'!$P$4,'Yield Calculations'!L177*'Yield Calculations'!P177,"Too Many Lanes"))))</f>
        <v>Too Many Lanes</v>
      </c>
      <c r="R177" s="90" t="str">
        <f>IF(Worksheets!$I$45='Yield Calculations'!$M$4,'Yield Calculations'!M177,IF(Worksheets!$I$45='Yield Calculations'!$N$4,'Yield Calculations'!N177,IF(Worksheets!$I$45='Yield Calculations'!$O$4,'Yield Calculations'!O177,IF(Worksheets!$I$45='Yield Calculations'!$P$4,'Yield Calculations'!P177,"Too Many Lanes"))))</f>
        <v>Too Many Lanes</v>
      </c>
    </row>
    <row r="178" spans="1:18">
      <c r="A178" s="83">
        <f t="shared" si="2"/>
        <v>171</v>
      </c>
      <c r="B178" s="83" t="e">
        <f>Worksheets!$S$24*(A178-0.5)</f>
        <v>#VALUE!</v>
      </c>
      <c r="C178" s="90" t="e">
        <f>IF(Worksheets!$V$24&gt;=A178,Worksheets!$G$45*Worksheets!$AD$29*(1-Worksheets!$AD$29)^('Yield Calculations'!A178-1),0)</f>
        <v>#VALUE!</v>
      </c>
      <c r="D178" s="90" t="e">
        <f>IF(Worksheets!$V$24&gt;=A178,(Worksheets!$G$45-SUM($D$7:D177))*(((2*Worksheets!$G$44*(1-Worksheets!$G$44)*Worksheets!$AD$29)+(Worksheets!$G$44^2*Worksheets!$AD$29^2))/Worksheets!$G$45),0)</f>
        <v>#VALUE!</v>
      </c>
      <c r="E178" s="90" t="e">
        <f>IF(Worksheets!$V$24&gt;=A178,(Worksheets!$G$45-SUM($E$7:E177))*((Worksheets!$G$44^3*Worksheets!$AD$29^3+3*Worksheets!$G$44^2*(1-Worksheets!$G$44)*Worksheets!$AD$29^2+3*Worksheets!$G$44*(1-Worksheets!$G$44)^2*Worksheets!$AD$29)/Worksheets!$G$45),0)</f>
        <v>#VALUE!</v>
      </c>
      <c r="F178" s="90" t="e">
        <f>IF(Worksheets!$V$24&gt;=A178,(Worksheets!$G$45-SUM($F$7:F177))*((Worksheets!$G$44^4*Worksheets!$AD$29^4+4*Worksheets!$G$44^3*(1-Worksheets!$G$44)*Worksheets!$AD$29^3+6*Worksheets!$G$44^2*(1-Worksheets!$G$44)^2*Worksheets!$AD$29^2+4*Worksheets!$G$44*(1-Worksheets!$G$44^3)*Worksheets!$AD$29)/Worksheets!$G$45),0)</f>
        <v>#VALUE!</v>
      </c>
      <c r="G178" s="90" t="str">
        <f>IF(Worksheets!$D$45='Yield Calculations'!$C$4,'Yield Calculations'!B178*'Yield Calculations'!C178,IF(Worksheets!$D$45='Yield Calculations'!$D$4,'Yield Calculations'!B178*'Yield Calculations'!D178,IF(Worksheets!$D$45='Yield Calculations'!$E$4,'Yield Calculations'!B178*'Yield Calculations'!E178,IF(Worksheets!$D$45='Yield Calculations'!$F$4,'Yield Calculations'!B178*'Yield Calculations'!F178,"Too Many Lanes"))))</f>
        <v>Too Many Lanes</v>
      </c>
      <c r="H178" s="90" t="str">
        <f>IF(Worksheets!$D$45='Yield Calculations'!$C$4,'Yield Calculations'!C178,IF(Worksheets!$D$45='Yield Calculations'!$D$4,'Yield Calculations'!D178,IF(Worksheets!$D$45='Yield Calculations'!$E$4,'Yield Calculations'!E178,IF(Worksheets!$D$45='Yield Calculations'!$F$4,'Yield Calculations'!F178,"Too Many Lanes"))))</f>
        <v>Too Many Lanes</v>
      </c>
      <c r="K178" s="83">
        <v>171</v>
      </c>
      <c r="L178" s="83" t="e">
        <f>Worksheets!$X$24*(K178-0.5)</f>
        <v>#VALUE!</v>
      </c>
      <c r="M178" s="90" t="e">
        <f>IF(Worksheets!$AA$24&gt;=K178,Worksheets!$L$45*Worksheets!$AD$29*(1-Worksheets!$AD$29)^('Yield Calculations'!K178-1),0)</f>
        <v>#VALUE!</v>
      </c>
      <c r="N178" s="90" t="e">
        <f>IF(Worksheets!$AA$24&gt;=K178,(Worksheets!$L$45-SUM($N$7:N177))*(((2*Worksheets!$L$44*(1-Worksheets!$L$44)*Worksheets!$AD$29)+(Worksheets!$L$44^2*Worksheets!$AD$29^2))/Worksheets!$L$45),0)</f>
        <v>#VALUE!</v>
      </c>
      <c r="O178" s="90" t="e">
        <f>IF(Worksheets!$AA$24&gt;=K178,(Worksheets!$L$45-SUM($O$7:O177))*((Worksheets!$L$44^3*Worksheets!$AD$29^3+3*Worksheets!$L$44^2*(1-Worksheets!$L$44)*Worksheets!$AD$29^2+3*Worksheets!$L$44*(1-Worksheets!$L$44)^2*Worksheets!$AD$29)/Worksheets!$L$45),0)</f>
        <v>#VALUE!</v>
      </c>
      <c r="P178" s="90" t="e">
        <f>IF(Worksheets!$AA$24&gt;=K178,(Worksheets!$L$45-SUM($P$7:P177))*((Worksheets!$L$44^4*Worksheets!$AD$29^4+4*Worksheets!$L$44^3*(1-Worksheets!$L$44)*Worksheets!$AD$29^3+6*Worksheets!$L$44^2*(1-Worksheets!$L$44)^2*Worksheets!$AD$29^2+4*Worksheets!$L$44*(1-Worksheets!$L$44^3)*Worksheets!$AD$29)/Worksheets!$L$45),0)</f>
        <v>#VALUE!</v>
      </c>
      <c r="Q178" s="90" t="str">
        <f>IF(Worksheets!$I$45='Yield Calculations'!$M$4,'Yield Calculations'!L178*'Yield Calculations'!M178,IF(Worksheets!$I$45='Yield Calculations'!$N$4,'Yield Calculations'!L178*'Yield Calculations'!N178,IF(Worksheets!$I$45='Yield Calculations'!$O$4,'Yield Calculations'!L178*'Yield Calculations'!O178,IF(Worksheets!$I$45='Yield Calculations'!$P$4,'Yield Calculations'!L178*'Yield Calculations'!P178,"Too Many Lanes"))))</f>
        <v>Too Many Lanes</v>
      </c>
      <c r="R178" s="90" t="str">
        <f>IF(Worksheets!$I$45='Yield Calculations'!$M$4,'Yield Calculations'!M178,IF(Worksheets!$I$45='Yield Calculations'!$N$4,'Yield Calculations'!N178,IF(Worksheets!$I$45='Yield Calculations'!$O$4,'Yield Calculations'!O178,IF(Worksheets!$I$45='Yield Calculations'!$P$4,'Yield Calculations'!P178,"Too Many Lanes"))))</f>
        <v>Too Many Lanes</v>
      </c>
    </row>
    <row r="179" spans="1:18">
      <c r="A179" s="83">
        <f t="shared" si="2"/>
        <v>172</v>
      </c>
      <c r="B179" s="83" t="e">
        <f>Worksheets!$S$24*(A179-0.5)</f>
        <v>#VALUE!</v>
      </c>
      <c r="C179" s="90" t="e">
        <f>IF(Worksheets!$V$24&gt;=A179,Worksheets!$G$45*Worksheets!$AD$29*(1-Worksheets!$AD$29)^('Yield Calculations'!A179-1),0)</f>
        <v>#VALUE!</v>
      </c>
      <c r="D179" s="90" t="e">
        <f>IF(Worksheets!$V$24&gt;=A179,(Worksheets!$G$45-SUM($D$7:D178))*(((2*Worksheets!$G$44*(1-Worksheets!$G$44)*Worksheets!$AD$29)+(Worksheets!$G$44^2*Worksheets!$AD$29^2))/Worksheets!$G$45),0)</f>
        <v>#VALUE!</v>
      </c>
      <c r="E179" s="90" t="e">
        <f>IF(Worksheets!$V$24&gt;=A179,(Worksheets!$G$45-SUM($E$7:E178))*((Worksheets!$G$44^3*Worksheets!$AD$29^3+3*Worksheets!$G$44^2*(1-Worksheets!$G$44)*Worksheets!$AD$29^2+3*Worksheets!$G$44*(1-Worksheets!$G$44)^2*Worksheets!$AD$29)/Worksheets!$G$45),0)</f>
        <v>#VALUE!</v>
      </c>
      <c r="F179" s="90" t="e">
        <f>IF(Worksheets!$V$24&gt;=A179,(Worksheets!$G$45-SUM($F$7:F178))*((Worksheets!$G$44^4*Worksheets!$AD$29^4+4*Worksheets!$G$44^3*(1-Worksheets!$G$44)*Worksheets!$AD$29^3+6*Worksheets!$G$44^2*(1-Worksheets!$G$44)^2*Worksheets!$AD$29^2+4*Worksheets!$G$44*(1-Worksheets!$G$44^3)*Worksheets!$AD$29)/Worksheets!$G$45),0)</f>
        <v>#VALUE!</v>
      </c>
      <c r="G179" s="90" t="str">
        <f>IF(Worksheets!$D$45='Yield Calculations'!$C$4,'Yield Calculations'!B179*'Yield Calculations'!C179,IF(Worksheets!$D$45='Yield Calculations'!$D$4,'Yield Calculations'!B179*'Yield Calculations'!D179,IF(Worksheets!$D$45='Yield Calculations'!$E$4,'Yield Calculations'!B179*'Yield Calculations'!E179,IF(Worksheets!$D$45='Yield Calculations'!$F$4,'Yield Calculations'!B179*'Yield Calculations'!F179,"Too Many Lanes"))))</f>
        <v>Too Many Lanes</v>
      </c>
      <c r="H179" s="90" t="str">
        <f>IF(Worksheets!$D$45='Yield Calculations'!$C$4,'Yield Calculations'!C179,IF(Worksheets!$D$45='Yield Calculations'!$D$4,'Yield Calculations'!D179,IF(Worksheets!$D$45='Yield Calculations'!$E$4,'Yield Calculations'!E179,IF(Worksheets!$D$45='Yield Calculations'!$F$4,'Yield Calculations'!F179,"Too Many Lanes"))))</f>
        <v>Too Many Lanes</v>
      </c>
      <c r="K179" s="83">
        <v>172</v>
      </c>
      <c r="L179" s="83" t="e">
        <f>Worksheets!$X$24*(K179-0.5)</f>
        <v>#VALUE!</v>
      </c>
      <c r="M179" s="90" t="e">
        <f>IF(Worksheets!$AA$24&gt;=K179,Worksheets!$L$45*Worksheets!$AD$29*(1-Worksheets!$AD$29)^('Yield Calculations'!K179-1),0)</f>
        <v>#VALUE!</v>
      </c>
      <c r="N179" s="90" t="e">
        <f>IF(Worksheets!$AA$24&gt;=K179,(Worksheets!$L$45-SUM($N$7:N178))*(((2*Worksheets!$L$44*(1-Worksheets!$L$44)*Worksheets!$AD$29)+(Worksheets!$L$44^2*Worksheets!$AD$29^2))/Worksheets!$L$45),0)</f>
        <v>#VALUE!</v>
      </c>
      <c r="O179" s="90" t="e">
        <f>IF(Worksheets!$AA$24&gt;=K179,(Worksheets!$L$45-SUM($O$7:O178))*((Worksheets!$L$44^3*Worksheets!$AD$29^3+3*Worksheets!$L$44^2*(1-Worksheets!$L$44)*Worksheets!$AD$29^2+3*Worksheets!$L$44*(1-Worksheets!$L$44)^2*Worksheets!$AD$29)/Worksheets!$L$45),0)</f>
        <v>#VALUE!</v>
      </c>
      <c r="P179" s="90" t="e">
        <f>IF(Worksheets!$AA$24&gt;=K179,(Worksheets!$L$45-SUM($P$7:P178))*((Worksheets!$L$44^4*Worksheets!$AD$29^4+4*Worksheets!$L$44^3*(1-Worksheets!$L$44)*Worksheets!$AD$29^3+6*Worksheets!$L$44^2*(1-Worksheets!$L$44)^2*Worksheets!$AD$29^2+4*Worksheets!$L$44*(1-Worksheets!$L$44^3)*Worksheets!$AD$29)/Worksheets!$L$45),0)</f>
        <v>#VALUE!</v>
      </c>
      <c r="Q179" s="90" t="str">
        <f>IF(Worksheets!$I$45='Yield Calculations'!$M$4,'Yield Calculations'!L179*'Yield Calculations'!M179,IF(Worksheets!$I$45='Yield Calculations'!$N$4,'Yield Calculations'!L179*'Yield Calculations'!N179,IF(Worksheets!$I$45='Yield Calculations'!$O$4,'Yield Calculations'!L179*'Yield Calculations'!O179,IF(Worksheets!$I$45='Yield Calculations'!$P$4,'Yield Calculations'!L179*'Yield Calculations'!P179,"Too Many Lanes"))))</f>
        <v>Too Many Lanes</v>
      </c>
      <c r="R179" s="90" t="str">
        <f>IF(Worksheets!$I$45='Yield Calculations'!$M$4,'Yield Calculations'!M179,IF(Worksheets!$I$45='Yield Calculations'!$N$4,'Yield Calculations'!N179,IF(Worksheets!$I$45='Yield Calculations'!$O$4,'Yield Calculations'!O179,IF(Worksheets!$I$45='Yield Calculations'!$P$4,'Yield Calculations'!P179,"Too Many Lanes"))))</f>
        <v>Too Many Lanes</v>
      </c>
    </row>
    <row r="180" spans="1:18">
      <c r="A180" s="83">
        <f t="shared" si="2"/>
        <v>173</v>
      </c>
      <c r="B180" s="83" t="e">
        <f>Worksheets!$S$24*(A180-0.5)</f>
        <v>#VALUE!</v>
      </c>
      <c r="C180" s="90" t="e">
        <f>IF(Worksheets!$V$24&gt;=A180,Worksheets!$G$45*Worksheets!$AD$29*(1-Worksheets!$AD$29)^('Yield Calculations'!A180-1),0)</f>
        <v>#VALUE!</v>
      </c>
      <c r="D180" s="90" t="e">
        <f>IF(Worksheets!$V$24&gt;=A180,(Worksheets!$G$45-SUM($D$7:D179))*(((2*Worksheets!$G$44*(1-Worksheets!$G$44)*Worksheets!$AD$29)+(Worksheets!$G$44^2*Worksheets!$AD$29^2))/Worksheets!$G$45),0)</f>
        <v>#VALUE!</v>
      </c>
      <c r="E180" s="90" t="e">
        <f>IF(Worksheets!$V$24&gt;=A180,(Worksheets!$G$45-SUM($E$7:E179))*((Worksheets!$G$44^3*Worksheets!$AD$29^3+3*Worksheets!$G$44^2*(1-Worksheets!$G$44)*Worksheets!$AD$29^2+3*Worksheets!$G$44*(1-Worksheets!$G$44)^2*Worksheets!$AD$29)/Worksheets!$G$45),0)</f>
        <v>#VALUE!</v>
      </c>
      <c r="F180" s="90" t="e">
        <f>IF(Worksheets!$V$24&gt;=A180,(Worksheets!$G$45-SUM($F$7:F179))*((Worksheets!$G$44^4*Worksheets!$AD$29^4+4*Worksheets!$G$44^3*(1-Worksheets!$G$44)*Worksheets!$AD$29^3+6*Worksheets!$G$44^2*(1-Worksheets!$G$44)^2*Worksheets!$AD$29^2+4*Worksheets!$G$44*(1-Worksheets!$G$44^3)*Worksheets!$AD$29)/Worksheets!$G$45),0)</f>
        <v>#VALUE!</v>
      </c>
      <c r="G180" s="90" t="str">
        <f>IF(Worksheets!$D$45='Yield Calculations'!$C$4,'Yield Calculations'!B180*'Yield Calculations'!C180,IF(Worksheets!$D$45='Yield Calculations'!$D$4,'Yield Calculations'!B180*'Yield Calculations'!D180,IF(Worksheets!$D$45='Yield Calculations'!$E$4,'Yield Calculations'!B180*'Yield Calculations'!E180,IF(Worksheets!$D$45='Yield Calculations'!$F$4,'Yield Calculations'!B180*'Yield Calculations'!F180,"Too Many Lanes"))))</f>
        <v>Too Many Lanes</v>
      </c>
      <c r="H180" s="90" t="str">
        <f>IF(Worksheets!$D$45='Yield Calculations'!$C$4,'Yield Calculations'!C180,IF(Worksheets!$D$45='Yield Calculations'!$D$4,'Yield Calculations'!D180,IF(Worksheets!$D$45='Yield Calculations'!$E$4,'Yield Calculations'!E180,IF(Worksheets!$D$45='Yield Calculations'!$F$4,'Yield Calculations'!F180,"Too Many Lanes"))))</f>
        <v>Too Many Lanes</v>
      </c>
      <c r="K180" s="83">
        <v>173</v>
      </c>
      <c r="L180" s="83" t="e">
        <f>Worksheets!$X$24*(K180-0.5)</f>
        <v>#VALUE!</v>
      </c>
      <c r="M180" s="90" t="e">
        <f>IF(Worksheets!$AA$24&gt;=K180,Worksheets!$L$45*Worksheets!$AD$29*(1-Worksheets!$AD$29)^('Yield Calculations'!K180-1),0)</f>
        <v>#VALUE!</v>
      </c>
      <c r="N180" s="90" t="e">
        <f>IF(Worksheets!$AA$24&gt;=K180,(Worksheets!$L$45-SUM($N$7:N179))*(((2*Worksheets!$L$44*(1-Worksheets!$L$44)*Worksheets!$AD$29)+(Worksheets!$L$44^2*Worksheets!$AD$29^2))/Worksheets!$L$45),0)</f>
        <v>#VALUE!</v>
      </c>
      <c r="O180" s="90" t="e">
        <f>IF(Worksheets!$AA$24&gt;=K180,(Worksheets!$L$45-SUM($O$7:O179))*((Worksheets!$L$44^3*Worksheets!$AD$29^3+3*Worksheets!$L$44^2*(1-Worksheets!$L$44)*Worksheets!$AD$29^2+3*Worksheets!$L$44*(1-Worksheets!$L$44)^2*Worksheets!$AD$29)/Worksheets!$L$45),0)</f>
        <v>#VALUE!</v>
      </c>
      <c r="P180" s="90" t="e">
        <f>IF(Worksheets!$AA$24&gt;=K180,(Worksheets!$L$45-SUM($P$7:P179))*((Worksheets!$L$44^4*Worksheets!$AD$29^4+4*Worksheets!$L$44^3*(1-Worksheets!$L$44)*Worksheets!$AD$29^3+6*Worksheets!$L$44^2*(1-Worksheets!$L$44)^2*Worksheets!$AD$29^2+4*Worksheets!$L$44*(1-Worksheets!$L$44^3)*Worksheets!$AD$29)/Worksheets!$L$45),0)</f>
        <v>#VALUE!</v>
      </c>
      <c r="Q180" s="90" t="str">
        <f>IF(Worksheets!$I$45='Yield Calculations'!$M$4,'Yield Calculations'!L180*'Yield Calculations'!M180,IF(Worksheets!$I$45='Yield Calculations'!$N$4,'Yield Calculations'!L180*'Yield Calculations'!N180,IF(Worksheets!$I$45='Yield Calculations'!$O$4,'Yield Calculations'!L180*'Yield Calculations'!O180,IF(Worksheets!$I$45='Yield Calculations'!$P$4,'Yield Calculations'!L180*'Yield Calculations'!P180,"Too Many Lanes"))))</f>
        <v>Too Many Lanes</v>
      </c>
      <c r="R180" s="90" t="str">
        <f>IF(Worksheets!$I$45='Yield Calculations'!$M$4,'Yield Calculations'!M180,IF(Worksheets!$I$45='Yield Calculations'!$N$4,'Yield Calculations'!N180,IF(Worksheets!$I$45='Yield Calculations'!$O$4,'Yield Calculations'!O180,IF(Worksheets!$I$45='Yield Calculations'!$P$4,'Yield Calculations'!P180,"Too Many Lanes"))))</f>
        <v>Too Many Lanes</v>
      </c>
    </row>
    <row r="181" spans="1:18">
      <c r="A181" s="83">
        <f t="shared" si="2"/>
        <v>174</v>
      </c>
      <c r="B181" s="83" t="e">
        <f>Worksheets!$S$24*(A181-0.5)</f>
        <v>#VALUE!</v>
      </c>
      <c r="C181" s="90" t="e">
        <f>IF(Worksheets!$V$24&gt;=A181,Worksheets!$G$45*Worksheets!$AD$29*(1-Worksheets!$AD$29)^('Yield Calculations'!A181-1),0)</f>
        <v>#VALUE!</v>
      </c>
      <c r="D181" s="90" t="e">
        <f>IF(Worksheets!$V$24&gt;=A181,(Worksheets!$G$45-SUM($D$7:D180))*(((2*Worksheets!$G$44*(1-Worksheets!$G$44)*Worksheets!$AD$29)+(Worksheets!$G$44^2*Worksheets!$AD$29^2))/Worksheets!$G$45),0)</f>
        <v>#VALUE!</v>
      </c>
      <c r="E181" s="90" t="e">
        <f>IF(Worksheets!$V$24&gt;=A181,(Worksheets!$G$45-SUM($E$7:E180))*((Worksheets!$G$44^3*Worksheets!$AD$29^3+3*Worksheets!$G$44^2*(1-Worksheets!$G$44)*Worksheets!$AD$29^2+3*Worksheets!$G$44*(1-Worksheets!$G$44)^2*Worksheets!$AD$29)/Worksheets!$G$45),0)</f>
        <v>#VALUE!</v>
      </c>
      <c r="F181" s="90" t="e">
        <f>IF(Worksheets!$V$24&gt;=A181,(Worksheets!$G$45-SUM($F$7:F180))*((Worksheets!$G$44^4*Worksheets!$AD$29^4+4*Worksheets!$G$44^3*(1-Worksheets!$G$44)*Worksheets!$AD$29^3+6*Worksheets!$G$44^2*(1-Worksheets!$G$44)^2*Worksheets!$AD$29^2+4*Worksheets!$G$44*(1-Worksheets!$G$44^3)*Worksheets!$AD$29)/Worksheets!$G$45),0)</f>
        <v>#VALUE!</v>
      </c>
      <c r="G181" s="90" t="str">
        <f>IF(Worksheets!$D$45='Yield Calculations'!$C$4,'Yield Calculations'!B181*'Yield Calculations'!C181,IF(Worksheets!$D$45='Yield Calculations'!$D$4,'Yield Calculations'!B181*'Yield Calculations'!D181,IF(Worksheets!$D$45='Yield Calculations'!$E$4,'Yield Calculations'!B181*'Yield Calculations'!E181,IF(Worksheets!$D$45='Yield Calculations'!$F$4,'Yield Calculations'!B181*'Yield Calculations'!F181,"Too Many Lanes"))))</f>
        <v>Too Many Lanes</v>
      </c>
      <c r="H181" s="90" t="str">
        <f>IF(Worksheets!$D$45='Yield Calculations'!$C$4,'Yield Calculations'!C181,IF(Worksheets!$D$45='Yield Calculations'!$D$4,'Yield Calculations'!D181,IF(Worksheets!$D$45='Yield Calculations'!$E$4,'Yield Calculations'!E181,IF(Worksheets!$D$45='Yield Calculations'!$F$4,'Yield Calculations'!F181,"Too Many Lanes"))))</f>
        <v>Too Many Lanes</v>
      </c>
      <c r="K181" s="83">
        <v>174</v>
      </c>
      <c r="L181" s="83" t="e">
        <f>Worksheets!$X$24*(K181-0.5)</f>
        <v>#VALUE!</v>
      </c>
      <c r="M181" s="90" t="e">
        <f>IF(Worksheets!$AA$24&gt;=K181,Worksheets!$L$45*Worksheets!$AD$29*(1-Worksheets!$AD$29)^('Yield Calculations'!K181-1),0)</f>
        <v>#VALUE!</v>
      </c>
      <c r="N181" s="90" t="e">
        <f>IF(Worksheets!$AA$24&gt;=K181,(Worksheets!$L$45-SUM($N$7:N180))*(((2*Worksheets!$L$44*(1-Worksheets!$L$44)*Worksheets!$AD$29)+(Worksheets!$L$44^2*Worksheets!$AD$29^2))/Worksheets!$L$45),0)</f>
        <v>#VALUE!</v>
      </c>
      <c r="O181" s="90" t="e">
        <f>IF(Worksheets!$AA$24&gt;=K181,(Worksheets!$L$45-SUM($O$7:O180))*((Worksheets!$L$44^3*Worksheets!$AD$29^3+3*Worksheets!$L$44^2*(1-Worksheets!$L$44)*Worksheets!$AD$29^2+3*Worksheets!$L$44*(1-Worksheets!$L$44)^2*Worksheets!$AD$29)/Worksheets!$L$45),0)</f>
        <v>#VALUE!</v>
      </c>
      <c r="P181" s="90" t="e">
        <f>IF(Worksheets!$AA$24&gt;=K181,(Worksheets!$L$45-SUM($P$7:P180))*((Worksheets!$L$44^4*Worksheets!$AD$29^4+4*Worksheets!$L$44^3*(1-Worksheets!$L$44)*Worksheets!$AD$29^3+6*Worksheets!$L$44^2*(1-Worksheets!$L$44)^2*Worksheets!$AD$29^2+4*Worksheets!$L$44*(1-Worksheets!$L$44^3)*Worksheets!$AD$29)/Worksheets!$L$45),0)</f>
        <v>#VALUE!</v>
      </c>
      <c r="Q181" s="90" t="str">
        <f>IF(Worksheets!$I$45='Yield Calculations'!$M$4,'Yield Calculations'!L181*'Yield Calculations'!M181,IF(Worksheets!$I$45='Yield Calculations'!$N$4,'Yield Calculations'!L181*'Yield Calculations'!N181,IF(Worksheets!$I$45='Yield Calculations'!$O$4,'Yield Calculations'!L181*'Yield Calculations'!O181,IF(Worksheets!$I$45='Yield Calculations'!$P$4,'Yield Calculations'!L181*'Yield Calculations'!P181,"Too Many Lanes"))))</f>
        <v>Too Many Lanes</v>
      </c>
      <c r="R181" s="90" t="str">
        <f>IF(Worksheets!$I$45='Yield Calculations'!$M$4,'Yield Calculations'!M181,IF(Worksheets!$I$45='Yield Calculations'!$N$4,'Yield Calculations'!N181,IF(Worksheets!$I$45='Yield Calculations'!$O$4,'Yield Calculations'!O181,IF(Worksheets!$I$45='Yield Calculations'!$P$4,'Yield Calculations'!P181,"Too Many Lanes"))))</f>
        <v>Too Many Lanes</v>
      </c>
    </row>
    <row r="182" spans="1:18">
      <c r="A182" s="83">
        <f t="shared" si="2"/>
        <v>175</v>
      </c>
      <c r="B182" s="83" t="e">
        <f>Worksheets!$S$24*(A182-0.5)</f>
        <v>#VALUE!</v>
      </c>
      <c r="C182" s="90" t="e">
        <f>IF(Worksheets!$V$24&gt;=A182,Worksheets!$G$45*Worksheets!$AD$29*(1-Worksheets!$AD$29)^('Yield Calculations'!A182-1),0)</f>
        <v>#VALUE!</v>
      </c>
      <c r="D182" s="90" t="e">
        <f>IF(Worksheets!$V$24&gt;=A182,(Worksheets!$G$45-SUM($D$7:D181))*(((2*Worksheets!$G$44*(1-Worksheets!$G$44)*Worksheets!$AD$29)+(Worksheets!$G$44^2*Worksheets!$AD$29^2))/Worksheets!$G$45),0)</f>
        <v>#VALUE!</v>
      </c>
      <c r="E182" s="90" t="e">
        <f>IF(Worksheets!$V$24&gt;=A182,(Worksheets!$G$45-SUM($E$7:E181))*((Worksheets!$G$44^3*Worksheets!$AD$29^3+3*Worksheets!$G$44^2*(1-Worksheets!$G$44)*Worksheets!$AD$29^2+3*Worksheets!$G$44*(1-Worksheets!$G$44)^2*Worksheets!$AD$29)/Worksheets!$G$45),0)</f>
        <v>#VALUE!</v>
      </c>
      <c r="F182" s="90" t="e">
        <f>IF(Worksheets!$V$24&gt;=A182,(Worksheets!$G$45-SUM($F$7:F181))*((Worksheets!$G$44^4*Worksheets!$AD$29^4+4*Worksheets!$G$44^3*(1-Worksheets!$G$44)*Worksheets!$AD$29^3+6*Worksheets!$G$44^2*(1-Worksheets!$G$44)^2*Worksheets!$AD$29^2+4*Worksheets!$G$44*(1-Worksheets!$G$44^3)*Worksheets!$AD$29)/Worksheets!$G$45),0)</f>
        <v>#VALUE!</v>
      </c>
      <c r="G182" s="90" t="str">
        <f>IF(Worksheets!$D$45='Yield Calculations'!$C$4,'Yield Calculations'!B182*'Yield Calculations'!C182,IF(Worksheets!$D$45='Yield Calculations'!$D$4,'Yield Calculations'!B182*'Yield Calculations'!D182,IF(Worksheets!$D$45='Yield Calculations'!$E$4,'Yield Calculations'!B182*'Yield Calculations'!E182,IF(Worksheets!$D$45='Yield Calculations'!$F$4,'Yield Calculations'!B182*'Yield Calculations'!F182,"Too Many Lanes"))))</f>
        <v>Too Many Lanes</v>
      </c>
      <c r="H182" s="90" t="str">
        <f>IF(Worksheets!$D$45='Yield Calculations'!$C$4,'Yield Calculations'!C182,IF(Worksheets!$D$45='Yield Calculations'!$D$4,'Yield Calculations'!D182,IF(Worksheets!$D$45='Yield Calculations'!$E$4,'Yield Calculations'!E182,IF(Worksheets!$D$45='Yield Calculations'!$F$4,'Yield Calculations'!F182,"Too Many Lanes"))))</f>
        <v>Too Many Lanes</v>
      </c>
      <c r="K182" s="83">
        <v>175</v>
      </c>
      <c r="L182" s="83" t="e">
        <f>Worksheets!$X$24*(K182-0.5)</f>
        <v>#VALUE!</v>
      </c>
      <c r="M182" s="90" t="e">
        <f>IF(Worksheets!$AA$24&gt;=K182,Worksheets!$L$45*Worksheets!$AD$29*(1-Worksheets!$AD$29)^('Yield Calculations'!K182-1),0)</f>
        <v>#VALUE!</v>
      </c>
      <c r="N182" s="90" t="e">
        <f>IF(Worksheets!$AA$24&gt;=K182,(Worksheets!$L$45-SUM($N$7:N181))*(((2*Worksheets!$L$44*(1-Worksheets!$L$44)*Worksheets!$AD$29)+(Worksheets!$L$44^2*Worksheets!$AD$29^2))/Worksheets!$L$45),0)</f>
        <v>#VALUE!</v>
      </c>
      <c r="O182" s="90" t="e">
        <f>IF(Worksheets!$AA$24&gt;=K182,(Worksheets!$L$45-SUM($O$7:O181))*((Worksheets!$L$44^3*Worksheets!$AD$29^3+3*Worksheets!$L$44^2*(1-Worksheets!$L$44)*Worksheets!$AD$29^2+3*Worksheets!$L$44*(1-Worksheets!$L$44)^2*Worksheets!$AD$29)/Worksheets!$L$45),0)</f>
        <v>#VALUE!</v>
      </c>
      <c r="P182" s="90" t="e">
        <f>IF(Worksheets!$AA$24&gt;=K182,(Worksheets!$L$45-SUM($P$7:P181))*((Worksheets!$L$44^4*Worksheets!$AD$29^4+4*Worksheets!$L$44^3*(1-Worksheets!$L$44)*Worksheets!$AD$29^3+6*Worksheets!$L$44^2*(1-Worksheets!$L$44)^2*Worksheets!$AD$29^2+4*Worksheets!$L$44*(1-Worksheets!$L$44^3)*Worksheets!$AD$29)/Worksheets!$L$45),0)</f>
        <v>#VALUE!</v>
      </c>
      <c r="Q182" s="90" t="str">
        <f>IF(Worksheets!$I$45='Yield Calculations'!$M$4,'Yield Calculations'!L182*'Yield Calculations'!M182,IF(Worksheets!$I$45='Yield Calculations'!$N$4,'Yield Calculations'!L182*'Yield Calculations'!N182,IF(Worksheets!$I$45='Yield Calculations'!$O$4,'Yield Calculations'!L182*'Yield Calculations'!O182,IF(Worksheets!$I$45='Yield Calculations'!$P$4,'Yield Calculations'!L182*'Yield Calculations'!P182,"Too Many Lanes"))))</f>
        <v>Too Many Lanes</v>
      </c>
      <c r="R182" s="90" t="str">
        <f>IF(Worksheets!$I$45='Yield Calculations'!$M$4,'Yield Calculations'!M182,IF(Worksheets!$I$45='Yield Calculations'!$N$4,'Yield Calculations'!N182,IF(Worksheets!$I$45='Yield Calculations'!$O$4,'Yield Calculations'!O182,IF(Worksheets!$I$45='Yield Calculations'!$P$4,'Yield Calculations'!P182,"Too Many Lanes"))))</f>
        <v>Too Many Lanes</v>
      </c>
    </row>
    <row r="183" spans="1:18">
      <c r="A183" s="83">
        <f t="shared" si="2"/>
        <v>176</v>
      </c>
      <c r="B183" s="83" t="e">
        <f>Worksheets!$S$24*(A183-0.5)</f>
        <v>#VALUE!</v>
      </c>
      <c r="C183" s="90" t="e">
        <f>IF(Worksheets!$V$24&gt;=A183,Worksheets!$G$45*Worksheets!$AD$29*(1-Worksheets!$AD$29)^('Yield Calculations'!A183-1),0)</f>
        <v>#VALUE!</v>
      </c>
      <c r="D183" s="90" t="e">
        <f>IF(Worksheets!$V$24&gt;=A183,(Worksheets!$G$45-SUM($D$7:D182))*(((2*Worksheets!$G$44*(1-Worksheets!$G$44)*Worksheets!$AD$29)+(Worksheets!$G$44^2*Worksheets!$AD$29^2))/Worksheets!$G$45),0)</f>
        <v>#VALUE!</v>
      </c>
      <c r="E183" s="90" t="e">
        <f>IF(Worksheets!$V$24&gt;=A183,(Worksheets!$G$45-SUM($E$7:E182))*((Worksheets!$G$44^3*Worksheets!$AD$29^3+3*Worksheets!$G$44^2*(1-Worksheets!$G$44)*Worksheets!$AD$29^2+3*Worksheets!$G$44*(1-Worksheets!$G$44)^2*Worksheets!$AD$29)/Worksheets!$G$45),0)</f>
        <v>#VALUE!</v>
      </c>
      <c r="F183" s="90" t="e">
        <f>IF(Worksheets!$V$24&gt;=A183,(Worksheets!$G$45-SUM($F$7:F182))*((Worksheets!$G$44^4*Worksheets!$AD$29^4+4*Worksheets!$G$44^3*(1-Worksheets!$G$44)*Worksheets!$AD$29^3+6*Worksheets!$G$44^2*(1-Worksheets!$G$44)^2*Worksheets!$AD$29^2+4*Worksheets!$G$44*(1-Worksheets!$G$44^3)*Worksheets!$AD$29)/Worksheets!$G$45),0)</f>
        <v>#VALUE!</v>
      </c>
      <c r="G183" s="90" t="str">
        <f>IF(Worksheets!$D$45='Yield Calculations'!$C$4,'Yield Calculations'!B183*'Yield Calculations'!C183,IF(Worksheets!$D$45='Yield Calculations'!$D$4,'Yield Calculations'!B183*'Yield Calculations'!D183,IF(Worksheets!$D$45='Yield Calculations'!$E$4,'Yield Calculations'!B183*'Yield Calculations'!E183,IF(Worksheets!$D$45='Yield Calculations'!$F$4,'Yield Calculations'!B183*'Yield Calculations'!F183,"Too Many Lanes"))))</f>
        <v>Too Many Lanes</v>
      </c>
      <c r="H183" s="90" t="str">
        <f>IF(Worksheets!$D$45='Yield Calculations'!$C$4,'Yield Calculations'!C183,IF(Worksheets!$D$45='Yield Calculations'!$D$4,'Yield Calculations'!D183,IF(Worksheets!$D$45='Yield Calculations'!$E$4,'Yield Calculations'!E183,IF(Worksheets!$D$45='Yield Calculations'!$F$4,'Yield Calculations'!F183,"Too Many Lanes"))))</f>
        <v>Too Many Lanes</v>
      </c>
      <c r="K183" s="83">
        <v>176</v>
      </c>
      <c r="L183" s="83" t="e">
        <f>Worksheets!$X$24*(K183-0.5)</f>
        <v>#VALUE!</v>
      </c>
      <c r="M183" s="90" t="e">
        <f>IF(Worksheets!$AA$24&gt;=K183,Worksheets!$L$45*Worksheets!$AD$29*(1-Worksheets!$AD$29)^('Yield Calculations'!K183-1),0)</f>
        <v>#VALUE!</v>
      </c>
      <c r="N183" s="90" t="e">
        <f>IF(Worksheets!$AA$24&gt;=K183,(Worksheets!$L$45-SUM($N$7:N182))*(((2*Worksheets!$L$44*(1-Worksheets!$L$44)*Worksheets!$AD$29)+(Worksheets!$L$44^2*Worksheets!$AD$29^2))/Worksheets!$L$45),0)</f>
        <v>#VALUE!</v>
      </c>
      <c r="O183" s="90" t="e">
        <f>IF(Worksheets!$AA$24&gt;=K183,(Worksheets!$L$45-SUM($O$7:O182))*((Worksheets!$L$44^3*Worksheets!$AD$29^3+3*Worksheets!$L$44^2*(1-Worksheets!$L$44)*Worksheets!$AD$29^2+3*Worksheets!$L$44*(1-Worksheets!$L$44)^2*Worksheets!$AD$29)/Worksheets!$L$45),0)</f>
        <v>#VALUE!</v>
      </c>
      <c r="P183" s="90" t="e">
        <f>IF(Worksheets!$AA$24&gt;=K183,(Worksheets!$L$45-SUM($P$7:P182))*((Worksheets!$L$44^4*Worksheets!$AD$29^4+4*Worksheets!$L$44^3*(1-Worksheets!$L$44)*Worksheets!$AD$29^3+6*Worksheets!$L$44^2*(1-Worksheets!$L$44)^2*Worksheets!$AD$29^2+4*Worksheets!$L$44*(1-Worksheets!$L$44^3)*Worksheets!$AD$29)/Worksheets!$L$45),0)</f>
        <v>#VALUE!</v>
      </c>
      <c r="Q183" s="90" t="str">
        <f>IF(Worksheets!$I$45='Yield Calculations'!$M$4,'Yield Calculations'!L183*'Yield Calculations'!M183,IF(Worksheets!$I$45='Yield Calculations'!$N$4,'Yield Calculations'!L183*'Yield Calculations'!N183,IF(Worksheets!$I$45='Yield Calculations'!$O$4,'Yield Calculations'!L183*'Yield Calculations'!O183,IF(Worksheets!$I$45='Yield Calculations'!$P$4,'Yield Calculations'!L183*'Yield Calculations'!P183,"Too Many Lanes"))))</f>
        <v>Too Many Lanes</v>
      </c>
      <c r="R183" s="90" t="str">
        <f>IF(Worksheets!$I$45='Yield Calculations'!$M$4,'Yield Calculations'!M183,IF(Worksheets!$I$45='Yield Calculations'!$N$4,'Yield Calculations'!N183,IF(Worksheets!$I$45='Yield Calculations'!$O$4,'Yield Calculations'!O183,IF(Worksheets!$I$45='Yield Calculations'!$P$4,'Yield Calculations'!P183,"Too Many Lanes"))))</f>
        <v>Too Many Lanes</v>
      </c>
    </row>
    <row r="184" spans="1:18">
      <c r="A184" s="83">
        <f t="shared" si="2"/>
        <v>177</v>
      </c>
      <c r="B184" s="83" t="e">
        <f>Worksheets!$S$24*(A184-0.5)</f>
        <v>#VALUE!</v>
      </c>
      <c r="C184" s="90" t="e">
        <f>IF(Worksheets!$V$24&gt;=A184,Worksheets!$G$45*Worksheets!$AD$29*(1-Worksheets!$AD$29)^('Yield Calculations'!A184-1),0)</f>
        <v>#VALUE!</v>
      </c>
      <c r="D184" s="90" t="e">
        <f>IF(Worksheets!$V$24&gt;=A184,(Worksheets!$G$45-SUM($D$7:D183))*(((2*Worksheets!$G$44*(1-Worksheets!$G$44)*Worksheets!$AD$29)+(Worksheets!$G$44^2*Worksheets!$AD$29^2))/Worksheets!$G$45),0)</f>
        <v>#VALUE!</v>
      </c>
      <c r="E184" s="90" t="e">
        <f>IF(Worksheets!$V$24&gt;=A184,(Worksheets!$G$45-SUM($E$7:E183))*((Worksheets!$G$44^3*Worksheets!$AD$29^3+3*Worksheets!$G$44^2*(1-Worksheets!$G$44)*Worksheets!$AD$29^2+3*Worksheets!$G$44*(1-Worksheets!$G$44)^2*Worksheets!$AD$29)/Worksheets!$G$45),0)</f>
        <v>#VALUE!</v>
      </c>
      <c r="F184" s="90" t="e">
        <f>IF(Worksheets!$V$24&gt;=A184,(Worksheets!$G$45-SUM($F$7:F183))*((Worksheets!$G$44^4*Worksheets!$AD$29^4+4*Worksheets!$G$44^3*(1-Worksheets!$G$44)*Worksheets!$AD$29^3+6*Worksheets!$G$44^2*(1-Worksheets!$G$44)^2*Worksheets!$AD$29^2+4*Worksheets!$G$44*(1-Worksheets!$G$44^3)*Worksheets!$AD$29)/Worksheets!$G$45),0)</f>
        <v>#VALUE!</v>
      </c>
      <c r="G184" s="90" t="str">
        <f>IF(Worksheets!$D$45='Yield Calculations'!$C$4,'Yield Calculations'!B184*'Yield Calculations'!C184,IF(Worksheets!$D$45='Yield Calculations'!$D$4,'Yield Calculations'!B184*'Yield Calculations'!D184,IF(Worksheets!$D$45='Yield Calculations'!$E$4,'Yield Calculations'!B184*'Yield Calculations'!E184,IF(Worksheets!$D$45='Yield Calculations'!$F$4,'Yield Calculations'!B184*'Yield Calculations'!F184,"Too Many Lanes"))))</f>
        <v>Too Many Lanes</v>
      </c>
      <c r="H184" s="90" t="str">
        <f>IF(Worksheets!$D$45='Yield Calculations'!$C$4,'Yield Calculations'!C184,IF(Worksheets!$D$45='Yield Calculations'!$D$4,'Yield Calculations'!D184,IF(Worksheets!$D$45='Yield Calculations'!$E$4,'Yield Calculations'!E184,IF(Worksheets!$D$45='Yield Calculations'!$F$4,'Yield Calculations'!F184,"Too Many Lanes"))))</f>
        <v>Too Many Lanes</v>
      </c>
      <c r="K184" s="83">
        <v>177</v>
      </c>
      <c r="L184" s="83" t="e">
        <f>Worksheets!$X$24*(K184-0.5)</f>
        <v>#VALUE!</v>
      </c>
      <c r="M184" s="90" t="e">
        <f>IF(Worksheets!$AA$24&gt;=K184,Worksheets!$L$45*Worksheets!$AD$29*(1-Worksheets!$AD$29)^('Yield Calculations'!K184-1),0)</f>
        <v>#VALUE!</v>
      </c>
      <c r="N184" s="90" t="e">
        <f>IF(Worksheets!$AA$24&gt;=K184,(Worksheets!$L$45-SUM($N$7:N183))*(((2*Worksheets!$L$44*(1-Worksheets!$L$44)*Worksheets!$AD$29)+(Worksheets!$L$44^2*Worksheets!$AD$29^2))/Worksheets!$L$45),0)</f>
        <v>#VALUE!</v>
      </c>
      <c r="O184" s="90" t="e">
        <f>IF(Worksheets!$AA$24&gt;=K184,(Worksheets!$L$45-SUM($O$7:O183))*((Worksheets!$L$44^3*Worksheets!$AD$29^3+3*Worksheets!$L$44^2*(1-Worksheets!$L$44)*Worksheets!$AD$29^2+3*Worksheets!$L$44*(1-Worksheets!$L$44)^2*Worksheets!$AD$29)/Worksheets!$L$45),0)</f>
        <v>#VALUE!</v>
      </c>
      <c r="P184" s="90" t="e">
        <f>IF(Worksheets!$AA$24&gt;=K184,(Worksheets!$L$45-SUM($P$7:P183))*((Worksheets!$L$44^4*Worksheets!$AD$29^4+4*Worksheets!$L$44^3*(1-Worksheets!$L$44)*Worksheets!$AD$29^3+6*Worksheets!$L$44^2*(1-Worksheets!$L$44)^2*Worksheets!$AD$29^2+4*Worksheets!$L$44*(1-Worksheets!$L$44^3)*Worksheets!$AD$29)/Worksheets!$L$45),0)</f>
        <v>#VALUE!</v>
      </c>
      <c r="Q184" s="90" t="str">
        <f>IF(Worksheets!$I$45='Yield Calculations'!$M$4,'Yield Calculations'!L184*'Yield Calculations'!M184,IF(Worksheets!$I$45='Yield Calculations'!$N$4,'Yield Calculations'!L184*'Yield Calculations'!N184,IF(Worksheets!$I$45='Yield Calculations'!$O$4,'Yield Calculations'!L184*'Yield Calculations'!O184,IF(Worksheets!$I$45='Yield Calculations'!$P$4,'Yield Calculations'!L184*'Yield Calculations'!P184,"Too Many Lanes"))))</f>
        <v>Too Many Lanes</v>
      </c>
      <c r="R184" s="90" t="str">
        <f>IF(Worksheets!$I$45='Yield Calculations'!$M$4,'Yield Calculations'!M184,IF(Worksheets!$I$45='Yield Calculations'!$N$4,'Yield Calculations'!N184,IF(Worksheets!$I$45='Yield Calculations'!$O$4,'Yield Calculations'!O184,IF(Worksheets!$I$45='Yield Calculations'!$P$4,'Yield Calculations'!P184,"Too Many Lanes"))))</f>
        <v>Too Many Lanes</v>
      </c>
    </row>
    <row r="185" spans="1:18">
      <c r="A185" s="83">
        <f t="shared" si="2"/>
        <v>178</v>
      </c>
      <c r="B185" s="83" t="e">
        <f>Worksheets!$S$24*(A185-0.5)</f>
        <v>#VALUE!</v>
      </c>
      <c r="C185" s="90" t="e">
        <f>IF(Worksheets!$V$24&gt;=A185,Worksheets!$G$45*Worksheets!$AD$29*(1-Worksheets!$AD$29)^('Yield Calculations'!A185-1),0)</f>
        <v>#VALUE!</v>
      </c>
      <c r="D185" s="90" t="e">
        <f>IF(Worksheets!$V$24&gt;=A185,(Worksheets!$G$45-SUM($D$7:D184))*(((2*Worksheets!$G$44*(1-Worksheets!$G$44)*Worksheets!$AD$29)+(Worksheets!$G$44^2*Worksheets!$AD$29^2))/Worksheets!$G$45),0)</f>
        <v>#VALUE!</v>
      </c>
      <c r="E185" s="90" t="e">
        <f>IF(Worksheets!$V$24&gt;=A185,(Worksheets!$G$45-SUM($E$7:E184))*((Worksheets!$G$44^3*Worksheets!$AD$29^3+3*Worksheets!$G$44^2*(1-Worksheets!$G$44)*Worksheets!$AD$29^2+3*Worksheets!$G$44*(1-Worksheets!$G$44)^2*Worksheets!$AD$29)/Worksheets!$G$45),0)</f>
        <v>#VALUE!</v>
      </c>
      <c r="F185" s="90" t="e">
        <f>IF(Worksheets!$V$24&gt;=A185,(Worksheets!$G$45-SUM($F$7:F184))*((Worksheets!$G$44^4*Worksheets!$AD$29^4+4*Worksheets!$G$44^3*(1-Worksheets!$G$44)*Worksheets!$AD$29^3+6*Worksheets!$G$44^2*(1-Worksheets!$G$44)^2*Worksheets!$AD$29^2+4*Worksheets!$G$44*(1-Worksheets!$G$44^3)*Worksheets!$AD$29)/Worksheets!$G$45),0)</f>
        <v>#VALUE!</v>
      </c>
      <c r="G185" s="90" t="str">
        <f>IF(Worksheets!$D$45='Yield Calculations'!$C$4,'Yield Calculations'!B185*'Yield Calculations'!C185,IF(Worksheets!$D$45='Yield Calculations'!$D$4,'Yield Calculations'!B185*'Yield Calculations'!D185,IF(Worksheets!$D$45='Yield Calculations'!$E$4,'Yield Calculations'!B185*'Yield Calculations'!E185,IF(Worksheets!$D$45='Yield Calculations'!$F$4,'Yield Calculations'!B185*'Yield Calculations'!F185,"Too Many Lanes"))))</f>
        <v>Too Many Lanes</v>
      </c>
      <c r="H185" s="90" t="str">
        <f>IF(Worksheets!$D$45='Yield Calculations'!$C$4,'Yield Calculations'!C185,IF(Worksheets!$D$45='Yield Calculations'!$D$4,'Yield Calculations'!D185,IF(Worksheets!$D$45='Yield Calculations'!$E$4,'Yield Calculations'!E185,IF(Worksheets!$D$45='Yield Calculations'!$F$4,'Yield Calculations'!F185,"Too Many Lanes"))))</f>
        <v>Too Many Lanes</v>
      </c>
      <c r="K185" s="83">
        <v>178</v>
      </c>
      <c r="L185" s="83" t="e">
        <f>Worksheets!$X$24*(K185-0.5)</f>
        <v>#VALUE!</v>
      </c>
      <c r="M185" s="90" t="e">
        <f>IF(Worksheets!$AA$24&gt;=K185,Worksheets!$L$45*Worksheets!$AD$29*(1-Worksheets!$AD$29)^('Yield Calculations'!K185-1),0)</f>
        <v>#VALUE!</v>
      </c>
      <c r="N185" s="90" t="e">
        <f>IF(Worksheets!$AA$24&gt;=K185,(Worksheets!$L$45-SUM($N$7:N184))*(((2*Worksheets!$L$44*(1-Worksheets!$L$44)*Worksheets!$AD$29)+(Worksheets!$L$44^2*Worksheets!$AD$29^2))/Worksheets!$L$45),0)</f>
        <v>#VALUE!</v>
      </c>
      <c r="O185" s="90" t="e">
        <f>IF(Worksheets!$AA$24&gt;=K185,(Worksheets!$L$45-SUM($O$7:O184))*((Worksheets!$L$44^3*Worksheets!$AD$29^3+3*Worksheets!$L$44^2*(1-Worksheets!$L$44)*Worksheets!$AD$29^2+3*Worksheets!$L$44*(1-Worksheets!$L$44)^2*Worksheets!$AD$29)/Worksheets!$L$45),0)</f>
        <v>#VALUE!</v>
      </c>
      <c r="P185" s="90" t="e">
        <f>IF(Worksheets!$AA$24&gt;=K185,(Worksheets!$L$45-SUM($P$7:P184))*((Worksheets!$L$44^4*Worksheets!$AD$29^4+4*Worksheets!$L$44^3*(1-Worksheets!$L$44)*Worksheets!$AD$29^3+6*Worksheets!$L$44^2*(1-Worksheets!$L$44)^2*Worksheets!$AD$29^2+4*Worksheets!$L$44*(1-Worksheets!$L$44^3)*Worksheets!$AD$29)/Worksheets!$L$45),0)</f>
        <v>#VALUE!</v>
      </c>
      <c r="Q185" s="90" t="str">
        <f>IF(Worksheets!$I$45='Yield Calculations'!$M$4,'Yield Calculations'!L185*'Yield Calculations'!M185,IF(Worksheets!$I$45='Yield Calculations'!$N$4,'Yield Calculations'!L185*'Yield Calculations'!N185,IF(Worksheets!$I$45='Yield Calculations'!$O$4,'Yield Calculations'!L185*'Yield Calculations'!O185,IF(Worksheets!$I$45='Yield Calculations'!$P$4,'Yield Calculations'!L185*'Yield Calculations'!P185,"Too Many Lanes"))))</f>
        <v>Too Many Lanes</v>
      </c>
      <c r="R185" s="90" t="str">
        <f>IF(Worksheets!$I$45='Yield Calculations'!$M$4,'Yield Calculations'!M185,IF(Worksheets!$I$45='Yield Calculations'!$N$4,'Yield Calculations'!N185,IF(Worksheets!$I$45='Yield Calculations'!$O$4,'Yield Calculations'!O185,IF(Worksheets!$I$45='Yield Calculations'!$P$4,'Yield Calculations'!P185,"Too Many Lanes"))))</f>
        <v>Too Many Lanes</v>
      </c>
    </row>
    <row r="186" spans="1:18">
      <c r="A186" s="83">
        <f t="shared" si="2"/>
        <v>179</v>
      </c>
      <c r="B186" s="83" t="e">
        <f>Worksheets!$S$24*(A186-0.5)</f>
        <v>#VALUE!</v>
      </c>
      <c r="C186" s="90" t="e">
        <f>IF(Worksheets!$V$24&gt;=A186,Worksheets!$G$45*Worksheets!$AD$29*(1-Worksheets!$AD$29)^('Yield Calculations'!A186-1),0)</f>
        <v>#VALUE!</v>
      </c>
      <c r="D186" s="90" t="e">
        <f>IF(Worksheets!$V$24&gt;=A186,(Worksheets!$G$45-SUM($D$7:D185))*(((2*Worksheets!$G$44*(1-Worksheets!$G$44)*Worksheets!$AD$29)+(Worksheets!$G$44^2*Worksheets!$AD$29^2))/Worksheets!$G$45),0)</f>
        <v>#VALUE!</v>
      </c>
      <c r="E186" s="90" t="e">
        <f>IF(Worksheets!$V$24&gt;=A186,(Worksheets!$G$45-SUM($E$7:E185))*((Worksheets!$G$44^3*Worksheets!$AD$29^3+3*Worksheets!$G$44^2*(1-Worksheets!$G$44)*Worksheets!$AD$29^2+3*Worksheets!$G$44*(1-Worksheets!$G$44)^2*Worksheets!$AD$29)/Worksheets!$G$45),0)</f>
        <v>#VALUE!</v>
      </c>
      <c r="F186" s="90" t="e">
        <f>IF(Worksheets!$V$24&gt;=A186,(Worksheets!$G$45-SUM($F$7:F185))*((Worksheets!$G$44^4*Worksheets!$AD$29^4+4*Worksheets!$G$44^3*(1-Worksheets!$G$44)*Worksheets!$AD$29^3+6*Worksheets!$G$44^2*(1-Worksheets!$G$44)^2*Worksheets!$AD$29^2+4*Worksheets!$G$44*(1-Worksheets!$G$44^3)*Worksheets!$AD$29)/Worksheets!$G$45),0)</f>
        <v>#VALUE!</v>
      </c>
      <c r="G186" s="90" t="str">
        <f>IF(Worksheets!$D$45='Yield Calculations'!$C$4,'Yield Calculations'!B186*'Yield Calculations'!C186,IF(Worksheets!$D$45='Yield Calculations'!$D$4,'Yield Calculations'!B186*'Yield Calculations'!D186,IF(Worksheets!$D$45='Yield Calculations'!$E$4,'Yield Calculations'!B186*'Yield Calculations'!E186,IF(Worksheets!$D$45='Yield Calculations'!$F$4,'Yield Calculations'!B186*'Yield Calculations'!F186,"Too Many Lanes"))))</f>
        <v>Too Many Lanes</v>
      </c>
      <c r="H186" s="90" t="str">
        <f>IF(Worksheets!$D$45='Yield Calculations'!$C$4,'Yield Calculations'!C186,IF(Worksheets!$D$45='Yield Calculations'!$D$4,'Yield Calculations'!D186,IF(Worksheets!$D$45='Yield Calculations'!$E$4,'Yield Calculations'!E186,IF(Worksheets!$D$45='Yield Calculations'!$F$4,'Yield Calculations'!F186,"Too Many Lanes"))))</f>
        <v>Too Many Lanes</v>
      </c>
      <c r="K186" s="83">
        <v>179</v>
      </c>
      <c r="L186" s="83" t="e">
        <f>Worksheets!$X$24*(K186-0.5)</f>
        <v>#VALUE!</v>
      </c>
      <c r="M186" s="90" t="e">
        <f>IF(Worksheets!$AA$24&gt;=K186,Worksheets!$L$45*Worksheets!$AD$29*(1-Worksheets!$AD$29)^('Yield Calculations'!K186-1),0)</f>
        <v>#VALUE!</v>
      </c>
      <c r="N186" s="90" t="e">
        <f>IF(Worksheets!$AA$24&gt;=K186,(Worksheets!$L$45-SUM($N$7:N185))*(((2*Worksheets!$L$44*(1-Worksheets!$L$44)*Worksheets!$AD$29)+(Worksheets!$L$44^2*Worksheets!$AD$29^2))/Worksheets!$L$45),0)</f>
        <v>#VALUE!</v>
      </c>
      <c r="O186" s="90" t="e">
        <f>IF(Worksheets!$AA$24&gt;=K186,(Worksheets!$L$45-SUM($O$7:O185))*((Worksheets!$L$44^3*Worksheets!$AD$29^3+3*Worksheets!$L$44^2*(1-Worksheets!$L$44)*Worksheets!$AD$29^2+3*Worksheets!$L$44*(1-Worksheets!$L$44)^2*Worksheets!$AD$29)/Worksheets!$L$45),0)</f>
        <v>#VALUE!</v>
      </c>
      <c r="P186" s="90" t="e">
        <f>IF(Worksheets!$AA$24&gt;=K186,(Worksheets!$L$45-SUM($P$7:P185))*((Worksheets!$L$44^4*Worksheets!$AD$29^4+4*Worksheets!$L$44^3*(1-Worksheets!$L$44)*Worksheets!$AD$29^3+6*Worksheets!$L$44^2*(1-Worksheets!$L$44)^2*Worksheets!$AD$29^2+4*Worksheets!$L$44*(1-Worksheets!$L$44^3)*Worksheets!$AD$29)/Worksheets!$L$45),0)</f>
        <v>#VALUE!</v>
      </c>
      <c r="Q186" s="90" t="str">
        <f>IF(Worksheets!$I$45='Yield Calculations'!$M$4,'Yield Calculations'!L186*'Yield Calculations'!M186,IF(Worksheets!$I$45='Yield Calculations'!$N$4,'Yield Calculations'!L186*'Yield Calculations'!N186,IF(Worksheets!$I$45='Yield Calculations'!$O$4,'Yield Calculations'!L186*'Yield Calculations'!O186,IF(Worksheets!$I$45='Yield Calculations'!$P$4,'Yield Calculations'!L186*'Yield Calculations'!P186,"Too Many Lanes"))))</f>
        <v>Too Many Lanes</v>
      </c>
      <c r="R186" s="90" t="str">
        <f>IF(Worksheets!$I$45='Yield Calculations'!$M$4,'Yield Calculations'!M186,IF(Worksheets!$I$45='Yield Calculations'!$N$4,'Yield Calculations'!N186,IF(Worksheets!$I$45='Yield Calculations'!$O$4,'Yield Calculations'!O186,IF(Worksheets!$I$45='Yield Calculations'!$P$4,'Yield Calculations'!P186,"Too Many Lanes"))))</f>
        <v>Too Many Lanes</v>
      </c>
    </row>
    <row r="187" spans="1:18">
      <c r="A187" s="83">
        <f t="shared" si="2"/>
        <v>180</v>
      </c>
      <c r="B187" s="83" t="e">
        <f>Worksheets!$S$24*(A187-0.5)</f>
        <v>#VALUE!</v>
      </c>
      <c r="C187" s="90" t="e">
        <f>IF(Worksheets!$V$24&gt;=A187,Worksheets!$G$45*Worksheets!$AD$29*(1-Worksheets!$AD$29)^('Yield Calculations'!A187-1),0)</f>
        <v>#VALUE!</v>
      </c>
      <c r="D187" s="90" t="e">
        <f>IF(Worksheets!$V$24&gt;=A187,(Worksheets!$G$45-SUM($D$7:D186))*(((2*Worksheets!$G$44*(1-Worksheets!$G$44)*Worksheets!$AD$29)+(Worksheets!$G$44^2*Worksheets!$AD$29^2))/Worksheets!$G$45),0)</f>
        <v>#VALUE!</v>
      </c>
      <c r="E187" s="90" t="e">
        <f>IF(Worksheets!$V$24&gt;=A187,(Worksheets!$G$45-SUM($E$7:E186))*((Worksheets!$G$44^3*Worksheets!$AD$29^3+3*Worksheets!$G$44^2*(1-Worksheets!$G$44)*Worksheets!$AD$29^2+3*Worksheets!$G$44*(1-Worksheets!$G$44)^2*Worksheets!$AD$29)/Worksheets!$G$45),0)</f>
        <v>#VALUE!</v>
      </c>
      <c r="F187" s="90" t="e">
        <f>IF(Worksheets!$V$24&gt;=A187,(Worksheets!$G$45-SUM($F$7:F186))*((Worksheets!$G$44^4*Worksheets!$AD$29^4+4*Worksheets!$G$44^3*(1-Worksheets!$G$44)*Worksheets!$AD$29^3+6*Worksheets!$G$44^2*(1-Worksheets!$G$44)^2*Worksheets!$AD$29^2+4*Worksheets!$G$44*(1-Worksheets!$G$44^3)*Worksheets!$AD$29)/Worksheets!$G$45),0)</f>
        <v>#VALUE!</v>
      </c>
      <c r="G187" s="90" t="str">
        <f>IF(Worksheets!$D$45='Yield Calculations'!$C$4,'Yield Calculations'!B187*'Yield Calculations'!C187,IF(Worksheets!$D$45='Yield Calculations'!$D$4,'Yield Calculations'!B187*'Yield Calculations'!D187,IF(Worksheets!$D$45='Yield Calculations'!$E$4,'Yield Calculations'!B187*'Yield Calculations'!E187,IF(Worksheets!$D$45='Yield Calculations'!$F$4,'Yield Calculations'!B187*'Yield Calculations'!F187,"Too Many Lanes"))))</f>
        <v>Too Many Lanes</v>
      </c>
      <c r="H187" s="90" t="str">
        <f>IF(Worksheets!$D$45='Yield Calculations'!$C$4,'Yield Calculations'!C187,IF(Worksheets!$D$45='Yield Calculations'!$D$4,'Yield Calculations'!D187,IF(Worksheets!$D$45='Yield Calculations'!$E$4,'Yield Calculations'!E187,IF(Worksheets!$D$45='Yield Calculations'!$F$4,'Yield Calculations'!F187,"Too Many Lanes"))))</f>
        <v>Too Many Lanes</v>
      </c>
      <c r="K187" s="83">
        <v>180</v>
      </c>
      <c r="L187" s="83" t="e">
        <f>Worksheets!$X$24*(K187-0.5)</f>
        <v>#VALUE!</v>
      </c>
      <c r="M187" s="90" t="e">
        <f>IF(Worksheets!$AA$24&gt;=K187,Worksheets!$L$45*Worksheets!$AD$29*(1-Worksheets!$AD$29)^('Yield Calculations'!K187-1),0)</f>
        <v>#VALUE!</v>
      </c>
      <c r="N187" s="90" t="e">
        <f>IF(Worksheets!$AA$24&gt;=K187,(Worksheets!$L$45-SUM($N$7:N186))*(((2*Worksheets!$L$44*(1-Worksheets!$L$44)*Worksheets!$AD$29)+(Worksheets!$L$44^2*Worksheets!$AD$29^2))/Worksheets!$L$45),0)</f>
        <v>#VALUE!</v>
      </c>
      <c r="O187" s="90" t="e">
        <f>IF(Worksheets!$AA$24&gt;=K187,(Worksheets!$L$45-SUM($O$7:O186))*((Worksheets!$L$44^3*Worksheets!$AD$29^3+3*Worksheets!$L$44^2*(1-Worksheets!$L$44)*Worksheets!$AD$29^2+3*Worksheets!$L$44*(1-Worksheets!$L$44)^2*Worksheets!$AD$29)/Worksheets!$L$45),0)</f>
        <v>#VALUE!</v>
      </c>
      <c r="P187" s="90" t="e">
        <f>IF(Worksheets!$AA$24&gt;=K187,(Worksheets!$L$45-SUM($P$7:P186))*((Worksheets!$L$44^4*Worksheets!$AD$29^4+4*Worksheets!$L$44^3*(1-Worksheets!$L$44)*Worksheets!$AD$29^3+6*Worksheets!$L$44^2*(1-Worksheets!$L$44)^2*Worksheets!$AD$29^2+4*Worksheets!$L$44*(1-Worksheets!$L$44^3)*Worksheets!$AD$29)/Worksheets!$L$45),0)</f>
        <v>#VALUE!</v>
      </c>
      <c r="Q187" s="90" t="str">
        <f>IF(Worksheets!$I$45='Yield Calculations'!$M$4,'Yield Calculations'!L187*'Yield Calculations'!M187,IF(Worksheets!$I$45='Yield Calculations'!$N$4,'Yield Calculations'!L187*'Yield Calculations'!N187,IF(Worksheets!$I$45='Yield Calculations'!$O$4,'Yield Calculations'!L187*'Yield Calculations'!O187,IF(Worksheets!$I$45='Yield Calculations'!$P$4,'Yield Calculations'!L187*'Yield Calculations'!P187,"Too Many Lanes"))))</f>
        <v>Too Many Lanes</v>
      </c>
      <c r="R187" s="90" t="str">
        <f>IF(Worksheets!$I$45='Yield Calculations'!$M$4,'Yield Calculations'!M187,IF(Worksheets!$I$45='Yield Calculations'!$N$4,'Yield Calculations'!N187,IF(Worksheets!$I$45='Yield Calculations'!$O$4,'Yield Calculations'!O187,IF(Worksheets!$I$45='Yield Calculations'!$P$4,'Yield Calculations'!P187,"Too Many Lanes"))))</f>
        <v>Too Many Lanes</v>
      </c>
    </row>
    <row r="188" spans="1:18">
      <c r="A188" s="83">
        <f t="shared" si="2"/>
        <v>181</v>
      </c>
      <c r="B188" s="83" t="e">
        <f>Worksheets!$S$24*(A188-0.5)</f>
        <v>#VALUE!</v>
      </c>
      <c r="C188" s="90" t="e">
        <f>IF(Worksheets!$V$24&gt;=A188,Worksheets!$G$45*Worksheets!$AD$29*(1-Worksheets!$AD$29)^('Yield Calculations'!A188-1),0)</f>
        <v>#VALUE!</v>
      </c>
      <c r="D188" s="90" t="e">
        <f>IF(Worksheets!$V$24&gt;=A188,(Worksheets!$G$45-SUM($D$7:D187))*(((2*Worksheets!$G$44*(1-Worksheets!$G$44)*Worksheets!$AD$29)+(Worksheets!$G$44^2*Worksheets!$AD$29^2))/Worksheets!$G$45),0)</f>
        <v>#VALUE!</v>
      </c>
      <c r="E188" s="90" t="e">
        <f>IF(Worksheets!$V$24&gt;=A188,(Worksheets!$G$45-SUM($E$7:E187))*((Worksheets!$G$44^3*Worksheets!$AD$29^3+3*Worksheets!$G$44^2*(1-Worksheets!$G$44)*Worksheets!$AD$29^2+3*Worksheets!$G$44*(1-Worksheets!$G$44)^2*Worksheets!$AD$29)/Worksheets!$G$45),0)</f>
        <v>#VALUE!</v>
      </c>
      <c r="F188" s="90" t="e">
        <f>IF(Worksheets!$V$24&gt;=A188,(Worksheets!$G$45-SUM($F$7:F187))*((Worksheets!$G$44^4*Worksheets!$AD$29^4+4*Worksheets!$G$44^3*(1-Worksheets!$G$44)*Worksheets!$AD$29^3+6*Worksheets!$G$44^2*(1-Worksheets!$G$44)^2*Worksheets!$AD$29^2+4*Worksheets!$G$44*(1-Worksheets!$G$44^3)*Worksheets!$AD$29)/Worksheets!$G$45),0)</f>
        <v>#VALUE!</v>
      </c>
      <c r="G188" s="90" t="str">
        <f>IF(Worksheets!$D$45='Yield Calculations'!$C$4,'Yield Calculations'!B188*'Yield Calculations'!C188,IF(Worksheets!$D$45='Yield Calculations'!$D$4,'Yield Calculations'!B188*'Yield Calculations'!D188,IF(Worksheets!$D$45='Yield Calculations'!$E$4,'Yield Calculations'!B188*'Yield Calculations'!E188,IF(Worksheets!$D$45='Yield Calculations'!$F$4,'Yield Calculations'!B188*'Yield Calculations'!F188,"Too Many Lanes"))))</f>
        <v>Too Many Lanes</v>
      </c>
      <c r="H188" s="90" t="str">
        <f>IF(Worksheets!$D$45='Yield Calculations'!$C$4,'Yield Calculations'!C188,IF(Worksheets!$D$45='Yield Calculations'!$D$4,'Yield Calculations'!D188,IF(Worksheets!$D$45='Yield Calculations'!$E$4,'Yield Calculations'!E188,IF(Worksheets!$D$45='Yield Calculations'!$F$4,'Yield Calculations'!F188,"Too Many Lanes"))))</f>
        <v>Too Many Lanes</v>
      </c>
      <c r="K188" s="83">
        <v>181</v>
      </c>
      <c r="L188" s="83" t="e">
        <f>Worksheets!$X$24*(K188-0.5)</f>
        <v>#VALUE!</v>
      </c>
      <c r="M188" s="90" t="e">
        <f>IF(Worksheets!$AA$24&gt;=K188,Worksheets!$L$45*Worksheets!$AD$29*(1-Worksheets!$AD$29)^('Yield Calculations'!K188-1),0)</f>
        <v>#VALUE!</v>
      </c>
      <c r="N188" s="90" t="e">
        <f>IF(Worksheets!$AA$24&gt;=K188,(Worksheets!$L$45-SUM($N$7:N187))*(((2*Worksheets!$L$44*(1-Worksheets!$L$44)*Worksheets!$AD$29)+(Worksheets!$L$44^2*Worksheets!$AD$29^2))/Worksheets!$L$45),0)</f>
        <v>#VALUE!</v>
      </c>
      <c r="O188" s="90" t="e">
        <f>IF(Worksheets!$AA$24&gt;=K188,(Worksheets!$L$45-SUM($O$7:O187))*((Worksheets!$L$44^3*Worksheets!$AD$29^3+3*Worksheets!$L$44^2*(1-Worksheets!$L$44)*Worksheets!$AD$29^2+3*Worksheets!$L$44*(1-Worksheets!$L$44)^2*Worksheets!$AD$29)/Worksheets!$L$45),0)</f>
        <v>#VALUE!</v>
      </c>
      <c r="P188" s="90" t="e">
        <f>IF(Worksheets!$AA$24&gt;=K188,(Worksheets!$L$45-SUM($P$7:P187))*((Worksheets!$L$44^4*Worksheets!$AD$29^4+4*Worksheets!$L$44^3*(1-Worksheets!$L$44)*Worksheets!$AD$29^3+6*Worksheets!$L$44^2*(1-Worksheets!$L$44)^2*Worksheets!$AD$29^2+4*Worksheets!$L$44*(1-Worksheets!$L$44^3)*Worksheets!$AD$29)/Worksheets!$L$45),0)</f>
        <v>#VALUE!</v>
      </c>
      <c r="Q188" s="90" t="str">
        <f>IF(Worksheets!$I$45='Yield Calculations'!$M$4,'Yield Calculations'!L188*'Yield Calculations'!M188,IF(Worksheets!$I$45='Yield Calculations'!$N$4,'Yield Calculations'!L188*'Yield Calculations'!N188,IF(Worksheets!$I$45='Yield Calculations'!$O$4,'Yield Calculations'!L188*'Yield Calculations'!O188,IF(Worksheets!$I$45='Yield Calculations'!$P$4,'Yield Calculations'!L188*'Yield Calculations'!P188,"Too Many Lanes"))))</f>
        <v>Too Many Lanes</v>
      </c>
      <c r="R188" s="90" t="str">
        <f>IF(Worksheets!$I$45='Yield Calculations'!$M$4,'Yield Calculations'!M188,IF(Worksheets!$I$45='Yield Calculations'!$N$4,'Yield Calculations'!N188,IF(Worksheets!$I$45='Yield Calculations'!$O$4,'Yield Calculations'!O188,IF(Worksheets!$I$45='Yield Calculations'!$P$4,'Yield Calculations'!P188,"Too Many Lanes"))))</f>
        <v>Too Many Lanes</v>
      </c>
    </row>
    <row r="189" spans="1:18">
      <c r="A189" s="83">
        <f t="shared" si="2"/>
        <v>182</v>
      </c>
      <c r="B189" s="83" t="e">
        <f>Worksheets!$S$24*(A189-0.5)</f>
        <v>#VALUE!</v>
      </c>
      <c r="C189" s="90" t="e">
        <f>IF(Worksheets!$V$24&gt;=A189,Worksheets!$G$45*Worksheets!$AD$29*(1-Worksheets!$AD$29)^('Yield Calculations'!A189-1),0)</f>
        <v>#VALUE!</v>
      </c>
      <c r="D189" s="90" t="e">
        <f>IF(Worksheets!$V$24&gt;=A189,(Worksheets!$G$45-SUM($D$7:D188))*(((2*Worksheets!$G$44*(1-Worksheets!$G$44)*Worksheets!$AD$29)+(Worksheets!$G$44^2*Worksheets!$AD$29^2))/Worksheets!$G$45),0)</f>
        <v>#VALUE!</v>
      </c>
      <c r="E189" s="90" t="e">
        <f>IF(Worksheets!$V$24&gt;=A189,(Worksheets!$G$45-SUM($E$7:E188))*((Worksheets!$G$44^3*Worksheets!$AD$29^3+3*Worksheets!$G$44^2*(1-Worksheets!$G$44)*Worksheets!$AD$29^2+3*Worksheets!$G$44*(1-Worksheets!$G$44)^2*Worksheets!$AD$29)/Worksheets!$G$45),0)</f>
        <v>#VALUE!</v>
      </c>
      <c r="F189" s="90" t="e">
        <f>IF(Worksheets!$V$24&gt;=A189,(Worksheets!$G$45-SUM($F$7:F188))*((Worksheets!$G$44^4*Worksheets!$AD$29^4+4*Worksheets!$G$44^3*(1-Worksheets!$G$44)*Worksheets!$AD$29^3+6*Worksheets!$G$44^2*(1-Worksheets!$G$44)^2*Worksheets!$AD$29^2+4*Worksheets!$G$44*(1-Worksheets!$G$44^3)*Worksheets!$AD$29)/Worksheets!$G$45),0)</f>
        <v>#VALUE!</v>
      </c>
      <c r="G189" s="90" t="str">
        <f>IF(Worksheets!$D$45='Yield Calculations'!$C$4,'Yield Calculations'!B189*'Yield Calculations'!C189,IF(Worksheets!$D$45='Yield Calculations'!$D$4,'Yield Calculations'!B189*'Yield Calculations'!D189,IF(Worksheets!$D$45='Yield Calculations'!$E$4,'Yield Calculations'!B189*'Yield Calculations'!E189,IF(Worksheets!$D$45='Yield Calculations'!$F$4,'Yield Calculations'!B189*'Yield Calculations'!F189,"Too Many Lanes"))))</f>
        <v>Too Many Lanes</v>
      </c>
      <c r="H189" s="90" t="str">
        <f>IF(Worksheets!$D$45='Yield Calculations'!$C$4,'Yield Calculations'!C189,IF(Worksheets!$D$45='Yield Calculations'!$D$4,'Yield Calculations'!D189,IF(Worksheets!$D$45='Yield Calculations'!$E$4,'Yield Calculations'!E189,IF(Worksheets!$D$45='Yield Calculations'!$F$4,'Yield Calculations'!F189,"Too Many Lanes"))))</f>
        <v>Too Many Lanes</v>
      </c>
      <c r="K189" s="83">
        <v>182</v>
      </c>
      <c r="L189" s="83" t="e">
        <f>Worksheets!$X$24*(K189-0.5)</f>
        <v>#VALUE!</v>
      </c>
      <c r="M189" s="90" t="e">
        <f>IF(Worksheets!$AA$24&gt;=K189,Worksheets!$L$45*Worksheets!$AD$29*(1-Worksheets!$AD$29)^('Yield Calculations'!K189-1),0)</f>
        <v>#VALUE!</v>
      </c>
      <c r="N189" s="90" t="e">
        <f>IF(Worksheets!$AA$24&gt;=K189,(Worksheets!$L$45-SUM($N$7:N188))*(((2*Worksheets!$L$44*(1-Worksheets!$L$44)*Worksheets!$AD$29)+(Worksheets!$L$44^2*Worksheets!$AD$29^2))/Worksheets!$L$45),0)</f>
        <v>#VALUE!</v>
      </c>
      <c r="O189" s="90" t="e">
        <f>IF(Worksheets!$AA$24&gt;=K189,(Worksheets!$L$45-SUM($O$7:O188))*((Worksheets!$L$44^3*Worksheets!$AD$29^3+3*Worksheets!$L$44^2*(1-Worksheets!$L$44)*Worksheets!$AD$29^2+3*Worksheets!$L$44*(1-Worksheets!$L$44)^2*Worksheets!$AD$29)/Worksheets!$L$45),0)</f>
        <v>#VALUE!</v>
      </c>
      <c r="P189" s="90" t="e">
        <f>IF(Worksheets!$AA$24&gt;=K189,(Worksheets!$L$45-SUM($P$7:P188))*((Worksheets!$L$44^4*Worksheets!$AD$29^4+4*Worksheets!$L$44^3*(1-Worksheets!$L$44)*Worksheets!$AD$29^3+6*Worksheets!$L$44^2*(1-Worksheets!$L$44)^2*Worksheets!$AD$29^2+4*Worksheets!$L$44*(1-Worksheets!$L$44^3)*Worksheets!$AD$29)/Worksheets!$L$45),0)</f>
        <v>#VALUE!</v>
      </c>
      <c r="Q189" s="90" t="str">
        <f>IF(Worksheets!$I$45='Yield Calculations'!$M$4,'Yield Calculations'!L189*'Yield Calculations'!M189,IF(Worksheets!$I$45='Yield Calculations'!$N$4,'Yield Calculations'!L189*'Yield Calculations'!N189,IF(Worksheets!$I$45='Yield Calculations'!$O$4,'Yield Calculations'!L189*'Yield Calculations'!O189,IF(Worksheets!$I$45='Yield Calculations'!$P$4,'Yield Calculations'!L189*'Yield Calculations'!P189,"Too Many Lanes"))))</f>
        <v>Too Many Lanes</v>
      </c>
      <c r="R189" s="90" t="str">
        <f>IF(Worksheets!$I$45='Yield Calculations'!$M$4,'Yield Calculations'!M189,IF(Worksheets!$I$45='Yield Calculations'!$N$4,'Yield Calculations'!N189,IF(Worksheets!$I$45='Yield Calculations'!$O$4,'Yield Calculations'!O189,IF(Worksheets!$I$45='Yield Calculations'!$P$4,'Yield Calculations'!P189,"Too Many Lanes"))))</f>
        <v>Too Many Lanes</v>
      </c>
    </row>
    <row r="190" spans="1:18">
      <c r="A190" s="83">
        <f t="shared" si="2"/>
        <v>183</v>
      </c>
      <c r="B190" s="83" t="e">
        <f>Worksheets!$S$24*(A190-0.5)</f>
        <v>#VALUE!</v>
      </c>
      <c r="C190" s="90" t="e">
        <f>IF(Worksheets!$V$24&gt;=A190,Worksheets!$G$45*Worksheets!$AD$29*(1-Worksheets!$AD$29)^('Yield Calculations'!A190-1),0)</f>
        <v>#VALUE!</v>
      </c>
      <c r="D190" s="90" t="e">
        <f>IF(Worksheets!$V$24&gt;=A190,(Worksheets!$G$45-SUM($D$7:D189))*(((2*Worksheets!$G$44*(1-Worksheets!$G$44)*Worksheets!$AD$29)+(Worksheets!$G$44^2*Worksheets!$AD$29^2))/Worksheets!$G$45),0)</f>
        <v>#VALUE!</v>
      </c>
      <c r="E190" s="90" t="e">
        <f>IF(Worksheets!$V$24&gt;=A190,(Worksheets!$G$45-SUM($E$7:E189))*((Worksheets!$G$44^3*Worksheets!$AD$29^3+3*Worksheets!$G$44^2*(1-Worksheets!$G$44)*Worksheets!$AD$29^2+3*Worksheets!$G$44*(1-Worksheets!$G$44)^2*Worksheets!$AD$29)/Worksheets!$G$45),0)</f>
        <v>#VALUE!</v>
      </c>
      <c r="F190" s="90" t="e">
        <f>IF(Worksheets!$V$24&gt;=A190,(Worksheets!$G$45-SUM($F$7:F189))*((Worksheets!$G$44^4*Worksheets!$AD$29^4+4*Worksheets!$G$44^3*(1-Worksheets!$G$44)*Worksheets!$AD$29^3+6*Worksheets!$G$44^2*(1-Worksheets!$G$44)^2*Worksheets!$AD$29^2+4*Worksheets!$G$44*(1-Worksheets!$G$44^3)*Worksheets!$AD$29)/Worksheets!$G$45),0)</f>
        <v>#VALUE!</v>
      </c>
      <c r="G190" s="90" t="str">
        <f>IF(Worksheets!$D$45='Yield Calculations'!$C$4,'Yield Calculations'!B190*'Yield Calculations'!C190,IF(Worksheets!$D$45='Yield Calculations'!$D$4,'Yield Calculations'!B190*'Yield Calculations'!D190,IF(Worksheets!$D$45='Yield Calculations'!$E$4,'Yield Calculations'!B190*'Yield Calculations'!E190,IF(Worksheets!$D$45='Yield Calculations'!$F$4,'Yield Calculations'!B190*'Yield Calculations'!F190,"Too Many Lanes"))))</f>
        <v>Too Many Lanes</v>
      </c>
      <c r="H190" s="90" t="str">
        <f>IF(Worksheets!$D$45='Yield Calculations'!$C$4,'Yield Calculations'!C190,IF(Worksheets!$D$45='Yield Calculations'!$D$4,'Yield Calculations'!D190,IF(Worksheets!$D$45='Yield Calculations'!$E$4,'Yield Calculations'!E190,IF(Worksheets!$D$45='Yield Calculations'!$F$4,'Yield Calculations'!F190,"Too Many Lanes"))))</f>
        <v>Too Many Lanes</v>
      </c>
      <c r="K190" s="83">
        <v>183</v>
      </c>
      <c r="L190" s="83" t="e">
        <f>Worksheets!$X$24*(K190-0.5)</f>
        <v>#VALUE!</v>
      </c>
      <c r="M190" s="90" t="e">
        <f>IF(Worksheets!$AA$24&gt;=K190,Worksheets!$L$45*Worksheets!$AD$29*(1-Worksheets!$AD$29)^('Yield Calculations'!K190-1),0)</f>
        <v>#VALUE!</v>
      </c>
      <c r="N190" s="90" t="e">
        <f>IF(Worksheets!$AA$24&gt;=K190,(Worksheets!$L$45-SUM($N$7:N189))*(((2*Worksheets!$L$44*(1-Worksheets!$L$44)*Worksheets!$AD$29)+(Worksheets!$L$44^2*Worksheets!$AD$29^2))/Worksheets!$L$45),0)</f>
        <v>#VALUE!</v>
      </c>
      <c r="O190" s="90" t="e">
        <f>IF(Worksheets!$AA$24&gt;=K190,(Worksheets!$L$45-SUM($O$7:O189))*((Worksheets!$L$44^3*Worksheets!$AD$29^3+3*Worksheets!$L$44^2*(1-Worksheets!$L$44)*Worksheets!$AD$29^2+3*Worksheets!$L$44*(1-Worksheets!$L$44)^2*Worksheets!$AD$29)/Worksheets!$L$45),0)</f>
        <v>#VALUE!</v>
      </c>
      <c r="P190" s="90" t="e">
        <f>IF(Worksheets!$AA$24&gt;=K190,(Worksheets!$L$45-SUM($P$7:P189))*((Worksheets!$L$44^4*Worksheets!$AD$29^4+4*Worksheets!$L$44^3*(1-Worksheets!$L$44)*Worksheets!$AD$29^3+6*Worksheets!$L$44^2*(1-Worksheets!$L$44)^2*Worksheets!$AD$29^2+4*Worksheets!$L$44*(1-Worksheets!$L$44^3)*Worksheets!$AD$29)/Worksheets!$L$45),0)</f>
        <v>#VALUE!</v>
      </c>
      <c r="Q190" s="90" t="str">
        <f>IF(Worksheets!$I$45='Yield Calculations'!$M$4,'Yield Calculations'!L190*'Yield Calculations'!M190,IF(Worksheets!$I$45='Yield Calculations'!$N$4,'Yield Calculations'!L190*'Yield Calculations'!N190,IF(Worksheets!$I$45='Yield Calculations'!$O$4,'Yield Calculations'!L190*'Yield Calculations'!O190,IF(Worksheets!$I$45='Yield Calculations'!$P$4,'Yield Calculations'!L190*'Yield Calculations'!P190,"Too Many Lanes"))))</f>
        <v>Too Many Lanes</v>
      </c>
      <c r="R190" s="90" t="str">
        <f>IF(Worksheets!$I$45='Yield Calculations'!$M$4,'Yield Calculations'!M190,IF(Worksheets!$I$45='Yield Calculations'!$N$4,'Yield Calculations'!N190,IF(Worksheets!$I$45='Yield Calculations'!$O$4,'Yield Calculations'!O190,IF(Worksheets!$I$45='Yield Calculations'!$P$4,'Yield Calculations'!P190,"Too Many Lanes"))))</f>
        <v>Too Many Lanes</v>
      </c>
    </row>
    <row r="191" spans="1:18">
      <c r="A191" s="83">
        <f t="shared" si="2"/>
        <v>184</v>
      </c>
      <c r="B191" s="83" t="e">
        <f>Worksheets!$S$24*(A191-0.5)</f>
        <v>#VALUE!</v>
      </c>
      <c r="C191" s="90" t="e">
        <f>IF(Worksheets!$V$24&gt;=A191,Worksheets!$G$45*Worksheets!$AD$29*(1-Worksheets!$AD$29)^('Yield Calculations'!A191-1),0)</f>
        <v>#VALUE!</v>
      </c>
      <c r="D191" s="90" t="e">
        <f>IF(Worksheets!$V$24&gt;=A191,(Worksheets!$G$45-SUM($D$7:D190))*(((2*Worksheets!$G$44*(1-Worksheets!$G$44)*Worksheets!$AD$29)+(Worksheets!$G$44^2*Worksheets!$AD$29^2))/Worksheets!$G$45),0)</f>
        <v>#VALUE!</v>
      </c>
      <c r="E191" s="90" t="e">
        <f>IF(Worksheets!$V$24&gt;=A191,(Worksheets!$G$45-SUM($E$7:E190))*((Worksheets!$G$44^3*Worksheets!$AD$29^3+3*Worksheets!$G$44^2*(1-Worksheets!$G$44)*Worksheets!$AD$29^2+3*Worksheets!$G$44*(1-Worksheets!$G$44)^2*Worksheets!$AD$29)/Worksheets!$G$45),0)</f>
        <v>#VALUE!</v>
      </c>
      <c r="F191" s="90" t="e">
        <f>IF(Worksheets!$V$24&gt;=A191,(Worksheets!$G$45-SUM($F$7:F190))*((Worksheets!$G$44^4*Worksheets!$AD$29^4+4*Worksheets!$G$44^3*(1-Worksheets!$G$44)*Worksheets!$AD$29^3+6*Worksheets!$G$44^2*(1-Worksheets!$G$44)^2*Worksheets!$AD$29^2+4*Worksheets!$G$44*(1-Worksheets!$G$44^3)*Worksheets!$AD$29)/Worksheets!$G$45),0)</f>
        <v>#VALUE!</v>
      </c>
      <c r="G191" s="90" t="str">
        <f>IF(Worksheets!$D$45='Yield Calculations'!$C$4,'Yield Calculations'!B191*'Yield Calculations'!C191,IF(Worksheets!$D$45='Yield Calculations'!$D$4,'Yield Calculations'!B191*'Yield Calculations'!D191,IF(Worksheets!$D$45='Yield Calculations'!$E$4,'Yield Calculations'!B191*'Yield Calculations'!E191,IF(Worksheets!$D$45='Yield Calculations'!$F$4,'Yield Calculations'!B191*'Yield Calculations'!F191,"Too Many Lanes"))))</f>
        <v>Too Many Lanes</v>
      </c>
      <c r="H191" s="90" t="str">
        <f>IF(Worksheets!$D$45='Yield Calculations'!$C$4,'Yield Calculations'!C191,IF(Worksheets!$D$45='Yield Calculations'!$D$4,'Yield Calculations'!D191,IF(Worksheets!$D$45='Yield Calculations'!$E$4,'Yield Calculations'!E191,IF(Worksheets!$D$45='Yield Calculations'!$F$4,'Yield Calculations'!F191,"Too Many Lanes"))))</f>
        <v>Too Many Lanes</v>
      </c>
      <c r="K191" s="83">
        <v>184</v>
      </c>
      <c r="L191" s="83" t="e">
        <f>Worksheets!$X$24*(K191-0.5)</f>
        <v>#VALUE!</v>
      </c>
      <c r="M191" s="90" t="e">
        <f>IF(Worksheets!$AA$24&gt;=K191,Worksheets!$L$45*Worksheets!$AD$29*(1-Worksheets!$AD$29)^('Yield Calculations'!K191-1),0)</f>
        <v>#VALUE!</v>
      </c>
      <c r="N191" s="90" t="e">
        <f>IF(Worksheets!$AA$24&gt;=K191,(Worksheets!$L$45-SUM($N$7:N190))*(((2*Worksheets!$L$44*(1-Worksheets!$L$44)*Worksheets!$AD$29)+(Worksheets!$L$44^2*Worksheets!$AD$29^2))/Worksheets!$L$45),0)</f>
        <v>#VALUE!</v>
      </c>
      <c r="O191" s="90" t="e">
        <f>IF(Worksheets!$AA$24&gt;=K191,(Worksheets!$L$45-SUM($O$7:O190))*((Worksheets!$L$44^3*Worksheets!$AD$29^3+3*Worksheets!$L$44^2*(1-Worksheets!$L$44)*Worksheets!$AD$29^2+3*Worksheets!$L$44*(1-Worksheets!$L$44)^2*Worksheets!$AD$29)/Worksheets!$L$45),0)</f>
        <v>#VALUE!</v>
      </c>
      <c r="P191" s="90" t="e">
        <f>IF(Worksheets!$AA$24&gt;=K191,(Worksheets!$L$45-SUM($P$7:P190))*((Worksheets!$L$44^4*Worksheets!$AD$29^4+4*Worksheets!$L$44^3*(1-Worksheets!$L$44)*Worksheets!$AD$29^3+6*Worksheets!$L$44^2*(1-Worksheets!$L$44)^2*Worksheets!$AD$29^2+4*Worksheets!$L$44*(1-Worksheets!$L$44^3)*Worksheets!$AD$29)/Worksheets!$L$45),0)</f>
        <v>#VALUE!</v>
      </c>
      <c r="Q191" s="90" t="str">
        <f>IF(Worksheets!$I$45='Yield Calculations'!$M$4,'Yield Calculations'!L191*'Yield Calculations'!M191,IF(Worksheets!$I$45='Yield Calculations'!$N$4,'Yield Calculations'!L191*'Yield Calculations'!N191,IF(Worksheets!$I$45='Yield Calculations'!$O$4,'Yield Calculations'!L191*'Yield Calculations'!O191,IF(Worksheets!$I$45='Yield Calculations'!$P$4,'Yield Calculations'!L191*'Yield Calculations'!P191,"Too Many Lanes"))))</f>
        <v>Too Many Lanes</v>
      </c>
      <c r="R191" s="90" t="str">
        <f>IF(Worksheets!$I$45='Yield Calculations'!$M$4,'Yield Calculations'!M191,IF(Worksheets!$I$45='Yield Calculations'!$N$4,'Yield Calculations'!N191,IF(Worksheets!$I$45='Yield Calculations'!$O$4,'Yield Calculations'!O191,IF(Worksheets!$I$45='Yield Calculations'!$P$4,'Yield Calculations'!P191,"Too Many Lanes"))))</f>
        <v>Too Many Lanes</v>
      </c>
    </row>
    <row r="192" spans="1:18">
      <c r="A192" s="83">
        <f t="shared" si="2"/>
        <v>185</v>
      </c>
      <c r="B192" s="83" t="e">
        <f>Worksheets!$S$24*(A192-0.5)</f>
        <v>#VALUE!</v>
      </c>
      <c r="C192" s="90" t="e">
        <f>IF(Worksheets!$V$24&gt;=A192,Worksheets!$G$45*Worksheets!$AD$29*(1-Worksheets!$AD$29)^('Yield Calculations'!A192-1),0)</f>
        <v>#VALUE!</v>
      </c>
      <c r="D192" s="90" t="e">
        <f>IF(Worksheets!$V$24&gt;=A192,(Worksheets!$G$45-SUM($D$7:D191))*(((2*Worksheets!$G$44*(1-Worksheets!$G$44)*Worksheets!$AD$29)+(Worksheets!$G$44^2*Worksheets!$AD$29^2))/Worksheets!$G$45),0)</f>
        <v>#VALUE!</v>
      </c>
      <c r="E192" s="90" t="e">
        <f>IF(Worksheets!$V$24&gt;=A192,(Worksheets!$G$45-SUM($E$7:E191))*((Worksheets!$G$44^3*Worksheets!$AD$29^3+3*Worksheets!$G$44^2*(1-Worksheets!$G$44)*Worksheets!$AD$29^2+3*Worksheets!$G$44*(1-Worksheets!$G$44)^2*Worksheets!$AD$29)/Worksheets!$G$45),0)</f>
        <v>#VALUE!</v>
      </c>
      <c r="F192" s="90" t="e">
        <f>IF(Worksheets!$V$24&gt;=A192,(Worksheets!$G$45-SUM($F$7:F191))*((Worksheets!$G$44^4*Worksheets!$AD$29^4+4*Worksheets!$G$44^3*(1-Worksheets!$G$44)*Worksheets!$AD$29^3+6*Worksheets!$G$44^2*(1-Worksheets!$G$44)^2*Worksheets!$AD$29^2+4*Worksheets!$G$44*(1-Worksheets!$G$44^3)*Worksheets!$AD$29)/Worksheets!$G$45),0)</f>
        <v>#VALUE!</v>
      </c>
      <c r="G192" s="90" t="str">
        <f>IF(Worksheets!$D$45='Yield Calculations'!$C$4,'Yield Calculations'!B192*'Yield Calculations'!C192,IF(Worksheets!$D$45='Yield Calculations'!$D$4,'Yield Calculations'!B192*'Yield Calculations'!D192,IF(Worksheets!$D$45='Yield Calculations'!$E$4,'Yield Calculations'!B192*'Yield Calculations'!E192,IF(Worksheets!$D$45='Yield Calculations'!$F$4,'Yield Calculations'!B192*'Yield Calculations'!F192,"Too Many Lanes"))))</f>
        <v>Too Many Lanes</v>
      </c>
      <c r="H192" s="90" t="str">
        <f>IF(Worksheets!$D$45='Yield Calculations'!$C$4,'Yield Calculations'!C192,IF(Worksheets!$D$45='Yield Calculations'!$D$4,'Yield Calculations'!D192,IF(Worksheets!$D$45='Yield Calculations'!$E$4,'Yield Calculations'!E192,IF(Worksheets!$D$45='Yield Calculations'!$F$4,'Yield Calculations'!F192,"Too Many Lanes"))))</f>
        <v>Too Many Lanes</v>
      </c>
      <c r="K192" s="83">
        <v>185</v>
      </c>
      <c r="L192" s="83" t="e">
        <f>Worksheets!$X$24*(K192-0.5)</f>
        <v>#VALUE!</v>
      </c>
      <c r="M192" s="90" t="e">
        <f>IF(Worksheets!$AA$24&gt;=K192,Worksheets!$L$45*Worksheets!$AD$29*(1-Worksheets!$AD$29)^('Yield Calculations'!K192-1),0)</f>
        <v>#VALUE!</v>
      </c>
      <c r="N192" s="90" t="e">
        <f>IF(Worksheets!$AA$24&gt;=K192,(Worksheets!$L$45-SUM($N$7:N191))*(((2*Worksheets!$L$44*(1-Worksheets!$L$44)*Worksheets!$AD$29)+(Worksheets!$L$44^2*Worksheets!$AD$29^2))/Worksheets!$L$45),0)</f>
        <v>#VALUE!</v>
      </c>
      <c r="O192" s="90" t="e">
        <f>IF(Worksheets!$AA$24&gt;=K192,(Worksheets!$L$45-SUM($O$7:O191))*((Worksheets!$L$44^3*Worksheets!$AD$29^3+3*Worksheets!$L$44^2*(1-Worksheets!$L$44)*Worksheets!$AD$29^2+3*Worksheets!$L$44*(1-Worksheets!$L$44)^2*Worksheets!$AD$29)/Worksheets!$L$45),0)</f>
        <v>#VALUE!</v>
      </c>
      <c r="P192" s="90" t="e">
        <f>IF(Worksheets!$AA$24&gt;=K192,(Worksheets!$L$45-SUM($P$7:P191))*((Worksheets!$L$44^4*Worksheets!$AD$29^4+4*Worksheets!$L$44^3*(1-Worksheets!$L$44)*Worksheets!$AD$29^3+6*Worksheets!$L$44^2*(1-Worksheets!$L$44)^2*Worksheets!$AD$29^2+4*Worksheets!$L$44*(1-Worksheets!$L$44^3)*Worksheets!$AD$29)/Worksheets!$L$45),0)</f>
        <v>#VALUE!</v>
      </c>
      <c r="Q192" s="90" t="str">
        <f>IF(Worksheets!$I$45='Yield Calculations'!$M$4,'Yield Calculations'!L192*'Yield Calculations'!M192,IF(Worksheets!$I$45='Yield Calculations'!$N$4,'Yield Calculations'!L192*'Yield Calculations'!N192,IF(Worksheets!$I$45='Yield Calculations'!$O$4,'Yield Calculations'!L192*'Yield Calculations'!O192,IF(Worksheets!$I$45='Yield Calculations'!$P$4,'Yield Calculations'!L192*'Yield Calculations'!P192,"Too Many Lanes"))))</f>
        <v>Too Many Lanes</v>
      </c>
      <c r="R192" s="90" t="str">
        <f>IF(Worksheets!$I$45='Yield Calculations'!$M$4,'Yield Calculations'!M192,IF(Worksheets!$I$45='Yield Calculations'!$N$4,'Yield Calculations'!N192,IF(Worksheets!$I$45='Yield Calculations'!$O$4,'Yield Calculations'!O192,IF(Worksheets!$I$45='Yield Calculations'!$P$4,'Yield Calculations'!P192,"Too Many Lanes"))))</f>
        <v>Too Many Lanes</v>
      </c>
    </row>
    <row r="193" spans="1:18">
      <c r="A193" s="83">
        <f t="shared" si="2"/>
        <v>186</v>
      </c>
      <c r="B193" s="83" t="e">
        <f>Worksheets!$S$24*(A193-0.5)</f>
        <v>#VALUE!</v>
      </c>
      <c r="C193" s="90" t="e">
        <f>IF(Worksheets!$V$24&gt;=A193,Worksheets!$G$45*Worksheets!$AD$29*(1-Worksheets!$AD$29)^('Yield Calculations'!A193-1),0)</f>
        <v>#VALUE!</v>
      </c>
      <c r="D193" s="90" t="e">
        <f>IF(Worksheets!$V$24&gt;=A193,(Worksheets!$G$45-SUM($D$7:D192))*(((2*Worksheets!$G$44*(1-Worksheets!$G$44)*Worksheets!$AD$29)+(Worksheets!$G$44^2*Worksheets!$AD$29^2))/Worksheets!$G$45),0)</f>
        <v>#VALUE!</v>
      </c>
      <c r="E193" s="90" t="e">
        <f>IF(Worksheets!$V$24&gt;=A193,(Worksheets!$G$45-SUM($E$7:E192))*((Worksheets!$G$44^3*Worksheets!$AD$29^3+3*Worksheets!$G$44^2*(1-Worksheets!$G$44)*Worksheets!$AD$29^2+3*Worksheets!$G$44*(1-Worksheets!$G$44)^2*Worksheets!$AD$29)/Worksheets!$G$45),0)</f>
        <v>#VALUE!</v>
      </c>
      <c r="F193" s="90" t="e">
        <f>IF(Worksheets!$V$24&gt;=A193,(Worksheets!$G$45-SUM($F$7:F192))*((Worksheets!$G$44^4*Worksheets!$AD$29^4+4*Worksheets!$G$44^3*(1-Worksheets!$G$44)*Worksheets!$AD$29^3+6*Worksheets!$G$44^2*(1-Worksheets!$G$44)^2*Worksheets!$AD$29^2+4*Worksheets!$G$44*(1-Worksheets!$G$44^3)*Worksheets!$AD$29)/Worksheets!$G$45),0)</f>
        <v>#VALUE!</v>
      </c>
      <c r="G193" s="90" t="str">
        <f>IF(Worksheets!$D$45='Yield Calculations'!$C$4,'Yield Calculations'!B193*'Yield Calculations'!C193,IF(Worksheets!$D$45='Yield Calculations'!$D$4,'Yield Calculations'!B193*'Yield Calculations'!D193,IF(Worksheets!$D$45='Yield Calculations'!$E$4,'Yield Calculations'!B193*'Yield Calculations'!E193,IF(Worksheets!$D$45='Yield Calculations'!$F$4,'Yield Calculations'!B193*'Yield Calculations'!F193,"Too Many Lanes"))))</f>
        <v>Too Many Lanes</v>
      </c>
      <c r="H193" s="90" t="str">
        <f>IF(Worksheets!$D$45='Yield Calculations'!$C$4,'Yield Calculations'!C193,IF(Worksheets!$D$45='Yield Calculations'!$D$4,'Yield Calculations'!D193,IF(Worksheets!$D$45='Yield Calculations'!$E$4,'Yield Calculations'!E193,IF(Worksheets!$D$45='Yield Calculations'!$F$4,'Yield Calculations'!F193,"Too Many Lanes"))))</f>
        <v>Too Many Lanes</v>
      </c>
      <c r="K193" s="83">
        <v>186</v>
      </c>
      <c r="L193" s="83" t="e">
        <f>Worksheets!$X$24*(K193-0.5)</f>
        <v>#VALUE!</v>
      </c>
      <c r="M193" s="90" t="e">
        <f>IF(Worksheets!$AA$24&gt;=K193,Worksheets!$L$45*Worksheets!$AD$29*(1-Worksheets!$AD$29)^('Yield Calculations'!K193-1),0)</f>
        <v>#VALUE!</v>
      </c>
      <c r="N193" s="90" t="e">
        <f>IF(Worksheets!$AA$24&gt;=K193,(Worksheets!$L$45-SUM($N$7:N192))*(((2*Worksheets!$L$44*(1-Worksheets!$L$44)*Worksheets!$AD$29)+(Worksheets!$L$44^2*Worksheets!$AD$29^2))/Worksheets!$L$45),0)</f>
        <v>#VALUE!</v>
      </c>
      <c r="O193" s="90" t="e">
        <f>IF(Worksheets!$AA$24&gt;=K193,(Worksheets!$L$45-SUM($O$7:O192))*((Worksheets!$L$44^3*Worksheets!$AD$29^3+3*Worksheets!$L$44^2*(1-Worksheets!$L$44)*Worksheets!$AD$29^2+3*Worksheets!$L$44*(1-Worksheets!$L$44)^2*Worksheets!$AD$29)/Worksheets!$L$45),0)</f>
        <v>#VALUE!</v>
      </c>
      <c r="P193" s="90" t="e">
        <f>IF(Worksheets!$AA$24&gt;=K193,(Worksheets!$L$45-SUM($P$7:P192))*((Worksheets!$L$44^4*Worksheets!$AD$29^4+4*Worksheets!$L$44^3*(1-Worksheets!$L$44)*Worksheets!$AD$29^3+6*Worksheets!$L$44^2*(1-Worksheets!$L$44)^2*Worksheets!$AD$29^2+4*Worksheets!$L$44*(1-Worksheets!$L$44^3)*Worksheets!$AD$29)/Worksheets!$L$45),0)</f>
        <v>#VALUE!</v>
      </c>
      <c r="Q193" s="90" t="str">
        <f>IF(Worksheets!$I$45='Yield Calculations'!$M$4,'Yield Calculations'!L193*'Yield Calculations'!M193,IF(Worksheets!$I$45='Yield Calculations'!$N$4,'Yield Calculations'!L193*'Yield Calculations'!N193,IF(Worksheets!$I$45='Yield Calculations'!$O$4,'Yield Calculations'!L193*'Yield Calculations'!O193,IF(Worksheets!$I$45='Yield Calculations'!$P$4,'Yield Calculations'!L193*'Yield Calculations'!P193,"Too Many Lanes"))))</f>
        <v>Too Many Lanes</v>
      </c>
      <c r="R193" s="90" t="str">
        <f>IF(Worksheets!$I$45='Yield Calculations'!$M$4,'Yield Calculations'!M193,IF(Worksheets!$I$45='Yield Calculations'!$N$4,'Yield Calculations'!N193,IF(Worksheets!$I$45='Yield Calculations'!$O$4,'Yield Calculations'!O193,IF(Worksheets!$I$45='Yield Calculations'!$P$4,'Yield Calculations'!P193,"Too Many Lanes"))))</f>
        <v>Too Many Lanes</v>
      </c>
    </row>
    <row r="194" spans="1:18">
      <c r="A194" s="83">
        <f t="shared" si="2"/>
        <v>187</v>
      </c>
      <c r="B194" s="83" t="e">
        <f>Worksheets!$S$24*(A194-0.5)</f>
        <v>#VALUE!</v>
      </c>
      <c r="C194" s="90" t="e">
        <f>IF(Worksheets!$V$24&gt;=A194,Worksheets!$G$45*Worksheets!$AD$29*(1-Worksheets!$AD$29)^('Yield Calculations'!A194-1),0)</f>
        <v>#VALUE!</v>
      </c>
      <c r="D194" s="90" t="e">
        <f>IF(Worksheets!$V$24&gt;=A194,(Worksheets!$G$45-SUM($D$7:D193))*(((2*Worksheets!$G$44*(1-Worksheets!$G$44)*Worksheets!$AD$29)+(Worksheets!$G$44^2*Worksheets!$AD$29^2))/Worksheets!$G$45),0)</f>
        <v>#VALUE!</v>
      </c>
      <c r="E194" s="90" t="e">
        <f>IF(Worksheets!$V$24&gt;=A194,(Worksheets!$G$45-SUM($E$7:E193))*((Worksheets!$G$44^3*Worksheets!$AD$29^3+3*Worksheets!$G$44^2*(1-Worksheets!$G$44)*Worksheets!$AD$29^2+3*Worksheets!$G$44*(1-Worksheets!$G$44)^2*Worksheets!$AD$29)/Worksheets!$G$45),0)</f>
        <v>#VALUE!</v>
      </c>
      <c r="F194" s="90" t="e">
        <f>IF(Worksheets!$V$24&gt;=A194,(Worksheets!$G$45-SUM($F$7:F193))*((Worksheets!$G$44^4*Worksheets!$AD$29^4+4*Worksheets!$G$44^3*(1-Worksheets!$G$44)*Worksheets!$AD$29^3+6*Worksheets!$G$44^2*(1-Worksheets!$G$44)^2*Worksheets!$AD$29^2+4*Worksheets!$G$44*(1-Worksheets!$G$44^3)*Worksheets!$AD$29)/Worksheets!$G$45),0)</f>
        <v>#VALUE!</v>
      </c>
      <c r="G194" s="90" t="str">
        <f>IF(Worksheets!$D$45='Yield Calculations'!$C$4,'Yield Calculations'!B194*'Yield Calculations'!C194,IF(Worksheets!$D$45='Yield Calculations'!$D$4,'Yield Calculations'!B194*'Yield Calculations'!D194,IF(Worksheets!$D$45='Yield Calculations'!$E$4,'Yield Calculations'!B194*'Yield Calculations'!E194,IF(Worksheets!$D$45='Yield Calculations'!$F$4,'Yield Calculations'!B194*'Yield Calculations'!F194,"Too Many Lanes"))))</f>
        <v>Too Many Lanes</v>
      </c>
      <c r="H194" s="90" t="str">
        <f>IF(Worksheets!$D$45='Yield Calculations'!$C$4,'Yield Calculations'!C194,IF(Worksheets!$D$45='Yield Calculations'!$D$4,'Yield Calculations'!D194,IF(Worksheets!$D$45='Yield Calculations'!$E$4,'Yield Calculations'!E194,IF(Worksheets!$D$45='Yield Calculations'!$F$4,'Yield Calculations'!F194,"Too Many Lanes"))))</f>
        <v>Too Many Lanes</v>
      </c>
      <c r="K194" s="83">
        <v>187</v>
      </c>
      <c r="L194" s="83" t="e">
        <f>Worksheets!$X$24*(K194-0.5)</f>
        <v>#VALUE!</v>
      </c>
      <c r="M194" s="90" t="e">
        <f>IF(Worksheets!$AA$24&gt;=K194,Worksheets!$L$45*Worksheets!$AD$29*(1-Worksheets!$AD$29)^('Yield Calculations'!K194-1),0)</f>
        <v>#VALUE!</v>
      </c>
      <c r="N194" s="90" t="e">
        <f>IF(Worksheets!$AA$24&gt;=K194,(Worksheets!$L$45-SUM($N$7:N193))*(((2*Worksheets!$L$44*(1-Worksheets!$L$44)*Worksheets!$AD$29)+(Worksheets!$L$44^2*Worksheets!$AD$29^2))/Worksheets!$L$45),0)</f>
        <v>#VALUE!</v>
      </c>
      <c r="O194" s="90" t="e">
        <f>IF(Worksheets!$AA$24&gt;=K194,(Worksheets!$L$45-SUM($O$7:O193))*((Worksheets!$L$44^3*Worksheets!$AD$29^3+3*Worksheets!$L$44^2*(1-Worksheets!$L$44)*Worksheets!$AD$29^2+3*Worksheets!$L$44*(1-Worksheets!$L$44)^2*Worksheets!$AD$29)/Worksheets!$L$45),0)</f>
        <v>#VALUE!</v>
      </c>
      <c r="P194" s="90" t="e">
        <f>IF(Worksheets!$AA$24&gt;=K194,(Worksheets!$L$45-SUM($P$7:P193))*((Worksheets!$L$44^4*Worksheets!$AD$29^4+4*Worksheets!$L$44^3*(1-Worksheets!$L$44)*Worksheets!$AD$29^3+6*Worksheets!$L$44^2*(1-Worksheets!$L$44)^2*Worksheets!$AD$29^2+4*Worksheets!$L$44*(1-Worksheets!$L$44^3)*Worksheets!$AD$29)/Worksheets!$L$45),0)</f>
        <v>#VALUE!</v>
      </c>
      <c r="Q194" s="90" t="str">
        <f>IF(Worksheets!$I$45='Yield Calculations'!$M$4,'Yield Calculations'!L194*'Yield Calculations'!M194,IF(Worksheets!$I$45='Yield Calculations'!$N$4,'Yield Calculations'!L194*'Yield Calculations'!N194,IF(Worksheets!$I$45='Yield Calculations'!$O$4,'Yield Calculations'!L194*'Yield Calculations'!O194,IF(Worksheets!$I$45='Yield Calculations'!$P$4,'Yield Calculations'!L194*'Yield Calculations'!P194,"Too Many Lanes"))))</f>
        <v>Too Many Lanes</v>
      </c>
      <c r="R194" s="90" t="str">
        <f>IF(Worksheets!$I$45='Yield Calculations'!$M$4,'Yield Calculations'!M194,IF(Worksheets!$I$45='Yield Calculations'!$N$4,'Yield Calculations'!N194,IF(Worksheets!$I$45='Yield Calculations'!$O$4,'Yield Calculations'!O194,IF(Worksheets!$I$45='Yield Calculations'!$P$4,'Yield Calculations'!P194,"Too Many Lanes"))))</f>
        <v>Too Many Lanes</v>
      </c>
    </row>
    <row r="195" spans="1:18">
      <c r="A195" s="83">
        <f t="shared" si="2"/>
        <v>188</v>
      </c>
      <c r="B195" s="83" t="e">
        <f>Worksheets!$S$24*(A195-0.5)</f>
        <v>#VALUE!</v>
      </c>
      <c r="C195" s="90" t="e">
        <f>IF(Worksheets!$V$24&gt;=A195,Worksheets!$G$45*Worksheets!$AD$29*(1-Worksheets!$AD$29)^('Yield Calculations'!A195-1),0)</f>
        <v>#VALUE!</v>
      </c>
      <c r="D195" s="90" t="e">
        <f>IF(Worksheets!$V$24&gt;=A195,(Worksheets!$G$45-SUM($D$7:D194))*(((2*Worksheets!$G$44*(1-Worksheets!$G$44)*Worksheets!$AD$29)+(Worksheets!$G$44^2*Worksheets!$AD$29^2))/Worksheets!$G$45),0)</f>
        <v>#VALUE!</v>
      </c>
      <c r="E195" s="90" t="e">
        <f>IF(Worksheets!$V$24&gt;=A195,(Worksheets!$G$45-SUM($E$7:E194))*((Worksheets!$G$44^3*Worksheets!$AD$29^3+3*Worksheets!$G$44^2*(1-Worksheets!$G$44)*Worksheets!$AD$29^2+3*Worksheets!$G$44*(1-Worksheets!$G$44)^2*Worksheets!$AD$29)/Worksheets!$G$45),0)</f>
        <v>#VALUE!</v>
      </c>
      <c r="F195" s="90" t="e">
        <f>IF(Worksheets!$V$24&gt;=A195,(Worksheets!$G$45-SUM($F$7:F194))*((Worksheets!$G$44^4*Worksheets!$AD$29^4+4*Worksheets!$G$44^3*(1-Worksheets!$G$44)*Worksheets!$AD$29^3+6*Worksheets!$G$44^2*(1-Worksheets!$G$44)^2*Worksheets!$AD$29^2+4*Worksheets!$G$44*(1-Worksheets!$G$44^3)*Worksheets!$AD$29)/Worksheets!$G$45),0)</f>
        <v>#VALUE!</v>
      </c>
      <c r="G195" s="90" t="str">
        <f>IF(Worksheets!$D$45='Yield Calculations'!$C$4,'Yield Calculations'!B195*'Yield Calculations'!C195,IF(Worksheets!$D$45='Yield Calculations'!$D$4,'Yield Calculations'!B195*'Yield Calculations'!D195,IF(Worksheets!$D$45='Yield Calculations'!$E$4,'Yield Calculations'!B195*'Yield Calculations'!E195,IF(Worksheets!$D$45='Yield Calculations'!$F$4,'Yield Calculations'!B195*'Yield Calculations'!F195,"Too Many Lanes"))))</f>
        <v>Too Many Lanes</v>
      </c>
      <c r="H195" s="90" t="str">
        <f>IF(Worksheets!$D$45='Yield Calculations'!$C$4,'Yield Calculations'!C195,IF(Worksheets!$D$45='Yield Calculations'!$D$4,'Yield Calculations'!D195,IF(Worksheets!$D$45='Yield Calculations'!$E$4,'Yield Calculations'!E195,IF(Worksheets!$D$45='Yield Calculations'!$F$4,'Yield Calculations'!F195,"Too Many Lanes"))))</f>
        <v>Too Many Lanes</v>
      </c>
      <c r="K195" s="83">
        <v>188</v>
      </c>
      <c r="L195" s="83" t="e">
        <f>Worksheets!$X$24*(K195-0.5)</f>
        <v>#VALUE!</v>
      </c>
      <c r="M195" s="90" t="e">
        <f>IF(Worksheets!$AA$24&gt;=K195,Worksheets!$L$45*Worksheets!$AD$29*(1-Worksheets!$AD$29)^('Yield Calculations'!K195-1),0)</f>
        <v>#VALUE!</v>
      </c>
      <c r="N195" s="90" t="e">
        <f>IF(Worksheets!$AA$24&gt;=K195,(Worksheets!$L$45-SUM($N$7:N194))*(((2*Worksheets!$L$44*(1-Worksheets!$L$44)*Worksheets!$AD$29)+(Worksheets!$L$44^2*Worksheets!$AD$29^2))/Worksheets!$L$45),0)</f>
        <v>#VALUE!</v>
      </c>
      <c r="O195" s="90" t="e">
        <f>IF(Worksheets!$AA$24&gt;=K195,(Worksheets!$L$45-SUM($O$7:O194))*((Worksheets!$L$44^3*Worksheets!$AD$29^3+3*Worksheets!$L$44^2*(1-Worksheets!$L$44)*Worksheets!$AD$29^2+3*Worksheets!$L$44*(1-Worksheets!$L$44)^2*Worksheets!$AD$29)/Worksheets!$L$45),0)</f>
        <v>#VALUE!</v>
      </c>
      <c r="P195" s="90" t="e">
        <f>IF(Worksheets!$AA$24&gt;=K195,(Worksheets!$L$45-SUM($P$7:P194))*((Worksheets!$L$44^4*Worksheets!$AD$29^4+4*Worksheets!$L$44^3*(1-Worksheets!$L$44)*Worksheets!$AD$29^3+6*Worksheets!$L$44^2*(1-Worksheets!$L$44)^2*Worksheets!$AD$29^2+4*Worksheets!$L$44*(1-Worksheets!$L$44^3)*Worksheets!$AD$29)/Worksheets!$L$45),0)</f>
        <v>#VALUE!</v>
      </c>
      <c r="Q195" s="90" t="str">
        <f>IF(Worksheets!$I$45='Yield Calculations'!$M$4,'Yield Calculations'!L195*'Yield Calculations'!M195,IF(Worksheets!$I$45='Yield Calculations'!$N$4,'Yield Calculations'!L195*'Yield Calculations'!N195,IF(Worksheets!$I$45='Yield Calculations'!$O$4,'Yield Calculations'!L195*'Yield Calculations'!O195,IF(Worksheets!$I$45='Yield Calculations'!$P$4,'Yield Calculations'!L195*'Yield Calculations'!P195,"Too Many Lanes"))))</f>
        <v>Too Many Lanes</v>
      </c>
      <c r="R195" s="90" t="str">
        <f>IF(Worksheets!$I$45='Yield Calculations'!$M$4,'Yield Calculations'!M195,IF(Worksheets!$I$45='Yield Calculations'!$N$4,'Yield Calculations'!N195,IF(Worksheets!$I$45='Yield Calculations'!$O$4,'Yield Calculations'!O195,IF(Worksheets!$I$45='Yield Calculations'!$P$4,'Yield Calculations'!P195,"Too Many Lanes"))))</f>
        <v>Too Many Lanes</v>
      </c>
    </row>
    <row r="196" spans="1:18">
      <c r="A196" s="83">
        <f t="shared" si="2"/>
        <v>189</v>
      </c>
      <c r="B196" s="83" t="e">
        <f>Worksheets!$S$24*(A196-0.5)</f>
        <v>#VALUE!</v>
      </c>
      <c r="C196" s="90" t="e">
        <f>IF(Worksheets!$V$24&gt;=A196,Worksheets!$G$45*Worksheets!$AD$29*(1-Worksheets!$AD$29)^('Yield Calculations'!A196-1),0)</f>
        <v>#VALUE!</v>
      </c>
      <c r="D196" s="90" t="e">
        <f>IF(Worksheets!$V$24&gt;=A196,(Worksheets!$G$45-SUM($D$7:D195))*(((2*Worksheets!$G$44*(1-Worksheets!$G$44)*Worksheets!$AD$29)+(Worksheets!$G$44^2*Worksheets!$AD$29^2))/Worksheets!$G$45),0)</f>
        <v>#VALUE!</v>
      </c>
      <c r="E196" s="90" t="e">
        <f>IF(Worksheets!$V$24&gt;=A196,(Worksheets!$G$45-SUM($E$7:E195))*((Worksheets!$G$44^3*Worksheets!$AD$29^3+3*Worksheets!$G$44^2*(1-Worksheets!$G$44)*Worksheets!$AD$29^2+3*Worksheets!$G$44*(1-Worksheets!$G$44)^2*Worksheets!$AD$29)/Worksheets!$G$45),0)</f>
        <v>#VALUE!</v>
      </c>
      <c r="F196" s="90" t="e">
        <f>IF(Worksheets!$V$24&gt;=A196,(Worksheets!$G$45-SUM($F$7:F195))*((Worksheets!$G$44^4*Worksheets!$AD$29^4+4*Worksheets!$G$44^3*(1-Worksheets!$G$44)*Worksheets!$AD$29^3+6*Worksheets!$G$44^2*(1-Worksheets!$G$44)^2*Worksheets!$AD$29^2+4*Worksheets!$G$44*(1-Worksheets!$G$44^3)*Worksheets!$AD$29)/Worksheets!$G$45),0)</f>
        <v>#VALUE!</v>
      </c>
      <c r="G196" s="90" t="str">
        <f>IF(Worksheets!$D$45='Yield Calculations'!$C$4,'Yield Calculations'!B196*'Yield Calculations'!C196,IF(Worksheets!$D$45='Yield Calculations'!$D$4,'Yield Calculations'!B196*'Yield Calculations'!D196,IF(Worksheets!$D$45='Yield Calculations'!$E$4,'Yield Calculations'!B196*'Yield Calculations'!E196,IF(Worksheets!$D$45='Yield Calculations'!$F$4,'Yield Calculations'!B196*'Yield Calculations'!F196,"Too Many Lanes"))))</f>
        <v>Too Many Lanes</v>
      </c>
      <c r="H196" s="90" t="str">
        <f>IF(Worksheets!$D$45='Yield Calculations'!$C$4,'Yield Calculations'!C196,IF(Worksheets!$D$45='Yield Calculations'!$D$4,'Yield Calculations'!D196,IF(Worksheets!$D$45='Yield Calculations'!$E$4,'Yield Calculations'!E196,IF(Worksheets!$D$45='Yield Calculations'!$F$4,'Yield Calculations'!F196,"Too Many Lanes"))))</f>
        <v>Too Many Lanes</v>
      </c>
      <c r="K196" s="83">
        <v>189</v>
      </c>
      <c r="L196" s="83" t="e">
        <f>Worksheets!$X$24*(K196-0.5)</f>
        <v>#VALUE!</v>
      </c>
      <c r="M196" s="90" t="e">
        <f>IF(Worksheets!$AA$24&gt;=K196,Worksheets!$L$45*Worksheets!$AD$29*(1-Worksheets!$AD$29)^('Yield Calculations'!K196-1),0)</f>
        <v>#VALUE!</v>
      </c>
      <c r="N196" s="90" t="e">
        <f>IF(Worksheets!$AA$24&gt;=K196,(Worksheets!$L$45-SUM($N$7:N195))*(((2*Worksheets!$L$44*(1-Worksheets!$L$44)*Worksheets!$AD$29)+(Worksheets!$L$44^2*Worksheets!$AD$29^2))/Worksheets!$L$45),0)</f>
        <v>#VALUE!</v>
      </c>
      <c r="O196" s="90" t="e">
        <f>IF(Worksheets!$AA$24&gt;=K196,(Worksheets!$L$45-SUM($O$7:O195))*((Worksheets!$L$44^3*Worksheets!$AD$29^3+3*Worksheets!$L$44^2*(1-Worksheets!$L$44)*Worksheets!$AD$29^2+3*Worksheets!$L$44*(1-Worksheets!$L$44)^2*Worksheets!$AD$29)/Worksheets!$L$45),0)</f>
        <v>#VALUE!</v>
      </c>
      <c r="P196" s="90" t="e">
        <f>IF(Worksheets!$AA$24&gt;=K196,(Worksheets!$L$45-SUM($P$7:P195))*((Worksheets!$L$44^4*Worksheets!$AD$29^4+4*Worksheets!$L$44^3*(1-Worksheets!$L$44)*Worksheets!$AD$29^3+6*Worksheets!$L$44^2*(1-Worksheets!$L$44)^2*Worksheets!$AD$29^2+4*Worksheets!$L$44*(1-Worksheets!$L$44^3)*Worksheets!$AD$29)/Worksheets!$L$45),0)</f>
        <v>#VALUE!</v>
      </c>
      <c r="Q196" s="90" t="str">
        <f>IF(Worksheets!$I$45='Yield Calculations'!$M$4,'Yield Calculations'!L196*'Yield Calculations'!M196,IF(Worksheets!$I$45='Yield Calculations'!$N$4,'Yield Calculations'!L196*'Yield Calculations'!N196,IF(Worksheets!$I$45='Yield Calculations'!$O$4,'Yield Calculations'!L196*'Yield Calculations'!O196,IF(Worksheets!$I$45='Yield Calculations'!$P$4,'Yield Calculations'!L196*'Yield Calculations'!P196,"Too Many Lanes"))))</f>
        <v>Too Many Lanes</v>
      </c>
      <c r="R196" s="90" t="str">
        <f>IF(Worksheets!$I$45='Yield Calculations'!$M$4,'Yield Calculations'!M196,IF(Worksheets!$I$45='Yield Calculations'!$N$4,'Yield Calculations'!N196,IF(Worksheets!$I$45='Yield Calculations'!$O$4,'Yield Calculations'!O196,IF(Worksheets!$I$45='Yield Calculations'!$P$4,'Yield Calculations'!P196,"Too Many Lanes"))))</f>
        <v>Too Many Lanes</v>
      </c>
    </row>
    <row r="197" spans="1:18">
      <c r="A197" s="83">
        <f t="shared" si="2"/>
        <v>190</v>
      </c>
      <c r="B197" s="83" t="e">
        <f>Worksheets!$S$24*(A197-0.5)</f>
        <v>#VALUE!</v>
      </c>
      <c r="C197" s="90" t="e">
        <f>IF(Worksheets!$V$24&gt;=A197,Worksheets!$G$45*Worksheets!$AD$29*(1-Worksheets!$AD$29)^('Yield Calculations'!A197-1),0)</f>
        <v>#VALUE!</v>
      </c>
      <c r="D197" s="90" t="e">
        <f>IF(Worksheets!$V$24&gt;=A197,(Worksheets!$G$45-SUM($D$7:D196))*(((2*Worksheets!$G$44*(1-Worksheets!$G$44)*Worksheets!$AD$29)+(Worksheets!$G$44^2*Worksheets!$AD$29^2))/Worksheets!$G$45),0)</f>
        <v>#VALUE!</v>
      </c>
      <c r="E197" s="90" t="e">
        <f>IF(Worksheets!$V$24&gt;=A197,(Worksheets!$G$45-SUM($E$7:E196))*((Worksheets!$G$44^3*Worksheets!$AD$29^3+3*Worksheets!$G$44^2*(1-Worksheets!$G$44)*Worksheets!$AD$29^2+3*Worksheets!$G$44*(1-Worksheets!$G$44)^2*Worksheets!$AD$29)/Worksheets!$G$45),0)</f>
        <v>#VALUE!</v>
      </c>
      <c r="F197" s="90" t="e">
        <f>IF(Worksheets!$V$24&gt;=A197,(Worksheets!$G$45-SUM($F$7:F196))*((Worksheets!$G$44^4*Worksheets!$AD$29^4+4*Worksheets!$G$44^3*(1-Worksheets!$G$44)*Worksheets!$AD$29^3+6*Worksheets!$G$44^2*(1-Worksheets!$G$44)^2*Worksheets!$AD$29^2+4*Worksheets!$G$44*(1-Worksheets!$G$44^3)*Worksheets!$AD$29)/Worksheets!$G$45),0)</f>
        <v>#VALUE!</v>
      </c>
      <c r="G197" s="90" t="str">
        <f>IF(Worksheets!$D$45='Yield Calculations'!$C$4,'Yield Calculations'!B197*'Yield Calculations'!C197,IF(Worksheets!$D$45='Yield Calculations'!$D$4,'Yield Calculations'!B197*'Yield Calculations'!D197,IF(Worksheets!$D$45='Yield Calculations'!$E$4,'Yield Calculations'!B197*'Yield Calculations'!E197,IF(Worksheets!$D$45='Yield Calculations'!$F$4,'Yield Calculations'!B197*'Yield Calculations'!F197,"Too Many Lanes"))))</f>
        <v>Too Many Lanes</v>
      </c>
      <c r="H197" s="90" t="str">
        <f>IF(Worksheets!$D$45='Yield Calculations'!$C$4,'Yield Calculations'!C197,IF(Worksheets!$D$45='Yield Calculations'!$D$4,'Yield Calculations'!D197,IF(Worksheets!$D$45='Yield Calculations'!$E$4,'Yield Calculations'!E197,IF(Worksheets!$D$45='Yield Calculations'!$F$4,'Yield Calculations'!F197,"Too Many Lanes"))))</f>
        <v>Too Many Lanes</v>
      </c>
      <c r="K197" s="83">
        <v>190</v>
      </c>
      <c r="L197" s="83" t="e">
        <f>Worksheets!$X$24*(K197-0.5)</f>
        <v>#VALUE!</v>
      </c>
      <c r="M197" s="90" t="e">
        <f>IF(Worksheets!$AA$24&gt;=K197,Worksheets!$L$45*Worksheets!$AD$29*(1-Worksheets!$AD$29)^('Yield Calculations'!K197-1),0)</f>
        <v>#VALUE!</v>
      </c>
      <c r="N197" s="90" t="e">
        <f>IF(Worksheets!$AA$24&gt;=K197,(Worksheets!$L$45-SUM($N$7:N196))*(((2*Worksheets!$L$44*(1-Worksheets!$L$44)*Worksheets!$AD$29)+(Worksheets!$L$44^2*Worksheets!$AD$29^2))/Worksheets!$L$45),0)</f>
        <v>#VALUE!</v>
      </c>
      <c r="O197" s="90" t="e">
        <f>IF(Worksheets!$AA$24&gt;=K197,(Worksheets!$L$45-SUM($O$7:O196))*((Worksheets!$L$44^3*Worksheets!$AD$29^3+3*Worksheets!$L$44^2*(1-Worksheets!$L$44)*Worksheets!$AD$29^2+3*Worksheets!$L$44*(1-Worksheets!$L$44)^2*Worksheets!$AD$29)/Worksheets!$L$45),0)</f>
        <v>#VALUE!</v>
      </c>
      <c r="P197" s="90" t="e">
        <f>IF(Worksheets!$AA$24&gt;=K197,(Worksheets!$L$45-SUM($P$7:P196))*((Worksheets!$L$44^4*Worksheets!$AD$29^4+4*Worksheets!$L$44^3*(1-Worksheets!$L$44)*Worksheets!$AD$29^3+6*Worksheets!$L$44^2*(1-Worksheets!$L$44)^2*Worksheets!$AD$29^2+4*Worksheets!$L$44*(1-Worksheets!$L$44^3)*Worksheets!$AD$29)/Worksheets!$L$45),0)</f>
        <v>#VALUE!</v>
      </c>
      <c r="Q197" s="90" t="str">
        <f>IF(Worksheets!$I$45='Yield Calculations'!$M$4,'Yield Calculations'!L197*'Yield Calculations'!M197,IF(Worksheets!$I$45='Yield Calculations'!$N$4,'Yield Calculations'!L197*'Yield Calculations'!N197,IF(Worksheets!$I$45='Yield Calculations'!$O$4,'Yield Calculations'!L197*'Yield Calculations'!O197,IF(Worksheets!$I$45='Yield Calculations'!$P$4,'Yield Calculations'!L197*'Yield Calculations'!P197,"Too Many Lanes"))))</f>
        <v>Too Many Lanes</v>
      </c>
      <c r="R197" s="90" t="str">
        <f>IF(Worksheets!$I$45='Yield Calculations'!$M$4,'Yield Calculations'!M197,IF(Worksheets!$I$45='Yield Calculations'!$N$4,'Yield Calculations'!N197,IF(Worksheets!$I$45='Yield Calculations'!$O$4,'Yield Calculations'!O197,IF(Worksheets!$I$45='Yield Calculations'!$P$4,'Yield Calculations'!P197,"Too Many Lanes"))))</f>
        <v>Too Many Lanes</v>
      </c>
    </row>
    <row r="198" spans="1:18">
      <c r="A198" s="83">
        <f t="shared" si="2"/>
        <v>191</v>
      </c>
      <c r="B198" s="83" t="e">
        <f>Worksheets!$S$24*(A198-0.5)</f>
        <v>#VALUE!</v>
      </c>
      <c r="C198" s="90" t="e">
        <f>IF(Worksheets!$V$24&gt;=A198,Worksheets!$G$45*Worksheets!$AD$29*(1-Worksheets!$AD$29)^('Yield Calculations'!A198-1),0)</f>
        <v>#VALUE!</v>
      </c>
      <c r="D198" s="90" t="e">
        <f>IF(Worksheets!$V$24&gt;=A198,(Worksheets!$G$45-SUM($D$7:D197))*(((2*Worksheets!$G$44*(1-Worksheets!$G$44)*Worksheets!$AD$29)+(Worksheets!$G$44^2*Worksheets!$AD$29^2))/Worksheets!$G$45),0)</f>
        <v>#VALUE!</v>
      </c>
      <c r="E198" s="90" t="e">
        <f>IF(Worksheets!$V$24&gt;=A198,(Worksheets!$G$45-SUM($E$7:E197))*((Worksheets!$G$44^3*Worksheets!$AD$29^3+3*Worksheets!$G$44^2*(1-Worksheets!$G$44)*Worksheets!$AD$29^2+3*Worksheets!$G$44*(1-Worksheets!$G$44)^2*Worksheets!$AD$29)/Worksheets!$G$45),0)</f>
        <v>#VALUE!</v>
      </c>
      <c r="F198" s="90" t="e">
        <f>IF(Worksheets!$V$24&gt;=A198,(Worksheets!$G$45-SUM($F$7:F197))*((Worksheets!$G$44^4*Worksheets!$AD$29^4+4*Worksheets!$G$44^3*(1-Worksheets!$G$44)*Worksheets!$AD$29^3+6*Worksheets!$G$44^2*(1-Worksheets!$G$44)^2*Worksheets!$AD$29^2+4*Worksheets!$G$44*(1-Worksheets!$G$44^3)*Worksheets!$AD$29)/Worksheets!$G$45),0)</f>
        <v>#VALUE!</v>
      </c>
      <c r="G198" s="90" t="str">
        <f>IF(Worksheets!$D$45='Yield Calculations'!$C$4,'Yield Calculations'!B198*'Yield Calculations'!C198,IF(Worksheets!$D$45='Yield Calculations'!$D$4,'Yield Calculations'!B198*'Yield Calculations'!D198,IF(Worksheets!$D$45='Yield Calculations'!$E$4,'Yield Calculations'!B198*'Yield Calculations'!E198,IF(Worksheets!$D$45='Yield Calculations'!$F$4,'Yield Calculations'!B198*'Yield Calculations'!F198,"Too Many Lanes"))))</f>
        <v>Too Many Lanes</v>
      </c>
      <c r="H198" s="90" t="str">
        <f>IF(Worksheets!$D$45='Yield Calculations'!$C$4,'Yield Calculations'!C198,IF(Worksheets!$D$45='Yield Calculations'!$D$4,'Yield Calculations'!D198,IF(Worksheets!$D$45='Yield Calculations'!$E$4,'Yield Calculations'!E198,IF(Worksheets!$D$45='Yield Calculations'!$F$4,'Yield Calculations'!F198,"Too Many Lanes"))))</f>
        <v>Too Many Lanes</v>
      </c>
      <c r="K198" s="83">
        <v>191</v>
      </c>
      <c r="L198" s="83" t="e">
        <f>Worksheets!$X$24*(K198-0.5)</f>
        <v>#VALUE!</v>
      </c>
      <c r="M198" s="90" t="e">
        <f>IF(Worksheets!$AA$24&gt;=K198,Worksheets!$L$45*Worksheets!$AD$29*(1-Worksheets!$AD$29)^('Yield Calculations'!K198-1),0)</f>
        <v>#VALUE!</v>
      </c>
      <c r="N198" s="90" t="e">
        <f>IF(Worksheets!$AA$24&gt;=K198,(Worksheets!$L$45-SUM($N$7:N197))*(((2*Worksheets!$L$44*(1-Worksheets!$L$44)*Worksheets!$AD$29)+(Worksheets!$L$44^2*Worksheets!$AD$29^2))/Worksheets!$L$45),0)</f>
        <v>#VALUE!</v>
      </c>
      <c r="O198" s="90" t="e">
        <f>IF(Worksheets!$AA$24&gt;=K198,(Worksheets!$L$45-SUM($O$7:O197))*((Worksheets!$L$44^3*Worksheets!$AD$29^3+3*Worksheets!$L$44^2*(1-Worksheets!$L$44)*Worksheets!$AD$29^2+3*Worksheets!$L$44*(1-Worksheets!$L$44)^2*Worksheets!$AD$29)/Worksheets!$L$45),0)</f>
        <v>#VALUE!</v>
      </c>
      <c r="P198" s="90" t="e">
        <f>IF(Worksheets!$AA$24&gt;=K198,(Worksheets!$L$45-SUM($P$7:P197))*((Worksheets!$L$44^4*Worksheets!$AD$29^4+4*Worksheets!$L$44^3*(1-Worksheets!$L$44)*Worksheets!$AD$29^3+6*Worksheets!$L$44^2*(1-Worksheets!$L$44)^2*Worksheets!$AD$29^2+4*Worksheets!$L$44*(1-Worksheets!$L$44^3)*Worksheets!$AD$29)/Worksheets!$L$45),0)</f>
        <v>#VALUE!</v>
      </c>
      <c r="Q198" s="90" t="str">
        <f>IF(Worksheets!$I$45='Yield Calculations'!$M$4,'Yield Calculations'!L198*'Yield Calculations'!M198,IF(Worksheets!$I$45='Yield Calculations'!$N$4,'Yield Calculations'!L198*'Yield Calculations'!N198,IF(Worksheets!$I$45='Yield Calculations'!$O$4,'Yield Calculations'!L198*'Yield Calculations'!O198,IF(Worksheets!$I$45='Yield Calculations'!$P$4,'Yield Calculations'!L198*'Yield Calculations'!P198,"Too Many Lanes"))))</f>
        <v>Too Many Lanes</v>
      </c>
      <c r="R198" s="90" t="str">
        <f>IF(Worksheets!$I$45='Yield Calculations'!$M$4,'Yield Calculations'!M198,IF(Worksheets!$I$45='Yield Calculations'!$N$4,'Yield Calculations'!N198,IF(Worksheets!$I$45='Yield Calculations'!$O$4,'Yield Calculations'!O198,IF(Worksheets!$I$45='Yield Calculations'!$P$4,'Yield Calculations'!P198,"Too Many Lanes"))))</f>
        <v>Too Many Lanes</v>
      </c>
    </row>
    <row r="199" spans="1:18">
      <c r="A199" s="83">
        <f t="shared" si="2"/>
        <v>192</v>
      </c>
      <c r="B199" s="83" t="e">
        <f>Worksheets!$S$24*(A199-0.5)</f>
        <v>#VALUE!</v>
      </c>
      <c r="C199" s="90" t="e">
        <f>IF(Worksheets!$V$24&gt;=A199,Worksheets!$G$45*Worksheets!$AD$29*(1-Worksheets!$AD$29)^('Yield Calculations'!A199-1),0)</f>
        <v>#VALUE!</v>
      </c>
      <c r="D199" s="90" t="e">
        <f>IF(Worksheets!$V$24&gt;=A199,(Worksheets!$G$45-SUM($D$7:D198))*(((2*Worksheets!$G$44*(1-Worksheets!$G$44)*Worksheets!$AD$29)+(Worksheets!$G$44^2*Worksheets!$AD$29^2))/Worksheets!$G$45),0)</f>
        <v>#VALUE!</v>
      </c>
      <c r="E199" s="90" t="e">
        <f>IF(Worksheets!$V$24&gt;=A199,(Worksheets!$G$45-SUM($E$7:E198))*((Worksheets!$G$44^3*Worksheets!$AD$29^3+3*Worksheets!$G$44^2*(1-Worksheets!$G$44)*Worksheets!$AD$29^2+3*Worksheets!$G$44*(1-Worksheets!$G$44)^2*Worksheets!$AD$29)/Worksheets!$G$45),0)</f>
        <v>#VALUE!</v>
      </c>
      <c r="F199" s="90" t="e">
        <f>IF(Worksheets!$V$24&gt;=A199,(Worksheets!$G$45-SUM($F$7:F198))*((Worksheets!$G$44^4*Worksheets!$AD$29^4+4*Worksheets!$G$44^3*(1-Worksheets!$G$44)*Worksheets!$AD$29^3+6*Worksheets!$G$44^2*(1-Worksheets!$G$44)^2*Worksheets!$AD$29^2+4*Worksheets!$G$44*(1-Worksheets!$G$44^3)*Worksheets!$AD$29)/Worksheets!$G$45),0)</f>
        <v>#VALUE!</v>
      </c>
      <c r="G199" s="90" t="str">
        <f>IF(Worksheets!$D$45='Yield Calculations'!$C$4,'Yield Calculations'!B199*'Yield Calculations'!C199,IF(Worksheets!$D$45='Yield Calculations'!$D$4,'Yield Calculations'!B199*'Yield Calculations'!D199,IF(Worksheets!$D$45='Yield Calculations'!$E$4,'Yield Calculations'!B199*'Yield Calculations'!E199,IF(Worksheets!$D$45='Yield Calculations'!$F$4,'Yield Calculations'!B199*'Yield Calculations'!F199,"Too Many Lanes"))))</f>
        <v>Too Many Lanes</v>
      </c>
      <c r="H199" s="90" t="str">
        <f>IF(Worksheets!$D$45='Yield Calculations'!$C$4,'Yield Calculations'!C199,IF(Worksheets!$D$45='Yield Calculations'!$D$4,'Yield Calculations'!D199,IF(Worksheets!$D$45='Yield Calculations'!$E$4,'Yield Calculations'!E199,IF(Worksheets!$D$45='Yield Calculations'!$F$4,'Yield Calculations'!F199,"Too Many Lanes"))))</f>
        <v>Too Many Lanes</v>
      </c>
      <c r="K199" s="83">
        <v>192</v>
      </c>
      <c r="L199" s="83" t="e">
        <f>Worksheets!$X$24*(K199-0.5)</f>
        <v>#VALUE!</v>
      </c>
      <c r="M199" s="90" t="e">
        <f>IF(Worksheets!$AA$24&gt;=K199,Worksheets!$L$45*Worksheets!$AD$29*(1-Worksheets!$AD$29)^('Yield Calculations'!K199-1),0)</f>
        <v>#VALUE!</v>
      </c>
      <c r="N199" s="90" t="e">
        <f>IF(Worksheets!$AA$24&gt;=K199,(Worksheets!$L$45-SUM($N$7:N198))*(((2*Worksheets!$L$44*(1-Worksheets!$L$44)*Worksheets!$AD$29)+(Worksheets!$L$44^2*Worksheets!$AD$29^2))/Worksheets!$L$45),0)</f>
        <v>#VALUE!</v>
      </c>
      <c r="O199" s="90" t="e">
        <f>IF(Worksheets!$AA$24&gt;=K199,(Worksheets!$L$45-SUM($O$7:O198))*((Worksheets!$L$44^3*Worksheets!$AD$29^3+3*Worksheets!$L$44^2*(1-Worksheets!$L$44)*Worksheets!$AD$29^2+3*Worksheets!$L$44*(1-Worksheets!$L$44)^2*Worksheets!$AD$29)/Worksheets!$L$45),0)</f>
        <v>#VALUE!</v>
      </c>
      <c r="P199" s="90" t="e">
        <f>IF(Worksheets!$AA$24&gt;=K199,(Worksheets!$L$45-SUM($P$7:P198))*((Worksheets!$L$44^4*Worksheets!$AD$29^4+4*Worksheets!$L$44^3*(1-Worksheets!$L$44)*Worksheets!$AD$29^3+6*Worksheets!$L$44^2*(1-Worksheets!$L$44)^2*Worksheets!$AD$29^2+4*Worksheets!$L$44*(1-Worksheets!$L$44^3)*Worksheets!$AD$29)/Worksheets!$L$45),0)</f>
        <v>#VALUE!</v>
      </c>
      <c r="Q199" s="90" t="str">
        <f>IF(Worksheets!$I$45='Yield Calculations'!$M$4,'Yield Calculations'!L199*'Yield Calculations'!M199,IF(Worksheets!$I$45='Yield Calculations'!$N$4,'Yield Calculations'!L199*'Yield Calculations'!N199,IF(Worksheets!$I$45='Yield Calculations'!$O$4,'Yield Calculations'!L199*'Yield Calculations'!O199,IF(Worksheets!$I$45='Yield Calculations'!$P$4,'Yield Calculations'!L199*'Yield Calculations'!P199,"Too Many Lanes"))))</f>
        <v>Too Many Lanes</v>
      </c>
      <c r="R199" s="90" t="str">
        <f>IF(Worksheets!$I$45='Yield Calculations'!$M$4,'Yield Calculations'!M199,IF(Worksheets!$I$45='Yield Calculations'!$N$4,'Yield Calculations'!N199,IF(Worksheets!$I$45='Yield Calculations'!$O$4,'Yield Calculations'!O199,IF(Worksheets!$I$45='Yield Calculations'!$P$4,'Yield Calculations'!P199,"Too Many Lanes"))))</f>
        <v>Too Many Lanes</v>
      </c>
    </row>
    <row r="200" spans="1:18">
      <c r="A200" s="83">
        <f t="shared" si="2"/>
        <v>193</v>
      </c>
      <c r="B200" s="83" t="e">
        <f>Worksheets!$S$24*(A200-0.5)</f>
        <v>#VALUE!</v>
      </c>
      <c r="C200" s="90" t="e">
        <f>IF(Worksheets!$V$24&gt;=A200,Worksheets!$G$45*Worksheets!$AD$29*(1-Worksheets!$AD$29)^('Yield Calculations'!A200-1),0)</f>
        <v>#VALUE!</v>
      </c>
      <c r="D200" s="90" t="e">
        <f>IF(Worksheets!$V$24&gt;=A200,(Worksheets!$G$45-SUM($D$7:D199))*(((2*Worksheets!$G$44*(1-Worksheets!$G$44)*Worksheets!$AD$29)+(Worksheets!$G$44^2*Worksheets!$AD$29^2))/Worksheets!$G$45),0)</f>
        <v>#VALUE!</v>
      </c>
      <c r="E200" s="90" t="e">
        <f>IF(Worksheets!$V$24&gt;=A200,(Worksheets!$G$45-SUM($E$7:E199))*((Worksheets!$G$44^3*Worksheets!$AD$29^3+3*Worksheets!$G$44^2*(1-Worksheets!$G$44)*Worksheets!$AD$29^2+3*Worksheets!$G$44*(1-Worksheets!$G$44)^2*Worksheets!$AD$29)/Worksheets!$G$45),0)</f>
        <v>#VALUE!</v>
      </c>
      <c r="F200" s="90" t="e">
        <f>IF(Worksheets!$V$24&gt;=A200,(Worksheets!$G$45-SUM($F$7:F199))*((Worksheets!$G$44^4*Worksheets!$AD$29^4+4*Worksheets!$G$44^3*(1-Worksheets!$G$44)*Worksheets!$AD$29^3+6*Worksheets!$G$44^2*(1-Worksheets!$G$44)^2*Worksheets!$AD$29^2+4*Worksheets!$G$44*(1-Worksheets!$G$44^3)*Worksheets!$AD$29)/Worksheets!$G$45),0)</f>
        <v>#VALUE!</v>
      </c>
      <c r="G200" s="90" t="str">
        <f>IF(Worksheets!$D$45='Yield Calculations'!$C$4,'Yield Calculations'!B200*'Yield Calculations'!C200,IF(Worksheets!$D$45='Yield Calculations'!$D$4,'Yield Calculations'!B200*'Yield Calculations'!D200,IF(Worksheets!$D$45='Yield Calculations'!$E$4,'Yield Calculations'!B200*'Yield Calculations'!E200,IF(Worksheets!$D$45='Yield Calculations'!$F$4,'Yield Calculations'!B200*'Yield Calculations'!F200,"Too Many Lanes"))))</f>
        <v>Too Many Lanes</v>
      </c>
      <c r="H200" s="90" t="str">
        <f>IF(Worksheets!$D$45='Yield Calculations'!$C$4,'Yield Calculations'!C200,IF(Worksheets!$D$45='Yield Calculations'!$D$4,'Yield Calculations'!D200,IF(Worksheets!$D$45='Yield Calculations'!$E$4,'Yield Calculations'!E200,IF(Worksheets!$D$45='Yield Calculations'!$F$4,'Yield Calculations'!F200,"Too Many Lanes"))))</f>
        <v>Too Many Lanes</v>
      </c>
      <c r="K200" s="83">
        <v>193</v>
      </c>
      <c r="L200" s="83" t="e">
        <f>Worksheets!$X$24*(K200-0.5)</f>
        <v>#VALUE!</v>
      </c>
      <c r="M200" s="90" t="e">
        <f>IF(Worksheets!$AA$24&gt;=K200,Worksheets!$L$45*Worksheets!$AD$29*(1-Worksheets!$AD$29)^('Yield Calculations'!K200-1),0)</f>
        <v>#VALUE!</v>
      </c>
      <c r="N200" s="90" t="e">
        <f>IF(Worksheets!$AA$24&gt;=K200,(Worksheets!$L$45-SUM($N$7:N199))*(((2*Worksheets!$L$44*(1-Worksheets!$L$44)*Worksheets!$AD$29)+(Worksheets!$L$44^2*Worksheets!$AD$29^2))/Worksheets!$L$45),0)</f>
        <v>#VALUE!</v>
      </c>
      <c r="O200" s="90" t="e">
        <f>IF(Worksheets!$AA$24&gt;=K200,(Worksheets!$L$45-SUM($O$7:O199))*((Worksheets!$L$44^3*Worksheets!$AD$29^3+3*Worksheets!$L$44^2*(1-Worksheets!$L$44)*Worksheets!$AD$29^2+3*Worksheets!$L$44*(1-Worksheets!$L$44)^2*Worksheets!$AD$29)/Worksheets!$L$45),0)</f>
        <v>#VALUE!</v>
      </c>
      <c r="P200" s="90" t="e">
        <f>IF(Worksheets!$AA$24&gt;=K200,(Worksheets!$L$45-SUM($P$7:P199))*((Worksheets!$L$44^4*Worksheets!$AD$29^4+4*Worksheets!$L$44^3*(1-Worksheets!$L$44)*Worksheets!$AD$29^3+6*Worksheets!$L$44^2*(1-Worksheets!$L$44)^2*Worksheets!$AD$29^2+4*Worksheets!$L$44*(1-Worksheets!$L$44^3)*Worksheets!$AD$29)/Worksheets!$L$45),0)</f>
        <v>#VALUE!</v>
      </c>
      <c r="Q200" s="90" t="str">
        <f>IF(Worksheets!$I$45='Yield Calculations'!$M$4,'Yield Calculations'!L200*'Yield Calculations'!M200,IF(Worksheets!$I$45='Yield Calculations'!$N$4,'Yield Calculations'!L200*'Yield Calculations'!N200,IF(Worksheets!$I$45='Yield Calculations'!$O$4,'Yield Calculations'!L200*'Yield Calculations'!O200,IF(Worksheets!$I$45='Yield Calculations'!$P$4,'Yield Calculations'!L200*'Yield Calculations'!P200,"Too Many Lanes"))))</f>
        <v>Too Many Lanes</v>
      </c>
      <c r="R200" s="90" t="str">
        <f>IF(Worksheets!$I$45='Yield Calculations'!$M$4,'Yield Calculations'!M200,IF(Worksheets!$I$45='Yield Calculations'!$N$4,'Yield Calculations'!N200,IF(Worksheets!$I$45='Yield Calculations'!$O$4,'Yield Calculations'!O200,IF(Worksheets!$I$45='Yield Calculations'!$P$4,'Yield Calculations'!P200,"Too Many Lanes"))))</f>
        <v>Too Many Lanes</v>
      </c>
    </row>
    <row r="201" spans="1:18">
      <c r="A201" s="83">
        <f t="shared" ref="A201:A264" si="3">A200+1</f>
        <v>194</v>
      </c>
      <c r="B201" s="83" t="e">
        <f>Worksheets!$S$24*(A201-0.5)</f>
        <v>#VALUE!</v>
      </c>
      <c r="C201" s="90" t="e">
        <f>IF(Worksheets!$V$24&gt;=A201,Worksheets!$G$45*Worksheets!$AD$29*(1-Worksheets!$AD$29)^('Yield Calculations'!A201-1),0)</f>
        <v>#VALUE!</v>
      </c>
      <c r="D201" s="90" t="e">
        <f>IF(Worksheets!$V$24&gt;=A201,(Worksheets!$G$45-SUM($D$7:D200))*(((2*Worksheets!$G$44*(1-Worksheets!$G$44)*Worksheets!$AD$29)+(Worksheets!$G$44^2*Worksheets!$AD$29^2))/Worksheets!$G$45),0)</f>
        <v>#VALUE!</v>
      </c>
      <c r="E201" s="90" t="e">
        <f>IF(Worksheets!$V$24&gt;=A201,(Worksheets!$G$45-SUM($E$7:E200))*((Worksheets!$G$44^3*Worksheets!$AD$29^3+3*Worksheets!$G$44^2*(1-Worksheets!$G$44)*Worksheets!$AD$29^2+3*Worksheets!$G$44*(1-Worksheets!$G$44)^2*Worksheets!$AD$29)/Worksheets!$G$45),0)</f>
        <v>#VALUE!</v>
      </c>
      <c r="F201" s="90" t="e">
        <f>IF(Worksheets!$V$24&gt;=A201,(Worksheets!$G$45-SUM($F$7:F200))*((Worksheets!$G$44^4*Worksheets!$AD$29^4+4*Worksheets!$G$44^3*(1-Worksheets!$G$44)*Worksheets!$AD$29^3+6*Worksheets!$G$44^2*(1-Worksheets!$G$44)^2*Worksheets!$AD$29^2+4*Worksheets!$G$44*(1-Worksheets!$G$44^3)*Worksheets!$AD$29)/Worksheets!$G$45),0)</f>
        <v>#VALUE!</v>
      </c>
      <c r="G201" s="90" t="str">
        <f>IF(Worksheets!$D$45='Yield Calculations'!$C$4,'Yield Calculations'!B201*'Yield Calculations'!C201,IF(Worksheets!$D$45='Yield Calculations'!$D$4,'Yield Calculations'!B201*'Yield Calculations'!D201,IF(Worksheets!$D$45='Yield Calculations'!$E$4,'Yield Calculations'!B201*'Yield Calculations'!E201,IF(Worksheets!$D$45='Yield Calculations'!$F$4,'Yield Calculations'!B201*'Yield Calculations'!F201,"Too Many Lanes"))))</f>
        <v>Too Many Lanes</v>
      </c>
      <c r="H201" s="90" t="str">
        <f>IF(Worksheets!$D$45='Yield Calculations'!$C$4,'Yield Calculations'!C201,IF(Worksheets!$D$45='Yield Calculations'!$D$4,'Yield Calculations'!D201,IF(Worksheets!$D$45='Yield Calculations'!$E$4,'Yield Calculations'!E201,IF(Worksheets!$D$45='Yield Calculations'!$F$4,'Yield Calculations'!F201,"Too Many Lanes"))))</f>
        <v>Too Many Lanes</v>
      </c>
      <c r="K201" s="83">
        <v>194</v>
      </c>
      <c r="L201" s="83" t="e">
        <f>Worksheets!$X$24*(K201-0.5)</f>
        <v>#VALUE!</v>
      </c>
      <c r="M201" s="90" t="e">
        <f>IF(Worksheets!$AA$24&gt;=K201,Worksheets!$L$45*Worksheets!$AD$29*(1-Worksheets!$AD$29)^('Yield Calculations'!K201-1),0)</f>
        <v>#VALUE!</v>
      </c>
      <c r="N201" s="90" t="e">
        <f>IF(Worksheets!$AA$24&gt;=K201,(Worksheets!$L$45-SUM($N$7:N200))*(((2*Worksheets!$L$44*(1-Worksheets!$L$44)*Worksheets!$AD$29)+(Worksheets!$L$44^2*Worksheets!$AD$29^2))/Worksheets!$L$45),0)</f>
        <v>#VALUE!</v>
      </c>
      <c r="O201" s="90" t="e">
        <f>IF(Worksheets!$AA$24&gt;=K201,(Worksheets!$L$45-SUM($O$7:O200))*((Worksheets!$L$44^3*Worksheets!$AD$29^3+3*Worksheets!$L$44^2*(1-Worksheets!$L$44)*Worksheets!$AD$29^2+3*Worksheets!$L$44*(1-Worksheets!$L$44)^2*Worksheets!$AD$29)/Worksheets!$L$45),0)</f>
        <v>#VALUE!</v>
      </c>
      <c r="P201" s="90" t="e">
        <f>IF(Worksheets!$AA$24&gt;=K201,(Worksheets!$L$45-SUM($P$7:P200))*((Worksheets!$L$44^4*Worksheets!$AD$29^4+4*Worksheets!$L$44^3*(1-Worksheets!$L$44)*Worksheets!$AD$29^3+6*Worksheets!$L$44^2*(1-Worksheets!$L$44)^2*Worksheets!$AD$29^2+4*Worksheets!$L$44*(1-Worksheets!$L$44^3)*Worksheets!$AD$29)/Worksheets!$L$45),0)</f>
        <v>#VALUE!</v>
      </c>
      <c r="Q201" s="90" t="str">
        <f>IF(Worksheets!$I$45='Yield Calculations'!$M$4,'Yield Calculations'!L201*'Yield Calculations'!M201,IF(Worksheets!$I$45='Yield Calculations'!$N$4,'Yield Calculations'!L201*'Yield Calculations'!N201,IF(Worksheets!$I$45='Yield Calculations'!$O$4,'Yield Calculations'!L201*'Yield Calculations'!O201,IF(Worksheets!$I$45='Yield Calculations'!$P$4,'Yield Calculations'!L201*'Yield Calculations'!P201,"Too Many Lanes"))))</f>
        <v>Too Many Lanes</v>
      </c>
      <c r="R201" s="90" t="str">
        <f>IF(Worksheets!$I$45='Yield Calculations'!$M$4,'Yield Calculations'!M201,IF(Worksheets!$I$45='Yield Calculations'!$N$4,'Yield Calculations'!N201,IF(Worksheets!$I$45='Yield Calculations'!$O$4,'Yield Calculations'!O201,IF(Worksheets!$I$45='Yield Calculations'!$P$4,'Yield Calculations'!P201,"Too Many Lanes"))))</f>
        <v>Too Many Lanes</v>
      </c>
    </row>
    <row r="202" spans="1:18">
      <c r="A202" s="83">
        <f t="shared" si="3"/>
        <v>195</v>
      </c>
      <c r="B202" s="83" t="e">
        <f>Worksheets!$S$24*(A202-0.5)</f>
        <v>#VALUE!</v>
      </c>
      <c r="C202" s="90" t="e">
        <f>IF(Worksheets!$V$24&gt;=A202,Worksheets!$G$45*Worksheets!$AD$29*(1-Worksheets!$AD$29)^('Yield Calculations'!A202-1),0)</f>
        <v>#VALUE!</v>
      </c>
      <c r="D202" s="90" t="e">
        <f>IF(Worksheets!$V$24&gt;=A202,(Worksheets!$G$45-SUM($D$7:D201))*(((2*Worksheets!$G$44*(1-Worksheets!$G$44)*Worksheets!$AD$29)+(Worksheets!$G$44^2*Worksheets!$AD$29^2))/Worksheets!$G$45),0)</f>
        <v>#VALUE!</v>
      </c>
      <c r="E202" s="90" t="e">
        <f>IF(Worksheets!$V$24&gt;=A202,(Worksheets!$G$45-SUM($E$7:E201))*((Worksheets!$G$44^3*Worksheets!$AD$29^3+3*Worksheets!$G$44^2*(1-Worksheets!$G$44)*Worksheets!$AD$29^2+3*Worksheets!$G$44*(1-Worksheets!$G$44)^2*Worksheets!$AD$29)/Worksheets!$G$45),0)</f>
        <v>#VALUE!</v>
      </c>
      <c r="F202" s="90" t="e">
        <f>IF(Worksheets!$V$24&gt;=A202,(Worksheets!$G$45-SUM($F$7:F201))*((Worksheets!$G$44^4*Worksheets!$AD$29^4+4*Worksheets!$G$44^3*(1-Worksheets!$G$44)*Worksheets!$AD$29^3+6*Worksheets!$G$44^2*(1-Worksheets!$G$44)^2*Worksheets!$AD$29^2+4*Worksheets!$G$44*(1-Worksheets!$G$44^3)*Worksheets!$AD$29)/Worksheets!$G$45),0)</f>
        <v>#VALUE!</v>
      </c>
      <c r="G202" s="90" t="str">
        <f>IF(Worksheets!$D$45='Yield Calculations'!$C$4,'Yield Calculations'!B202*'Yield Calculations'!C202,IF(Worksheets!$D$45='Yield Calculations'!$D$4,'Yield Calculations'!B202*'Yield Calculations'!D202,IF(Worksheets!$D$45='Yield Calculations'!$E$4,'Yield Calculations'!B202*'Yield Calculations'!E202,IF(Worksheets!$D$45='Yield Calculations'!$F$4,'Yield Calculations'!B202*'Yield Calculations'!F202,"Too Many Lanes"))))</f>
        <v>Too Many Lanes</v>
      </c>
      <c r="H202" s="90" t="str">
        <f>IF(Worksheets!$D$45='Yield Calculations'!$C$4,'Yield Calculations'!C202,IF(Worksheets!$D$45='Yield Calculations'!$D$4,'Yield Calculations'!D202,IF(Worksheets!$D$45='Yield Calculations'!$E$4,'Yield Calculations'!E202,IF(Worksheets!$D$45='Yield Calculations'!$F$4,'Yield Calculations'!F202,"Too Many Lanes"))))</f>
        <v>Too Many Lanes</v>
      </c>
      <c r="K202" s="83">
        <v>195</v>
      </c>
      <c r="L202" s="83" t="e">
        <f>Worksheets!$X$24*(K202-0.5)</f>
        <v>#VALUE!</v>
      </c>
      <c r="M202" s="90" t="e">
        <f>IF(Worksheets!$AA$24&gt;=K202,Worksheets!$L$45*Worksheets!$AD$29*(1-Worksheets!$AD$29)^('Yield Calculations'!K202-1),0)</f>
        <v>#VALUE!</v>
      </c>
      <c r="N202" s="90" t="e">
        <f>IF(Worksheets!$AA$24&gt;=K202,(Worksheets!$L$45-SUM($N$7:N201))*(((2*Worksheets!$L$44*(1-Worksheets!$L$44)*Worksheets!$AD$29)+(Worksheets!$L$44^2*Worksheets!$AD$29^2))/Worksheets!$L$45),0)</f>
        <v>#VALUE!</v>
      </c>
      <c r="O202" s="90" t="e">
        <f>IF(Worksheets!$AA$24&gt;=K202,(Worksheets!$L$45-SUM($O$7:O201))*((Worksheets!$L$44^3*Worksheets!$AD$29^3+3*Worksheets!$L$44^2*(1-Worksheets!$L$44)*Worksheets!$AD$29^2+3*Worksheets!$L$44*(1-Worksheets!$L$44)^2*Worksheets!$AD$29)/Worksheets!$L$45),0)</f>
        <v>#VALUE!</v>
      </c>
      <c r="P202" s="90" t="e">
        <f>IF(Worksheets!$AA$24&gt;=K202,(Worksheets!$L$45-SUM($P$7:P201))*((Worksheets!$L$44^4*Worksheets!$AD$29^4+4*Worksheets!$L$44^3*(1-Worksheets!$L$44)*Worksheets!$AD$29^3+6*Worksheets!$L$44^2*(1-Worksheets!$L$44)^2*Worksheets!$AD$29^2+4*Worksheets!$L$44*(1-Worksheets!$L$44^3)*Worksheets!$AD$29)/Worksheets!$L$45),0)</f>
        <v>#VALUE!</v>
      </c>
      <c r="Q202" s="90" t="str">
        <f>IF(Worksheets!$I$45='Yield Calculations'!$M$4,'Yield Calculations'!L202*'Yield Calculations'!M202,IF(Worksheets!$I$45='Yield Calculations'!$N$4,'Yield Calculations'!L202*'Yield Calculations'!N202,IF(Worksheets!$I$45='Yield Calculations'!$O$4,'Yield Calculations'!L202*'Yield Calculations'!O202,IF(Worksheets!$I$45='Yield Calculations'!$P$4,'Yield Calculations'!L202*'Yield Calculations'!P202,"Too Many Lanes"))))</f>
        <v>Too Many Lanes</v>
      </c>
      <c r="R202" s="90" t="str">
        <f>IF(Worksheets!$I$45='Yield Calculations'!$M$4,'Yield Calculations'!M202,IF(Worksheets!$I$45='Yield Calculations'!$N$4,'Yield Calculations'!N202,IF(Worksheets!$I$45='Yield Calculations'!$O$4,'Yield Calculations'!O202,IF(Worksheets!$I$45='Yield Calculations'!$P$4,'Yield Calculations'!P202,"Too Many Lanes"))))</f>
        <v>Too Many Lanes</v>
      </c>
    </row>
    <row r="203" spans="1:18">
      <c r="A203" s="83">
        <f t="shared" si="3"/>
        <v>196</v>
      </c>
      <c r="B203" s="83" t="e">
        <f>Worksheets!$S$24*(A203-0.5)</f>
        <v>#VALUE!</v>
      </c>
      <c r="C203" s="90" t="e">
        <f>IF(Worksheets!$V$24&gt;=A203,Worksheets!$G$45*Worksheets!$AD$29*(1-Worksheets!$AD$29)^('Yield Calculations'!A203-1),0)</f>
        <v>#VALUE!</v>
      </c>
      <c r="D203" s="90" t="e">
        <f>IF(Worksheets!$V$24&gt;=A203,(Worksheets!$G$45-SUM($D$7:D202))*(((2*Worksheets!$G$44*(1-Worksheets!$G$44)*Worksheets!$AD$29)+(Worksheets!$G$44^2*Worksheets!$AD$29^2))/Worksheets!$G$45),0)</f>
        <v>#VALUE!</v>
      </c>
      <c r="E203" s="90" t="e">
        <f>IF(Worksheets!$V$24&gt;=A203,(Worksheets!$G$45-SUM($E$7:E202))*((Worksheets!$G$44^3*Worksheets!$AD$29^3+3*Worksheets!$G$44^2*(1-Worksheets!$G$44)*Worksheets!$AD$29^2+3*Worksheets!$G$44*(1-Worksheets!$G$44)^2*Worksheets!$AD$29)/Worksheets!$G$45),0)</f>
        <v>#VALUE!</v>
      </c>
      <c r="F203" s="90" t="e">
        <f>IF(Worksheets!$V$24&gt;=A203,(Worksheets!$G$45-SUM($F$7:F202))*((Worksheets!$G$44^4*Worksheets!$AD$29^4+4*Worksheets!$G$44^3*(1-Worksheets!$G$44)*Worksheets!$AD$29^3+6*Worksheets!$G$44^2*(1-Worksheets!$G$44)^2*Worksheets!$AD$29^2+4*Worksheets!$G$44*(1-Worksheets!$G$44^3)*Worksheets!$AD$29)/Worksheets!$G$45),0)</f>
        <v>#VALUE!</v>
      </c>
      <c r="G203" s="90" t="str">
        <f>IF(Worksheets!$D$45='Yield Calculations'!$C$4,'Yield Calculations'!B203*'Yield Calculations'!C203,IF(Worksheets!$D$45='Yield Calculations'!$D$4,'Yield Calculations'!B203*'Yield Calculations'!D203,IF(Worksheets!$D$45='Yield Calculations'!$E$4,'Yield Calculations'!B203*'Yield Calculations'!E203,IF(Worksheets!$D$45='Yield Calculations'!$F$4,'Yield Calculations'!B203*'Yield Calculations'!F203,"Too Many Lanes"))))</f>
        <v>Too Many Lanes</v>
      </c>
      <c r="H203" s="90" t="str">
        <f>IF(Worksheets!$D$45='Yield Calculations'!$C$4,'Yield Calculations'!C203,IF(Worksheets!$D$45='Yield Calculations'!$D$4,'Yield Calculations'!D203,IF(Worksheets!$D$45='Yield Calculations'!$E$4,'Yield Calculations'!E203,IF(Worksheets!$D$45='Yield Calculations'!$F$4,'Yield Calculations'!F203,"Too Many Lanes"))))</f>
        <v>Too Many Lanes</v>
      </c>
      <c r="K203" s="83">
        <v>196</v>
      </c>
      <c r="L203" s="83" t="e">
        <f>Worksheets!$X$24*(K203-0.5)</f>
        <v>#VALUE!</v>
      </c>
      <c r="M203" s="90" t="e">
        <f>IF(Worksheets!$AA$24&gt;=K203,Worksheets!$L$45*Worksheets!$AD$29*(1-Worksheets!$AD$29)^('Yield Calculations'!K203-1),0)</f>
        <v>#VALUE!</v>
      </c>
      <c r="N203" s="90" t="e">
        <f>IF(Worksheets!$AA$24&gt;=K203,(Worksheets!$L$45-SUM($N$7:N202))*(((2*Worksheets!$L$44*(1-Worksheets!$L$44)*Worksheets!$AD$29)+(Worksheets!$L$44^2*Worksheets!$AD$29^2))/Worksheets!$L$45),0)</f>
        <v>#VALUE!</v>
      </c>
      <c r="O203" s="90" t="e">
        <f>IF(Worksheets!$AA$24&gt;=K203,(Worksheets!$L$45-SUM($O$7:O202))*((Worksheets!$L$44^3*Worksheets!$AD$29^3+3*Worksheets!$L$44^2*(1-Worksheets!$L$44)*Worksheets!$AD$29^2+3*Worksheets!$L$44*(1-Worksheets!$L$44)^2*Worksheets!$AD$29)/Worksheets!$L$45),0)</f>
        <v>#VALUE!</v>
      </c>
      <c r="P203" s="90" t="e">
        <f>IF(Worksheets!$AA$24&gt;=K203,(Worksheets!$L$45-SUM($P$7:P202))*((Worksheets!$L$44^4*Worksheets!$AD$29^4+4*Worksheets!$L$44^3*(1-Worksheets!$L$44)*Worksheets!$AD$29^3+6*Worksheets!$L$44^2*(1-Worksheets!$L$44)^2*Worksheets!$AD$29^2+4*Worksheets!$L$44*(1-Worksheets!$L$44^3)*Worksheets!$AD$29)/Worksheets!$L$45),0)</f>
        <v>#VALUE!</v>
      </c>
      <c r="Q203" s="90" t="str">
        <f>IF(Worksheets!$I$45='Yield Calculations'!$M$4,'Yield Calculations'!L203*'Yield Calculations'!M203,IF(Worksheets!$I$45='Yield Calculations'!$N$4,'Yield Calculations'!L203*'Yield Calculations'!N203,IF(Worksheets!$I$45='Yield Calculations'!$O$4,'Yield Calculations'!L203*'Yield Calculations'!O203,IF(Worksheets!$I$45='Yield Calculations'!$P$4,'Yield Calculations'!L203*'Yield Calculations'!P203,"Too Many Lanes"))))</f>
        <v>Too Many Lanes</v>
      </c>
      <c r="R203" s="90" t="str">
        <f>IF(Worksheets!$I$45='Yield Calculations'!$M$4,'Yield Calculations'!M203,IF(Worksheets!$I$45='Yield Calculations'!$N$4,'Yield Calculations'!N203,IF(Worksheets!$I$45='Yield Calculations'!$O$4,'Yield Calculations'!O203,IF(Worksheets!$I$45='Yield Calculations'!$P$4,'Yield Calculations'!P203,"Too Many Lanes"))))</f>
        <v>Too Many Lanes</v>
      </c>
    </row>
    <row r="204" spans="1:18">
      <c r="A204" s="83">
        <f t="shared" si="3"/>
        <v>197</v>
      </c>
      <c r="B204" s="83" t="e">
        <f>Worksheets!$S$24*(A204-0.5)</f>
        <v>#VALUE!</v>
      </c>
      <c r="C204" s="90" t="e">
        <f>IF(Worksheets!$V$24&gt;=A204,Worksheets!$G$45*Worksheets!$AD$29*(1-Worksheets!$AD$29)^('Yield Calculations'!A204-1),0)</f>
        <v>#VALUE!</v>
      </c>
      <c r="D204" s="90" t="e">
        <f>IF(Worksheets!$V$24&gt;=A204,(Worksheets!$G$45-SUM($D$7:D203))*(((2*Worksheets!$G$44*(1-Worksheets!$G$44)*Worksheets!$AD$29)+(Worksheets!$G$44^2*Worksheets!$AD$29^2))/Worksheets!$G$45),0)</f>
        <v>#VALUE!</v>
      </c>
      <c r="E204" s="90" t="e">
        <f>IF(Worksheets!$V$24&gt;=A204,(Worksheets!$G$45-SUM($E$7:E203))*((Worksheets!$G$44^3*Worksheets!$AD$29^3+3*Worksheets!$G$44^2*(1-Worksheets!$G$44)*Worksheets!$AD$29^2+3*Worksheets!$G$44*(1-Worksheets!$G$44)^2*Worksheets!$AD$29)/Worksheets!$G$45),0)</f>
        <v>#VALUE!</v>
      </c>
      <c r="F204" s="90" t="e">
        <f>IF(Worksheets!$V$24&gt;=A204,(Worksheets!$G$45-SUM($F$7:F203))*((Worksheets!$G$44^4*Worksheets!$AD$29^4+4*Worksheets!$G$44^3*(1-Worksheets!$G$44)*Worksheets!$AD$29^3+6*Worksheets!$G$44^2*(1-Worksheets!$G$44)^2*Worksheets!$AD$29^2+4*Worksheets!$G$44*(1-Worksheets!$G$44^3)*Worksheets!$AD$29)/Worksheets!$G$45),0)</f>
        <v>#VALUE!</v>
      </c>
      <c r="G204" s="90" t="str">
        <f>IF(Worksheets!$D$45='Yield Calculations'!$C$4,'Yield Calculations'!B204*'Yield Calculations'!C204,IF(Worksheets!$D$45='Yield Calculations'!$D$4,'Yield Calculations'!B204*'Yield Calculations'!D204,IF(Worksheets!$D$45='Yield Calculations'!$E$4,'Yield Calculations'!B204*'Yield Calculations'!E204,IF(Worksheets!$D$45='Yield Calculations'!$F$4,'Yield Calculations'!B204*'Yield Calculations'!F204,"Too Many Lanes"))))</f>
        <v>Too Many Lanes</v>
      </c>
      <c r="H204" s="90" t="str">
        <f>IF(Worksheets!$D$45='Yield Calculations'!$C$4,'Yield Calculations'!C204,IF(Worksheets!$D$45='Yield Calculations'!$D$4,'Yield Calculations'!D204,IF(Worksheets!$D$45='Yield Calculations'!$E$4,'Yield Calculations'!E204,IF(Worksheets!$D$45='Yield Calculations'!$F$4,'Yield Calculations'!F204,"Too Many Lanes"))))</f>
        <v>Too Many Lanes</v>
      </c>
      <c r="K204" s="83">
        <v>197</v>
      </c>
      <c r="L204" s="83" t="e">
        <f>Worksheets!$X$24*(K204-0.5)</f>
        <v>#VALUE!</v>
      </c>
      <c r="M204" s="90" t="e">
        <f>IF(Worksheets!$AA$24&gt;=K204,Worksheets!$L$45*Worksheets!$AD$29*(1-Worksheets!$AD$29)^('Yield Calculations'!K204-1),0)</f>
        <v>#VALUE!</v>
      </c>
      <c r="N204" s="90" t="e">
        <f>IF(Worksheets!$AA$24&gt;=K204,(Worksheets!$L$45-SUM($N$7:N203))*(((2*Worksheets!$L$44*(1-Worksheets!$L$44)*Worksheets!$AD$29)+(Worksheets!$L$44^2*Worksheets!$AD$29^2))/Worksheets!$L$45),0)</f>
        <v>#VALUE!</v>
      </c>
      <c r="O204" s="90" t="e">
        <f>IF(Worksheets!$AA$24&gt;=K204,(Worksheets!$L$45-SUM($O$7:O203))*((Worksheets!$L$44^3*Worksheets!$AD$29^3+3*Worksheets!$L$44^2*(1-Worksheets!$L$44)*Worksheets!$AD$29^2+3*Worksheets!$L$44*(1-Worksheets!$L$44)^2*Worksheets!$AD$29)/Worksheets!$L$45),0)</f>
        <v>#VALUE!</v>
      </c>
      <c r="P204" s="90" t="e">
        <f>IF(Worksheets!$AA$24&gt;=K204,(Worksheets!$L$45-SUM($P$7:P203))*((Worksheets!$L$44^4*Worksheets!$AD$29^4+4*Worksheets!$L$44^3*(1-Worksheets!$L$44)*Worksheets!$AD$29^3+6*Worksheets!$L$44^2*(1-Worksheets!$L$44)^2*Worksheets!$AD$29^2+4*Worksheets!$L$44*(1-Worksheets!$L$44^3)*Worksheets!$AD$29)/Worksheets!$L$45),0)</f>
        <v>#VALUE!</v>
      </c>
      <c r="Q204" s="90" t="str">
        <f>IF(Worksheets!$I$45='Yield Calculations'!$M$4,'Yield Calculations'!L204*'Yield Calculations'!M204,IF(Worksheets!$I$45='Yield Calculations'!$N$4,'Yield Calculations'!L204*'Yield Calculations'!N204,IF(Worksheets!$I$45='Yield Calculations'!$O$4,'Yield Calculations'!L204*'Yield Calculations'!O204,IF(Worksheets!$I$45='Yield Calculations'!$P$4,'Yield Calculations'!L204*'Yield Calculations'!P204,"Too Many Lanes"))))</f>
        <v>Too Many Lanes</v>
      </c>
      <c r="R204" s="90" t="str">
        <f>IF(Worksheets!$I$45='Yield Calculations'!$M$4,'Yield Calculations'!M204,IF(Worksheets!$I$45='Yield Calculations'!$N$4,'Yield Calculations'!N204,IF(Worksheets!$I$45='Yield Calculations'!$O$4,'Yield Calculations'!O204,IF(Worksheets!$I$45='Yield Calculations'!$P$4,'Yield Calculations'!P204,"Too Many Lanes"))))</f>
        <v>Too Many Lanes</v>
      </c>
    </row>
    <row r="205" spans="1:18">
      <c r="A205" s="83">
        <f t="shared" si="3"/>
        <v>198</v>
      </c>
      <c r="B205" s="83" t="e">
        <f>Worksheets!$S$24*(A205-0.5)</f>
        <v>#VALUE!</v>
      </c>
      <c r="C205" s="90" t="e">
        <f>IF(Worksheets!$V$24&gt;=A205,Worksheets!$G$45*Worksheets!$AD$29*(1-Worksheets!$AD$29)^('Yield Calculations'!A205-1),0)</f>
        <v>#VALUE!</v>
      </c>
      <c r="D205" s="90" t="e">
        <f>IF(Worksheets!$V$24&gt;=A205,(Worksheets!$G$45-SUM($D$7:D204))*(((2*Worksheets!$G$44*(1-Worksheets!$G$44)*Worksheets!$AD$29)+(Worksheets!$G$44^2*Worksheets!$AD$29^2))/Worksheets!$G$45),0)</f>
        <v>#VALUE!</v>
      </c>
      <c r="E205" s="90" t="e">
        <f>IF(Worksheets!$V$24&gt;=A205,(Worksheets!$G$45-SUM($E$7:E204))*((Worksheets!$G$44^3*Worksheets!$AD$29^3+3*Worksheets!$G$44^2*(1-Worksheets!$G$44)*Worksheets!$AD$29^2+3*Worksheets!$G$44*(1-Worksheets!$G$44)^2*Worksheets!$AD$29)/Worksheets!$G$45),0)</f>
        <v>#VALUE!</v>
      </c>
      <c r="F205" s="90" t="e">
        <f>IF(Worksheets!$V$24&gt;=A205,(Worksheets!$G$45-SUM($F$7:F204))*((Worksheets!$G$44^4*Worksheets!$AD$29^4+4*Worksheets!$G$44^3*(1-Worksheets!$G$44)*Worksheets!$AD$29^3+6*Worksheets!$G$44^2*(1-Worksheets!$G$44)^2*Worksheets!$AD$29^2+4*Worksheets!$G$44*(1-Worksheets!$G$44^3)*Worksheets!$AD$29)/Worksheets!$G$45),0)</f>
        <v>#VALUE!</v>
      </c>
      <c r="G205" s="90" t="str">
        <f>IF(Worksheets!$D$45='Yield Calculations'!$C$4,'Yield Calculations'!B205*'Yield Calculations'!C205,IF(Worksheets!$D$45='Yield Calculations'!$D$4,'Yield Calculations'!B205*'Yield Calculations'!D205,IF(Worksheets!$D$45='Yield Calculations'!$E$4,'Yield Calculations'!B205*'Yield Calculations'!E205,IF(Worksheets!$D$45='Yield Calculations'!$F$4,'Yield Calculations'!B205*'Yield Calculations'!F205,"Too Many Lanes"))))</f>
        <v>Too Many Lanes</v>
      </c>
      <c r="H205" s="90" t="str">
        <f>IF(Worksheets!$D$45='Yield Calculations'!$C$4,'Yield Calculations'!C205,IF(Worksheets!$D$45='Yield Calculations'!$D$4,'Yield Calculations'!D205,IF(Worksheets!$D$45='Yield Calculations'!$E$4,'Yield Calculations'!E205,IF(Worksheets!$D$45='Yield Calculations'!$F$4,'Yield Calculations'!F205,"Too Many Lanes"))))</f>
        <v>Too Many Lanes</v>
      </c>
      <c r="K205" s="83">
        <v>198</v>
      </c>
      <c r="L205" s="83" t="e">
        <f>Worksheets!$X$24*(K205-0.5)</f>
        <v>#VALUE!</v>
      </c>
      <c r="M205" s="90" t="e">
        <f>IF(Worksheets!$AA$24&gt;=K205,Worksheets!$L$45*Worksheets!$AD$29*(1-Worksheets!$AD$29)^('Yield Calculations'!K205-1),0)</f>
        <v>#VALUE!</v>
      </c>
      <c r="N205" s="90" t="e">
        <f>IF(Worksheets!$AA$24&gt;=K205,(Worksheets!$L$45-SUM($N$7:N204))*(((2*Worksheets!$L$44*(1-Worksheets!$L$44)*Worksheets!$AD$29)+(Worksheets!$L$44^2*Worksheets!$AD$29^2))/Worksheets!$L$45),0)</f>
        <v>#VALUE!</v>
      </c>
      <c r="O205" s="90" t="e">
        <f>IF(Worksheets!$AA$24&gt;=K205,(Worksheets!$L$45-SUM($O$7:O204))*((Worksheets!$L$44^3*Worksheets!$AD$29^3+3*Worksheets!$L$44^2*(1-Worksheets!$L$44)*Worksheets!$AD$29^2+3*Worksheets!$L$44*(1-Worksheets!$L$44)^2*Worksheets!$AD$29)/Worksheets!$L$45),0)</f>
        <v>#VALUE!</v>
      </c>
      <c r="P205" s="90" t="e">
        <f>IF(Worksheets!$AA$24&gt;=K205,(Worksheets!$L$45-SUM($P$7:P204))*((Worksheets!$L$44^4*Worksheets!$AD$29^4+4*Worksheets!$L$44^3*(1-Worksheets!$L$44)*Worksheets!$AD$29^3+6*Worksheets!$L$44^2*(1-Worksheets!$L$44)^2*Worksheets!$AD$29^2+4*Worksheets!$L$44*(1-Worksheets!$L$44^3)*Worksheets!$AD$29)/Worksheets!$L$45),0)</f>
        <v>#VALUE!</v>
      </c>
      <c r="Q205" s="90" t="str">
        <f>IF(Worksheets!$I$45='Yield Calculations'!$M$4,'Yield Calculations'!L205*'Yield Calculations'!M205,IF(Worksheets!$I$45='Yield Calculations'!$N$4,'Yield Calculations'!L205*'Yield Calculations'!N205,IF(Worksheets!$I$45='Yield Calculations'!$O$4,'Yield Calculations'!L205*'Yield Calculations'!O205,IF(Worksheets!$I$45='Yield Calculations'!$P$4,'Yield Calculations'!L205*'Yield Calculations'!P205,"Too Many Lanes"))))</f>
        <v>Too Many Lanes</v>
      </c>
      <c r="R205" s="90" t="str">
        <f>IF(Worksheets!$I$45='Yield Calculations'!$M$4,'Yield Calculations'!M205,IF(Worksheets!$I$45='Yield Calculations'!$N$4,'Yield Calculations'!N205,IF(Worksheets!$I$45='Yield Calculations'!$O$4,'Yield Calculations'!O205,IF(Worksheets!$I$45='Yield Calculations'!$P$4,'Yield Calculations'!P205,"Too Many Lanes"))))</f>
        <v>Too Many Lanes</v>
      </c>
    </row>
    <row r="206" spans="1:18">
      <c r="A206" s="83">
        <f t="shared" si="3"/>
        <v>199</v>
      </c>
      <c r="B206" s="83" t="e">
        <f>Worksheets!$S$24*(A206-0.5)</f>
        <v>#VALUE!</v>
      </c>
      <c r="C206" s="90" t="e">
        <f>IF(Worksheets!$V$24&gt;=A206,Worksheets!$G$45*Worksheets!$AD$29*(1-Worksheets!$AD$29)^('Yield Calculations'!A206-1),0)</f>
        <v>#VALUE!</v>
      </c>
      <c r="D206" s="90" t="e">
        <f>IF(Worksheets!$V$24&gt;=A206,(Worksheets!$G$45-SUM($D$7:D205))*(((2*Worksheets!$G$44*(1-Worksheets!$G$44)*Worksheets!$AD$29)+(Worksheets!$G$44^2*Worksheets!$AD$29^2))/Worksheets!$G$45),0)</f>
        <v>#VALUE!</v>
      </c>
      <c r="E206" s="90" t="e">
        <f>IF(Worksheets!$V$24&gt;=A206,(Worksheets!$G$45-SUM($E$7:E205))*((Worksheets!$G$44^3*Worksheets!$AD$29^3+3*Worksheets!$G$44^2*(1-Worksheets!$G$44)*Worksheets!$AD$29^2+3*Worksheets!$G$44*(1-Worksheets!$G$44)^2*Worksheets!$AD$29)/Worksheets!$G$45),0)</f>
        <v>#VALUE!</v>
      </c>
      <c r="F206" s="90" t="e">
        <f>IF(Worksheets!$V$24&gt;=A206,(Worksheets!$G$45-SUM($F$7:F205))*((Worksheets!$G$44^4*Worksheets!$AD$29^4+4*Worksheets!$G$44^3*(1-Worksheets!$G$44)*Worksheets!$AD$29^3+6*Worksheets!$G$44^2*(1-Worksheets!$G$44)^2*Worksheets!$AD$29^2+4*Worksheets!$G$44*(1-Worksheets!$G$44^3)*Worksheets!$AD$29)/Worksheets!$G$45),0)</f>
        <v>#VALUE!</v>
      </c>
      <c r="G206" s="90" t="str">
        <f>IF(Worksheets!$D$45='Yield Calculations'!$C$4,'Yield Calculations'!B206*'Yield Calculations'!C206,IF(Worksheets!$D$45='Yield Calculations'!$D$4,'Yield Calculations'!B206*'Yield Calculations'!D206,IF(Worksheets!$D$45='Yield Calculations'!$E$4,'Yield Calculations'!B206*'Yield Calculations'!E206,IF(Worksheets!$D$45='Yield Calculations'!$F$4,'Yield Calculations'!B206*'Yield Calculations'!F206,"Too Many Lanes"))))</f>
        <v>Too Many Lanes</v>
      </c>
      <c r="H206" s="90" t="str">
        <f>IF(Worksheets!$D$45='Yield Calculations'!$C$4,'Yield Calculations'!C206,IF(Worksheets!$D$45='Yield Calculations'!$D$4,'Yield Calculations'!D206,IF(Worksheets!$D$45='Yield Calculations'!$E$4,'Yield Calculations'!E206,IF(Worksheets!$D$45='Yield Calculations'!$F$4,'Yield Calculations'!F206,"Too Many Lanes"))))</f>
        <v>Too Many Lanes</v>
      </c>
      <c r="K206" s="83">
        <v>199</v>
      </c>
      <c r="L206" s="83" t="e">
        <f>Worksheets!$X$24*(K206-0.5)</f>
        <v>#VALUE!</v>
      </c>
      <c r="M206" s="90" t="e">
        <f>IF(Worksheets!$AA$24&gt;=K206,Worksheets!$L$45*Worksheets!$AD$29*(1-Worksheets!$AD$29)^('Yield Calculations'!K206-1),0)</f>
        <v>#VALUE!</v>
      </c>
      <c r="N206" s="90" t="e">
        <f>IF(Worksheets!$AA$24&gt;=K206,(Worksheets!$L$45-SUM($N$7:N205))*(((2*Worksheets!$L$44*(1-Worksheets!$L$44)*Worksheets!$AD$29)+(Worksheets!$L$44^2*Worksheets!$AD$29^2))/Worksheets!$L$45),0)</f>
        <v>#VALUE!</v>
      </c>
      <c r="O206" s="90" t="e">
        <f>IF(Worksheets!$AA$24&gt;=K206,(Worksheets!$L$45-SUM($O$7:O205))*((Worksheets!$L$44^3*Worksheets!$AD$29^3+3*Worksheets!$L$44^2*(1-Worksheets!$L$44)*Worksheets!$AD$29^2+3*Worksheets!$L$44*(1-Worksheets!$L$44)^2*Worksheets!$AD$29)/Worksheets!$L$45),0)</f>
        <v>#VALUE!</v>
      </c>
      <c r="P206" s="90" t="e">
        <f>IF(Worksheets!$AA$24&gt;=K206,(Worksheets!$L$45-SUM($P$7:P205))*((Worksheets!$L$44^4*Worksheets!$AD$29^4+4*Worksheets!$L$44^3*(1-Worksheets!$L$44)*Worksheets!$AD$29^3+6*Worksheets!$L$44^2*(1-Worksheets!$L$44)^2*Worksheets!$AD$29^2+4*Worksheets!$L$44*(1-Worksheets!$L$44^3)*Worksheets!$AD$29)/Worksheets!$L$45),0)</f>
        <v>#VALUE!</v>
      </c>
      <c r="Q206" s="90" t="str">
        <f>IF(Worksheets!$I$45='Yield Calculations'!$M$4,'Yield Calculations'!L206*'Yield Calculations'!M206,IF(Worksheets!$I$45='Yield Calculations'!$N$4,'Yield Calculations'!L206*'Yield Calculations'!N206,IF(Worksheets!$I$45='Yield Calculations'!$O$4,'Yield Calculations'!L206*'Yield Calculations'!O206,IF(Worksheets!$I$45='Yield Calculations'!$P$4,'Yield Calculations'!L206*'Yield Calculations'!P206,"Too Many Lanes"))))</f>
        <v>Too Many Lanes</v>
      </c>
      <c r="R206" s="90" t="str">
        <f>IF(Worksheets!$I$45='Yield Calculations'!$M$4,'Yield Calculations'!M206,IF(Worksheets!$I$45='Yield Calculations'!$N$4,'Yield Calculations'!N206,IF(Worksheets!$I$45='Yield Calculations'!$O$4,'Yield Calculations'!O206,IF(Worksheets!$I$45='Yield Calculations'!$P$4,'Yield Calculations'!P206,"Too Many Lanes"))))</f>
        <v>Too Many Lanes</v>
      </c>
    </row>
    <row r="207" spans="1:18">
      <c r="A207" s="83">
        <f t="shared" si="3"/>
        <v>200</v>
      </c>
      <c r="B207" s="83" t="e">
        <f>Worksheets!$S$24*(A207-0.5)</f>
        <v>#VALUE!</v>
      </c>
      <c r="C207" s="90" t="e">
        <f>IF(Worksheets!$V$24&gt;=A207,Worksheets!$G$45*Worksheets!$AD$29*(1-Worksheets!$AD$29)^('Yield Calculations'!A207-1),0)</f>
        <v>#VALUE!</v>
      </c>
      <c r="D207" s="90" t="e">
        <f>IF(Worksheets!$V$24&gt;=A207,(Worksheets!$G$45-SUM($D$7:D206))*(((2*Worksheets!$G$44*(1-Worksheets!$G$44)*Worksheets!$AD$29)+(Worksheets!$G$44^2*Worksheets!$AD$29^2))/Worksheets!$G$45),0)</f>
        <v>#VALUE!</v>
      </c>
      <c r="E207" s="90" t="e">
        <f>IF(Worksheets!$V$24&gt;=A207,(Worksheets!$G$45-SUM($E$7:E206))*((Worksheets!$G$44^3*Worksheets!$AD$29^3+3*Worksheets!$G$44^2*(1-Worksheets!$G$44)*Worksheets!$AD$29^2+3*Worksheets!$G$44*(1-Worksheets!$G$44)^2*Worksheets!$AD$29)/Worksheets!$G$45),0)</f>
        <v>#VALUE!</v>
      </c>
      <c r="F207" s="90" t="e">
        <f>IF(Worksheets!$V$24&gt;=A207,(Worksheets!$G$45-SUM($F$7:F206))*((Worksheets!$G$44^4*Worksheets!$AD$29^4+4*Worksheets!$G$44^3*(1-Worksheets!$G$44)*Worksheets!$AD$29^3+6*Worksheets!$G$44^2*(1-Worksheets!$G$44)^2*Worksheets!$AD$29^2+4*Worksheets!$G$44*(1-Worksheets!$G$44^3)*Worksheets!$AD$29)/Worksheets!$G$45),0)</f>
        <v>#VALUE!</v>
      </c>
      <c r="G207" s="90" t="str">
        <f>IF(Worksheets!$D$45='Yield Calculations'!$C$4,'Yield Calculations'!B207*'Yield Calculations'!C207,IF(Worksheets!$D$45='Yield Calculations'!$D$4,'Yield Calculations'!B207*'Yield Calculations'!D207,IF(Worksheets!$D$45='Yield Calculations'!$E$4,'Yield Calculations'!B207*'Yield Calculations'!E207,IF(Worksheets!$D$45='Yield Calculations'!$F$4,'Yield Calculations'!B207*'Yield Calculations'!F207,"Too Many Lanes"))))</f>
        <v>Too Many Lanes</v>
      </c>
      <c r="H207" s="90" t="str">
        <f>IF(Worksheets!$D$45='Yield Calculations'!$C$4,'Yield Calculations'!C207,IF(Worksheets!$D$45='Yield Calculations'!$D$4,'Yield Calculations'!D207,IF(Worksheets!$D$45='Yield Calculations'!$E$4,'Yield Calculations'!E207,IF(Worksheets!$D$45='Yield Calculations'!$F$4,'Yield Calculations'!F207,"Too Many Lanes"))))</f>
        <v>Too Many Lanes</v>
      </c>
      <c r="K207" s="83">
        <v>200</v>
      </c>
      <c r="L207" s="83" t="e">
        <f>Worksheets!$X$24*(K207-0.5)</f>
        <v>#VALUE!</v>
      </c>
      <c r="M207" s="90" t="e">
        <f>IF(Worksheets!$AA$24&gt;=K207,Worksheets!$L$45*Worksheets!$AD$29*(1-Worksheets!$AD$29)^('Yield Calculations'!K207-1),0)</f>
        <v>#VALUE!</v>
      </c>
      <c r="N207" s="90" t="e">
        <f>IF(Worksheets!$AA$24&gt;=K207,(Worksheets!$L$45-SUM($N$7:N206))*(((2*Worksheets!$L$44*(1-Worksheets!$L$44)*Worksheets!$AD$29)+(Worksheets!$L$44^2*Worksheets!$AD$29^2))/Worksheets!$L$45),0)</f>
        <v>#VALUE!</v>
      </c>
      <c r="O207" s="90" t="e">
        <f>IF(Worksheets!$AA$24&gt;=K207,(Worksheets!$L$45-SUM($O$7:O206))*((Worksheets!$L$44^3*Worksheets!$AD$29^3+3*Worksheets!$L$44^2*(1-Worksheets!$L$44)*Worksheets!$AD$29^2+3*Worksheets!$L$44*(1-Worksheets!$L$44)^2*Worksheets!$AD$29)/Worksheets!$L$45),0)</f>
        <v>#VALUE!</v>
      </c>
      <c r="P207" s="90" t="e">
        <f>IF(Worksheets!$AA$24&gt;=K207,(Worksheets!$L$45-SUM($P$7:P206))*((Worksheets!$L$44^4*Worksheets!$AD$29^4+4*Worksheets!$L$44^3*(1-Worksheets!$L$44)*Worksheets!$AD$29^3+6*Worksheets!$L$44^2*(1-Worksheets!$L$44)^2*Worksheets!$AD$29^2+4*Worksheets!$L$44*(1-Worksheets!$L$44^3)*Worksheets!$AD$29)/Worksheets!$L$45),0)</f>
        <v>#VALUE!</v>
      </c>
      <c r="Q207" s="90" t="str">
        <f>IF(Worksheets!$I$45='Yield Calculations'!$M$4,'Yield Calculations'!L207*'Yield Calculations'!M207,IF(Worksheets!$I$45='Yield Calculations'!$N$4,'Yield Calculations'!L207*'Yield Calculations'!N207,IF(Worksheets!$I$45='Yield Calculations'!$O$4,'Yield Calculations'!L207*'Yield Calculations'!O207,IF(Worksheets!$I$45='Yield Calculations'!$P$4,'Yield Calculations'!L207*'Yield Calculations'!P207,"Too Many Lanes"))))</f>
        <v>Too Many Lanes</v>
      </c>
      <c r="R207" s="90" t="str">
        <f>IF(Worksheets!$I$45='Yield Calculations'!$M$4,'Yield Calculations'!M207,IF(Worksheets!$I$45='Yield Calculations'!$N$4,'Yield Calculations'!N207,IF(Worksheets!$I$45='Yield Calculations'!$O$4,'Yield Calculations'!O207,IF(Worksheets!$I$45='Yield Calculations'!$P$4,'Yield Calculations'!P207,"Too Many Lanes"))))</f>
        <v>Too Many Lanes</v>
      </c>
    </row>
    <row r="208" spans="1:18">
      <c r="A208" s="83">
        <f t="shared" si="3"/>
        <v>201</v>
      </c>
      <c r="B208" s="83" t="e">
        <f>Worksheets!$S$24*(A208-0.5)</f>
        <v>#VALUE!</v>
      </c>
      <c r="C208" s="90" t="e">
        <f>IF(Worksheets!$V$24&gt;=A208,Worksheets!$G$45*Worksheets!$AD$29*(1-Worksheets!$AD$29)^('Yield Calculations'!A208-1),0)</f>
        <v>#VALUE!</v>
      </c>
      <c r="D208" s="90" t="e">
        <f>IF(Worksheets!$V$24&gt;=A208,(Worksheets!$G$45-SUM($D$7:D207))*(((2*Worksheets!$G$44*(1-Worksheets!$G$44)*Worksheets!$AD$29)+(Worksheets!$G$44^2*Worksheets!$AD$29^2))/Worksheets!$G$45),0)</f>
        <v>#VALUE!</v>
      </c>
      <c r="E208" s="90" t="e">
        <f>IF(Worksheets!$V$24&gt;=A208,(Worksheets!$G$45-SUM($E$7:E207))*((Worksheets!$G$44^3*Worksheets!$AD$29^3+3*Worksheets!$G$44^2*(1-Worksheets!$G$44)*Worksheets!$AD$29^2+3*Worksheets!$G$44*(1-Worksheets!$G$44)^2*Worksheets!$AD$29)/Worksheets!$G$45),0)</f>
        <v>#VALUE!</v>
      </c>
      <c r="F208" s="90" t="e">
        <f>IF(Worksheets!$V$24&gt;=A208,(Worksheets!$G$45-SUM($F$7:F207))*((Worksheets!$G$44^4*Worksheets!$AD$29^4+4*Worksheets!$G$44^3*(1-Worksheets!$G$44)*Worksheets!$AD$29^3+6*Worksheets!$G$44^2*(1-Worksheets!$G$44)^2*Worksheets!$AD$29^2+4*Worksheets!$G$44*(1-Worksheets!$G$44^3)*Worksheets!$AD$29)/Worksheets!$G$45),0)</f>
        <v>#VALUE!</v>
      </c>
      <c r="G208" s="90" t="str">
        <f>IF(Worksheets!$D$45='Yield Calculations'!$C$4,'Yield Calculations'!B208*'Yield Calculations'!C208,IF(Worksheets!$D$45='Yield Calculations'!$D$4,'Yield Calculations'!B208*'Yield Calculations'!D208,IF(Worksheets!$D$45='Yield Calculations'!$E$4,'Yield Calculations'!B208*'Yield Calculations'!E208,IF(Worksheets!$D$45='Yield Calculations'!$F$4,'Yield Calculations'!B208*'Yield Calculations'!F208,"Too Many Lanes"))))</f>
        <v>Too Many Lanes</v>
      </c>
      <c r="H208" s="90" t="str">
        <f>IF(Worksheets!$D$45='Yield Calculations'!$C$4,'Yield Calculations'!C208,IF(Worksheets!$D$45='Yield Calculations'!$D$4,'Yield Calculations'!D208,IF(Worksheets!$D$45='Yield Calculations'!$E$4,'Yield Calculations'!E208,IF(Worksheets!$D$45='Yield Calculations'!$F$4,'Yield Calculations'!F208,"Too Many Lanes"))))</f>
        <v>Too Many Lanes</v>
      </c>
      <c r="K208" s="83">
        <v>201</v>
      </c>
      <c r="L208" s="83" t="e">
        <f>Worksheets!$X$24*(K208-0.5)</f>
        <v>#VALUE!</v>
      </c>
      <c r="M208" s="90" t="e">
        <f>IF(Worksheets!$AA$24&gt;=K208,Worksheets!$L$45*Worksheets!$AD$29*(1-Worksheets!$AD$29)^('Yield Calculations'!K208-1),0)</f>
        <v>#VALUE!</v>
      </c>
      <c r="N208" s="90" t="e">
        <f>IF(Worksheets!$AA$24&gt;=K208,(Worksheets!$L$45-SUM($N$7:N207))*(((2*Worksheets!$L$44*(1-Worksheets!$L$44)*Worksheets!$AD$29)+(Worksheets!$L$44^2*Worksheets!$AD$29^2))/Worksheets!$L$45),0)</f>
        <v>#VALUE!</v>
      </c>
      <c r="O208" s="90" t="e">
        <f>IF(Worksheets!$AA$24&gt;=K208,(Worksheets!$L$45-SUM($O$7:O207))*((Worksheets!$L$44^3*Worksheets!$AD$29^3+3*Worksheets!$L$44^2*(1-Worksheets!$L$44)*Worksheets!$AD$29^2+3*Worksheets!$L$44*(1-Worksheets!$L$44)^2*Worksheets!$AD$29)/Worksheets!$L$45),0)</f>
        <v>#VALUE!</v>
      </c>
      <c r="P208" s="90" t="e">
        <f>IF(Worksheets!$AA$24&gt;=K208,(Worksheets!$L$45-SUM($P$7:P207))*((Worksheets!$L$44^4*Worksheets!$AD$29^4+4*Worksheets!$L$44^3*(1-Worksheets!$L$44)*Worksheets!$AD$29^3+6*Worksheets!$L$44^2*(1-Worksheets!$L$44)^2*Worksheets!$AD$29^2+4*Worksheets!$L$44*(1-Worksheets!$L$44^3)*Worksheets!$AD$29)/Worksheets!$L$45),0)</f>
        <v>#VALUE!</v>
      </c>
      <c r="Q208" s="90" t="str">
        <f>IF(Worksheets!$I$45='Yield Calculations'!$M$4,'Yield Calculations'!L208*'Yield Calculations'!M208,IF(Worksheets!$I$45='Yield Calculations'!$N$4,'Yield Calculations'!L208*'Yield Calculations'!N208,IF(Worksheets!$I$45='Yield Calculations'!$O$4,'Yield Calculations'!L208*'Yield Calculations'!O208,IF(Worksheets!$I$45='Yield Calculations'!$P$4,'Yield Calculations'!L208*'Yield Calculations'!P208,"Too Many Lanes"))))</f>
        <v>Too Many Lanes</v>
      </c>
      <c r="R208" s="90" t="str">
        <f>IF(Worksheets!$I$45='Yield Calculations'!$M$4,'Yield Calculations'!M208,IF(Worksheets!$I$45='Yield Calculations'!$N$4,'Yield Calculations'!N208,IF(Worksheets!$I$45='Yield Calculations'!$O$4,'Yield Calculations'!O208,IF(Worksheets!$I$45='Yield Calculations'!$P$4,'Yield Calculations'!P208,"Too Many Lanes"))))</f>
        <v>Too Many Lanes</v>
      </c>
    </row>
    <row r="209" spans="1:18">
      <c r="A209" s="83">
        <f t="shared" si="3"/>
        <v>202</v>
      </c>
      <c r="B209" s="83" t="e">
        <f>Worksheets!$S$24*(A209-0.5)</f>
        <v>#VALUE!</v>
      </c>
      <c r="C209" s="90" t="e">
        <f>IF(Worksheets!$V$24&gt;=A209,Worksheets!$G$45*Worksheets!$AD$29*(1-Worksheets!$AD$29)^('Yield Calculations'!A209-1),0)</f>
        <v>#VALUE!</v>
      </c>
      <c r="D209" s="90" t="e">
        <f>IF(Worksheets!$V$24&gt;=A209,(Worksheets!$G$45-SUM($D$7:D208))*(((2*Worksheets!$G$44*(1-Worksheets!$G$44)*Worksheets!$AD$29)+(Worksheets!$G$44^2*Worksheets!$AD$29^2))/Worksheets!$G$45),0)</f>
        <v>#VALUE!</v>
      </c>
      <c r="E209" s="90" t="e">
        <f>IF(Worksheets!$V$24&gt;=A209,(Worksheets!$G$45-SUM($E$7:E208))*((Worksheets!$G$44^3*Worksheets!$AD$29^3+3*Worksheets!$G$44^2*(1-Worksheets!$G$44)*Worksheets!$AD$29^2+3*Worksheets!$G$44*(1-Worksheets!$G$44)^2*Worksheets!$AD$29)/Worksheets!$G$45),0)</f>
        <v>#VALUE!</v>
      </c>
      <c r="F209" s="90" t="e">
        <f>IF(Worksheets!$V$24&gt;=A209,(Worksheets!$G$45-SUM($F$7:F208))*((Worksheets!$G$44^4*Worksheets!$AD$29^4+4*Worksheets!$G$44^3*(1-Worksheets!$G$44)*Worksheets!$AD$29^3+6*Worksheets!$G$44^2*(1-Worksheets!$G$44)^2*Worksheets!$AD$29^2+4*Worksheets!$G$44*(1-Worksheets!$G$44^3)*Worksheets!$AD$29)/Worksheets!$G$45),0)</f>
        <v>#VALUE!</v>
      </c>
      <c r="G209" s="90" t="str">
        <f>IF(Worksheets!$D$45='Yield Calculations'!$C$4,'Yield Calculations'!B209*'Yield Calculations'!C209,IF(Worksheets!$D$45='Yield Calculations'!$D$4,'Yield Calculations'!B209*'Yield Calculations'!D209,IF(Worksheets!$D$45='Yield Calculations'!$E$4,'Yield Calculations'!B209*'Yield Calculations'!E209,IF(Worksheets!$D$45='Yield Calculations'!$F$4,'Yield Calculations'!B209*'Yield Calculations'!F209,"Too Many Lanes"))))</f>
        <v>Too Many Lanes</v>
      </c>
      <c r="H209" s="90" t="str">
        <f>IF(Worksheets!$D$45='Yield Calculations'!$C$4,'Yield Calculations'!C209,IF(Worksheets!$D$45='Yield Calculations'!$D$4,'Yield Calculations'!D209,IF(Worksheets!$D$45='Yield Calculations'!$E$4,'Yield Calculations'!E209,IF(Worksheets!$D$45='Yield Calculations'!$F$4,'Yield Calculations'!F209,"Too Many Lanes"))))</f>
        <v>Too Many Lanes</v>
      </c>
      <c r="K209" s="83">
        <v>202</v>
      </c>
      <c r="L209" s="83" t="e">
        <f>Worksheets!$X$24*(K209-0.5)</f>
        <v>#VALUE!</v>
      </c>
      <c r="M209" s="90" t="e">
        <f>IF(Worksheets!$AA$24&gt;=K209,Worksheets!$L$45*Worksheets!$AD$29*(1-Worksheets!$AD$29)^('Yield Calculations'!K209-1),0)</f>
        <v>#VALUE!</v>
      </c>
      <c r="N209" s="90" t="e">
        <f>IF(Worksheets!$AA$24&gt;=K209,(Worksheets!$L$45-SUM($N$7:N208))*(((2*Worksheets!$L$44*(1-Worksheets!$L$44)*Worksheets!$AD$29)+(Worksheets!$L$44^2*Worksheets!$AD$29^2))/Worksheets!$L$45),0)</f>
        <v>#VALUE!</v>
      </c>
      <c r="O209" s="90" t="e">
        <f>IF(Worksheets!$AA$24&gt;=K209,(Worksheets!$L$45-SUM($O$7:O208))*((Worksheets!$L$44^3*Worksheets!$AD$29^3+3*Worksheets!$L$44^2*(1-Worksheets!$L$44)*Worksheets!$AD$29^2+3*Worksheets!$L$44*(1-Worksheets!$L$44)^2*Worksheets!$AD$29)/Worksheets!$L$45),0)</f>
        <v>#VALUE!</v>
      </c>
      <c r="P209" s="90" t="e">
        <f>IF(Worksheets!$AA$24&gt;=K209,(Worksheets!$L$45-SUM($P$7:P208))*((Worksheets!$L$44^4*Worksheets!$AD$29^4+4*Worksheets!$L$44^3*(1-Worksheets!$L$44)*Worksheets!$AD$29^3+6*Worksheets!$L$44^2*(1-Worksheets!$L$44)^2*Worksheets!$AD$29^2+4*Worksheets!$L$44*(1-Worksheets!$L$44^3)*Worksheets!$AD$29)/Worksheets!$L$45),0)</f>
        <v>#VALUE!</v>
      </c>
      <c r="Q209" s="90" t="str">
        <f>IF(Worksheets!$I$45='Yield Calculations'!$M$4,'Yield Calculations'!L209*'Yield Calculations'!M209,IF(Worksheets!$I$45='Yield Calculations'!$N$4,'Yield Calculations'!L209*'Yield Calculations'!N209,IF(Worksheets!$I$45='Yield Calculations'!$O$4,'Yield Calculations'!L209*'Yield Calculations'!O209,IF(Worksheets!$I$45='Yield Calculations'!$P$4,'Yield Calculations'!L209*'Yield Calculations'!P209,"Too Many Lanes"))))</f>
        <v>Too Many Lanes</v>
      </c>
      <c r="R209" s="90" t="str">
        <f>IF(Worksheets!$I$45='Yield Calculations'!$M$4,'Yield Calculations'!M209,IF(Worksheets!$I$45='Yield Calculations'!$N$4,'Yield Calculations'!N209,IF(Worksheets!$I$45='Yield Calculations'!$O$4,'Yield Calculations'!O209,IF(Worksheets!$I$45='Yield Calculations'!$P$4,'Yield Calculations'!P209,"Too Many Lanes"))))</f>
        <v>Too Many Lanes</v>
      </c>
    </row>
    <row r="210" spans="1:18">
      <c r="A210" s="83">
        <f t="shared" si="3"/>
        <v>203</v>
      </c>
      <c r="B210" s="83" t="e">
        <f>Worksheets!$S$24*(A210-0.5)</f>
        <v>#VALUE!</v>
      </c>
      <c r="C210" s="90" t="e">
        <f>IF(Worksheets!$V$24&gt;=A210,Worksheets!$G$45*Worksheets!$AD$29*(1-Worksheets!$AD$29)^('Yield Calculations'!A210-1),0)</f>
        <v>#VALUE!</v>
      </c>
      <c r="D210" s="90" t="e">
        <f>IF(Worksheets!$V$24&gt;=A210,(Worksheets!$G$45-SUM($D$7:D209))*(((2*Worksheets!$G$44*(1-Worksheets!$G$44)*Worksheets!$AD$29)+(Worksheets!$G$44^2*Worksheets!$AD$29^2))/Worksheets!$G$45),0)</f>
        <v>#VALUE!</v>
      </c>
      <c r="E210" s="90" t="e">
        <f>IF(Worksheets!$V$24&gt;=A210,(Worksheets!$G$45-SUM($E$7:E209))*((Worksheets!$G$44^3*Worksheets!$AD$29^3+3*Worksheets!$G$44^2*(1-Worksheets!$G$44)*Worksheets!$AD$29^2+3*Worksheets!$G$44*(1-Worksheets!$G$44)^2*Worksheets!$AD$29)/Worksheets!$G$45),0)</f>
        <v>#VALUE!</v>
      </c>
      <c r="F210" s="90" t="e">
        <f>IF(Worksheets!$V$24&gt;=A210,(Worksheets!$G$45-SUM($F$7:F209))*((Worksheets!$G$44^4*Worksheets!$AD$29^4+4*Worksheets!$G$44^3*(1-Worksheets!$G$44)*Worksheets!$AD$29^3+6*Worksheets!$G$44^2*(1-Worksheets!$G$44)^2*Worksheets!$AD$29^2+4*Worksheets!$G$44*(1-Worksheets!$G$44^3)*Worksheets!$AD$29)/Worksheets!$G$45),0)</f>
        <v>#VALUE!</v>
      </c>
      <c r="G210" s="90" t="str">
        <f>IF(Worksheets!$D$45='Yield Calculations'!$C$4,'Yield Calculations'!B210*'Yield Calculations'!C210,IF(Worksheets!$D$45='Yield Calculations'!$D$4,'Yield Calculations'!B210*'Yield Calculations'!D210,IF(Worksheets!$D$45='Yield Calculations'!$E$4,'Yield Calculations'!B210*'Yield Calculations'!E210,IF(Worksheets!$D$45='Yield Calculations'!$F$4,'Yield Calculations'!B210*'Yield Calculations'!F210,"Too Many Lanes"))))</f>
        <v>Too Many Lanes</v>
      </c>
      <c r="H210" s="90" t="str">
        <f>IF(Worksheets!$D$45='Yield Calculations'!$C$4,'Yield Calculations'!C210,IF(Worksheets!$D$45='Yield Calculations'!$D$4,'Yield Calculations'!D210,IF(Worksheets!$D$45='Yield Calculations'!$E$4,'Yield Calculations'!E210,IF(Worksheets!$D$45='Yield Calculations'!$F$4,'Yield Calculations'!F210,"Too Many Lanes"))))</f>
        <v>Too Many Lanes</v>
      </c>
      <c r="K210" s="83">
        <v>203</v>
      </c>
      <c r="L210" s="83" t="e">
        <f>Worksheets!$X$24*(K210-0.5)</f>
        <v>#VALUE!</v>
      </c>
      <c r="M210" s="90" t="e">
        <f>IF(Worksheets!$AA$24&gt;=K210,Worksheets!$L$45*Worksheets!$AD$29*(1-Worksheets!$AD$29)^('Yield Calculations'!K210-1),0)</f>
        <v>#VALUE!</v>
      </c>
      <c r="N210" s="90" t="e">
        <f>IF(Worksheets!$AA$24&gt;=K210,(Worksheets!$L$45-SUM($N$7:N209))*(((2*Worksheets!$L$44*(1-Worksheets!$L$44)*Worksheets!$AD$29)+(Worksheets!$L$44^2*Worksheets!$AD$29^2))/Worksheets!$L$45),0)</f>
        <v>#VALUE!</v>
      </c>
      <c r="O210" s="90" t="e">
        <f>IF(Worksheets!$AA$24&gt;=K210,(Worksheets!$L$45-SUM($O$7:O209))*((Worksheets!$L$44^3*Worksheets!$AD$29^3+3*Worksheets!$L$44^2*(1-Worksheets!$L$44)*Worksheets!$AD$29^2+3*Worksheets!$L$44*(1-Worksheets!$L$44)^2*Worksheets!$AD$29)/Worksheets!$L$45),0)</f>
        <v>#VALUE!</v>
      </c>
      <c r="P210" s="90" t="e">
        <f>IF(Worksheets!$AA$24&gt;=K210,(Worksheets!$L$45-SUM($P$7:P209))*((Worksheets!$L$44^4*Worksheets!$AD$29^4+4*Worksheets!$L$44^3*(1-Worksheets!$L$44)*Worksheets!$AD$29^3+6*Worksheets!$L$44^2*(1-Worksheets!$L$44)^2*Worksheets!$AD$29^2+4*Worksheets!$L$44*(1-Worksheets!$L$44^3)*Worksheets!$AD$29)/Worksheets!$L$45),0)</f>
        <v>#VALUE!</v>
      </c>
      <c r="Q210" s="90" t="str">
        <f>IF(Worksheets!$I$45='Yield Calculations'!$M$4,'Yield Calculations'!L210*'Yield Calculations'!M210,IF(Worksheets!$I$45='Yield Calculations'!$N$4,'Yield Calculations'!L210*'Yield Calculations'!N210,IF(Worksheets!$I$45='Yield Calculations'!$O$4,'Yield Calculations'!L210*'Yield Calculations'!O210,IF(Worksheets!$I$45='Yield Calculations'!$P$4,'Yield Calculations'!L210*'Yield Calculations'!P210,"Too Many Lanes"))))</f>
        <v>Too Many Lanes</v>
      </c>
      <c r="R210" s="90" t="str">
        <f>IF(Worksheets!$I$45='Yield Calculations'!$M$4,'Yield Calculations'!M210,IF(Worksheets!$I$45='Yield Calculations'!$N$4,'Yield Calculations'!N210,IF(Worksheets!$I$45='Yield Calculations'!$O$4,'Yield Calculations'!O210,IF(Worksheets!$I$45='Yield Calculations'!$P$4,'Yield Calculations'!P210,"Too Many Lanes"))))</f>
        <v>Too Many Lanes</v>
      </c>
    </row>
    <row r="211" spans="1:18">
      <c r="A211" s="83">
        <f t="shared" si="3"/>
        <v>204</v>
      </c>
      <c r="B211" s="83" t="e">
        <f>Worksheets!$S$24*(A211-0.5)</f>
        <v>#VALUE!</v>
      </c>
      <c r="C211" s="90" t="e">
        <f>IF(Worksheets!$V$24&gt;=A211,Worksheets!$G$45*Worksheets!$AD$29*(1-Worksheets!$AD$29)^('Yield Calculations'!A211-1),0)</f>
        <v>#VALUE!</v>
      </c>
      <c r="D211" s="90" t="e">
        <f>IF(Worksheets!$V$24&gt;=A211,(Worksheets!$G$45-SUM($D$7:D210))*(((2*Worksheets!$G$44*(1-Worksheets!$G$44)*Worksheets!$AD$29)+(Worksheets!$G$44^2*Worksheets!$AD$29^2))/Worksheets!$G$45),0)</f>
        <v>#VALUE!</v>
      </c>
      <c r="E211" s="90" t="e">
        <f>IF(Worksheets!$V$24&gt;=A211,(Worksheets!$G$45-SUM($E$7:E210))*((Worksheets!$G$44^3*Worksheets!$AD$29^3+3*Worksheets!$G$44^2*(1-Worksheets!$G$44)*Worksheets!$AD$29^2+3*Worksheets!$G$44*(1-Worksheets!$G$44)^2*Worksheets!$AD$29)/Worksheets!$G$45),0)</f>
        <v>#VALUE!</v>
      </c>
      <c r="F211" s="90" t="e">
        <f>IF(Worksheets!$V$24&gt;=A211,(Worksheets!$G$45-SUM($F$7:F210))*((Worksheets!$G$44^4*Worksheets!$AD$29^4+4*Worksheets!$G$44^3*(1-Worksheets!$G$44)*Worksheets!$AD$29^3+6*Worksheets!$G$44^2*(1-Worksheets!$G$44)^2*Worksheets!$AD$29^2+4*Worksheets!$G$44*(1-Worksheets!$G$44^3)*Worksheets!$AD$29)/Worksheets!$G$45),0)</f>
        <v>#VALUE!</v>
      </c>
      <c r="G211" s="90" t="str">
        <f>IF(Worksheets!$D$45='Yield Calculations'!$C$4,'Yield Calculations'!B211*'Yield Calculations'!C211,IF(Worksheets!$D$45='Yield Calculations'!$D$4,'Yield Calculations'!B211*'Yield Calculations'!D211,IF(Worksheets!$D$45='Yield Calculations'!$E$4,'Yield Calculations'!B211*'Yield Calculations'!E211,IF(Worksheets!$D$45='Yield Calculations'!$F$4,'Yield Calculations'!B211*'Yield Calculations'!F211,"Too Many Lanes"))))</f>
        <v>Too Many Lanes</v>
      </c>
      <c r="H211" s="90" t="str">
        <f>IF(Worksheets!$D$45='Yield Calculations'!$C$4,'Yield Calculations'!C211,IF(Worksheets!$D$45='Yield Calculations'!$D$4,'Yield Calculations'!D211,IF(Worksheets!$D$45='Yield Calculations'!$E$4,'Yield Calculations'!E211,IF(Worksheets!$D$45='Yield Calculations'!$F$4,'Yield Calculations'!F211,"Too Many Lanes"))))</f>
        <v>Too Many Lanes</v>
      </c>
      <c r="K211" s="83">
        <v>204</v>
      </c>
      <c r="L211" s="83" t="e">
        <f>Worksheets!$X$24*(K211-0.5)</f>
        <v>#VALUE!</v>
      </c>
      <c r="M211" s="90" t="e">
        <f>IF(Worksheets!$AA$24&gt;=K211,Worksheets!$L$45*Worksheets!$AD$29*(1-Worksheets!$AD$29)^('Yield Calculations'!K211-1),0)</f>
        <v>#VALUE!</v>
      </c>
      <c r="N211" s="90" t="e">
        <f>IF(Worksheets!$AA$24&gt;=K211,(Worksheets!$L$45-SUM($N$7:N210))*(((2*Worksheets!$L$44*(1-Worksheets!$L$44)*Worksheets!$AD$29)+(Worksheets!$L$44^2*Worksheets!$AD$29^2))/Worksheets!$L$45),0)</f>
        <v>#VALUE!</v>
      </c>
      <c r="O211" s="90" t="e">
        <f>IF(Worksheets!$AA$24&gt;=K211,(Worksheets!$L$45-SUM($O$7:O210))*((Worksheets!$L$44^3*Worksheets!$AD$29^3+3*Worksheets!$L$44^2*(1-Worksheets!$L$44)*Worksheets!$AD$29^2+3*Worksheets!$L$44*(1-Worksheets!$L$44)^2*Worksheets!$AD$29)/Worksheets!$L$45),0)</f>
        <v>#VALUE!</v>
      </c>
      <c r="P211" s="90" t="e">
        <f>IF(Worksheets!$AA$24&gt;=K211,(Worksheets!$L$45-SUM($P$7:P210))*((Worksheets!$L$44^4*Worksheets!$AD$29^4+4*Worksheets!$L$44^3*(1-Worksheets!$L$44)*Worksheets!$AD$29^3+6*Worksheets!$L$44^2*(1-Worksheets!$L$44)^2*Worksheets!$AD$29^2+4*Worksheets!$L$44*(1-Worksheets!$L$44^3)*Worksheets!$AD$29)/Worksheets!$L$45),0)</f>
        <v>#VALUE!</v>
      </c>
      <c r="Q211" s="90" t="str">
        <f>IF(Worksheets!$I$45='Yield Calculations'!$M$4,'Yield Calculations'!L211*'Yield Calculations'!M211,IF(Worksheets!$I$45='Yield Calculations'!$N$4,'Yield Calculations'!L211*'Yield Calculations'!N211,IF(Worksheets!$I$45='Yield Calculations'!$O$4,'Yield Calculations'!L211*'Yield Calculations'!O211,IF(Worksheets!$I$45='Yield Calculations'!$P$4,'Yield Calculations'!L211*'Yield Calculations'!P211,"Too Many Lanes"))))</f>
        <v>Too Many Lanes</v>
      </c>
      <c r="R211" s="90" t="str">
        <f>IF(Worksheets!$I$45='Yield Calculations'!$M$4,'Yield Calculations'!M211,IF(Worksheets!$I$45='Yield Calculations'!$N$4,'Yield Calculations'!N211,IF(Worksheets!$I$45='Yield Calculations'!$O$4,'Yield Calculations'!O211,IF(Worksheets!$I$45='Yield Calculations'!$P$4,'Yield Calculations'!P211,"Too Many Lanes"))))</f>
        <v>Too Many Lanes</v>
      </c>
    </row>
    <row r="212" spans="1:18">
      <c r="A212" s="83">
        <f t="shared" si="3"/>
        <v>205</v>
      </c>
      <c r="B212" s="83" t="e">
        <f>Worksheets!$S$24*(A212-0.5)</f>
        <v>#VALUE!</v>
      </c>
      <c r="C212" s="90" t="e">
        <f>IF(Worksheets!$V$24&gt;=A212,Worksheets!$G$45*Worksheets!$AD$29*(1-Worksheets!$AD$29)^('Yield Calculations'!A212-1),0)</f>
        <v>#VALUE!</v>
      </c>
      <c r="D212" s="90" t="e">
        <f>IF(Worksheets!$V$24&gt;=A212,(Worksheets!$G$45-SUM($D$7:D211))*(((2*Worksheets!$G$44*(1-Worksheets!$G$44)*Worksheets!$AD$29)+(Worksheets!$G$44^2*Worksheets!$AD$29^2))/Worksheets!$G$45),0)</f>
        <v>#VALUE!</v>
      </c>
      <c r="E212" s="90" t="e">
        <f>IF(Worksheets!$V$24&gt;=A212,(Worksheets!$G$45-SUM($E$7:E211))*((Worksheets!$G$44^3*Worksheets!$AD$29^3+3*Worksheets!$G$44^2*(1-Worksheets!$G$44)*Worksheets!$AD$29^2+3*Worksheets!$G$44*(1-Worksheets!$G$44)^2*Worksheets!$AD$29)/Worksheets!$G$45),0)</f>
        <v>#VALUE!</v>
      </c>
      <c r="F212" s="90" t="e">
        <f>IF(Worksheets!$V$24&gt;=A212,(Worksheets!$G$45-SUM($F$7:F211))*((Worksheets!$G$44^4*Worksheets!$AD$29^4+4*Worksheets!$G$44^3*(1-Worksheets!$G$44)*Worksheets!$AD$29^3+6*Worksheets!$G$44^2*(1-Worksheets!$G$44)^2*Worksheets!$AD$29^2+4*Worksheets!$G$44*(1-Worksheets!$G$44^3)*Worksheets!$AD$29)/Worksheets!$G$45),0)</f>
        <v>#VALUE!</v>
      </c>
      <c r="G212" s="90" t="str">
        <f>IF(Worksheets!$D$45='Yield Calculations'!$C$4,'Yield Calculations'!B212*'Yield Calculations'!C212,IF(Worksheets!$D$45='Yield Calculations'!$D$4,'Yield Calculations'!B212*'Yield Calculations'!D212,IF(Worksheets!$D$45='Yield Calculations'!$E$4,'Yield Calculations'!B212*'Yield Calculations'!E212,IF(Worksheets!$D$45='Yield Calculations'!$F$4,'Yield Calculations'!B212*'Yield Calculations'!F212,"Too Many Lanes"))))</f>
        <v>Too Many Lanes</v>
      </c>
      <c r="H212" s="90" t="str">
        <f>IF(Worksheets!$D$45='Yield Calculations'!$C$4,'Yield Calculations'!C212,IF(Worksheets!$D$45='Yield Calculations'!$D$4,'Yield Calculations'!D212,IF(Worksheets!$D$45='Yield Calculations'!$E$4,'Yield Calculations'!E212,IF(Worksheets!$D$45='Yield Calculations'!$F$4,'Yield Calculations'!F212,"Too Many Lanes"))))</f>
        <v>Too Many Lanes</v>
      </c>
      <c r="K212" s="83">
        <v>205</v>
      </c>
      <c r="L212" s="83" t="e">
        <f>Worksheets!$X$24*(K212-0.5)</f>
        <v>#VALUE!</v>
      </c>
      <c r="M212" s="90" t="e">
        <f>IF(Worksheets!$AA$24&gt;=K212,Worksheets!$L$45*Worksheets!$AD$29*(1-Worksheets!$AD$29)^('Yield Calculations'!K212-1),0)</f>
        <v>#VALUE!</v>
      </c>
      <c r="N212" s="90" t="e">
        <f>IF(Worksheets!$AA$24&gt;=K212,(Worksheets!$L$45-SUM($N$7:N211))*(((2*Worksheets!$L$44*(1-Worksheets!$L$44)*Worksheets!$AD$29)+(Worksheets!$L$44^2*Worksheets!$AD$29^2))/Worksheets!$L$45),0)</f>
        <v>#VALUE!</v>
      </c>
      <c r="O212" s="90" t="e">
        <f>IF(Worksheets!$AA$24&gt;=K212,(Worksheets!$L$45-SUM($O$7:O211))*((Worksheets!$L$44^3*Worksheets!$AD$29^3+3*Worksheets!$L$44^2*(1-Worksheets!$L$44)*Worksheets!$AD$29^2+3*Worksheets!$L$44*(1-Worksheets!$L$44)^2*Worksheets!$AD$29)/Worksheets!$L$45),0)</f>
        <v>#VALUE!</v>
      </c>
      <c r="P212" s="90" t="e">
        <f>IF(Worksheets!$AA$24&gt;=K212,(Worksheets!$L$45-SUM($P$7:P211))*((Worksheets!$L$44^4*Worksheets!$AD$29^4+4*Worksheets!$L$44^3*(1-Worksheets!$L$44)*Worksheets!$AD$29^3+6*Worksheets!$L$44^2*(1-Worksheets!$L$44)^2*Worksheets!$AD$29^2+4*Worksheets!$L$44*(1-Worksheets!$L$44^3)*Worksheets!$AD$29)/Worksheets!$L$45),0)</f>
        <v>#VALUE!</v>
      </c>
      <c r="Q212" s="90" t="str">
        <f>IF(Worksheets!$I$45='Yield Calculations'!$M$4,'Yield Calculations'!L212*'Yield Calculations'!M212,IF(Worksheets!$I$45='Yield Calculations'!$N$4,'Yield Calculations'!L212*'Yield Calculations'!N212,IF(Worksheets!$I$45='Yield Calculations'!$O$4,'Yield Calculations'!L212*'Yield Calculations'!O212,IF(Worksheets!$I$45='Yield Calculations'!$P$4,'Yield Calculations'!L212*'Yield Calculations'!P212,"Too Many Lanes"))))</f>
        <v>Too Many Lanes</v>
      </c>
      <c r="R212" s="90" t="str">
        <f>IF(Worksheets!$I$45='Yield Calculations'!$M$4,'Yield Calculations'!M212,IF(Worksheets!$I$45='Yield Calculations'!$N$4,'Yield Calculations'!N212,IF(Worksheets!$I$45='Yield Calculations'!$O$4,'Yield Calculations'!O212,IF(Worksheets!$I$45='Yield Calculations'!$P$4,'Yield Calculations'!P212,"Too Many Lanes"))))</f>
        <v>Too Many Lanes</v>
      </c>
    </row>
    <row r="213" spans="1:18">
      <c r="A213" s="83">
        <f t="shared" si="3"/>
        <v>206</v>
      </c>
      <c r="B213" s="83" t="e">
        <f>Worksheets!$S$24*(A213-0.5)</f>
        <v>#VALUE!</v>
      </c>
      <c r="C213" s="90" t="e">
        <f>IF(Worksheets!$V$24&gt;=A213,Worksheets!$G$45*Worksheets!$AD$29*(1-Worksheets!$AD$29)^('Yield Calculations'!A213-1),0)</f>
        <v>#VALUE!</v>
      </c>
      <c r="D213" s="90" t="e">
        <f>IF(Worksheets!$V$24&gt;=A213,(Worksheets!$G$45-SUM($D$7:D212))*(((2*Worksheets!$G$44*(1-Worksheets!$G$44)*Worksheets!$AD$29)+(Worksheets!$G$44^2*Worksheets!$AD$29^2))/Worksheets!$G$45),0)</f>
        <v>#VALUE!</v>
      </c>
      <c r="E213" s="90" t="e">
        <f>IF(Worksheets!$V$24&gt;=A213,(Worksheets!$G$45-SUM($E$7:E212))*((Worksheets!$G$44^3*Worksheets!$AD$29^3+3*Worksheets!$G$44^2*(1-Worksheets!$G$44)*Worksheets!$AD$29^2+3*Worksheets!$G$44*(1-Worksheets!$G$44)^2*Worksheets!$AD$29)/Worksheets!$G$45),0)</f>
        <v>#VALUE!</v>
      </c>
      <c r="F213" s="90" t="e">
        <f>IF(Worksheets!$V$24&gt;=A213,(Worksheets!$G$45-SUM($F$7:F212))*((Worksheets!$G$44^4*Worksheets!$AD$29^4+4*Worksheets!$G$44^3*(1-Worksheets!$G$44)*Worksheets!$AD$29^3+6*Worksheets!$G$44^2*(1-Worksheets!$G$44)^2*Worksheets!$AD$29^2+4*Worksheets!$G$44*(1-Worksheets!$G$44^3)*Worksheets!$AD$29)/Worksheets!$G$45),0)</f>
        <v>#VALUE!</v>
      </c>
      <c r="G213" s="90" t="str">
        <f>IF(Worksheets!$D$45='Yield Calculations'!$C$4,'Yield Calculations'!B213*'Yield Calculations'!C213,IF(Worksheets!$D$45='Yield Calculations'!$D$4,'Yield Calculations'!B213*'Yield Calculations'!D213,IF(Worksheets!$D$45='Yield Calculations'!$E$4,'Yield Calculations'!B213*'Yield Calculations'!E213,IF(Worksheets!$D$45='Yield Calculations'!$F$4,'Yield Calculations'!B213*'Yield Calculations'!F213,"Too Many Lanes"))))</f>
        <v>Too Many Lanes</v>
      </c>
      <c r="H213" s="90" t="str">
        <f>IF(Worksheets!$D$45='Yield Calculations'!$C$4,'Yield Calculations'!C213,IF(Worksheets!$D$45='Yield Calculations'!$D$4,'Yield Calculations'!D213,IF(Worksheets!$D$45='Yield Calculations'!$E$4,'Yield Calculations'!E213,IF(Worksheets!$D$45='Yield Calculations'!$F$4,'Yield Calculations'!F213,"Too Many Lanes"))))</f>
        <v>Too Many Lanes</v>
      </c>
      <c r="K213" s="83">
        <v>206</v>
      </c>
      <c r="L213" s="83" t="e">
        <f>Worksheets!$X$24*(K213-0.5)</f>
        <v>#VALUE!</v>
      </c>
      <c r="M213" s="90" t="e">
        <f>IF(Worksheets!$AA$24&gt;=K213,Worksheets!$L$45*Worksheets!$AD$29*(1-Worksheets!$AD$29)^('Yield Calculations'!K213-1),0)</f>
        <v>#VALUE!</v>
      </c>
      <c r="N213" s="90" t="e">
        <f>IF(Worksheets!$AA$24&gt;=K213,(Worksheets!$L$45-SUM($N$7:N212))*(((2*Worksheets!$L$44*(1-Worksheets!$L$44)*Worksheets!$AD$29)+(Worksheets!$L$44^2*Worksheets!$AD$29^2))/Worksheets!$L$45),0)</f>
        <v>#VALUE!</v>
      </c>
      <c r="O213" s="90" t="e">
        <f>IF(Worksheets!$AA$24&gt;=K213,(Worksheets!$L$45-SUM($O$7:O212))*((Worksheets!$L$44^3*Worksheets!$AD$29^3+3*Worksheets!$L$44^2*(1-Worksheets!$L$44)*Worksheets!$AD$29^2+3*Worksheets!$L$44*(1-Worksheets!$L$44)^2*Worksheets!$AD$29)/Worksheets!$L$45),0)</f>
        <v>#VALUE!</v>
      </c>
      <c r="P213" s="90" t="e">
        <f>IF(Worksheets!$AA$24&gt;=K213,(Worksheets!$L$45-SUM($P$7:P212))*((Worksheets!$L$44^4*Worksheets!$AD$29^4+4*Worksheets!$L$44^3*(1-Worksheets!$L$44)*Worksheets!$AD$29^3+6*Worksheets!$L$44^2*(1-Worksheets!$L$44)^2*Worksheets!$AD$29^2+4*Worksheets!$L$44*(1-Worksheets!$L$44^3)*Worksheets!$AD$29)/Worksheets!$L$45),0)</f>
        <v>#VALUE!</v>
      </c>
      <c r="Q213" s="90" t="str">
        <f>IF(Worksheets!$I$45='Yield Calculations'!$M$4,'Yield Calculations'!L213*'Yield Calculations'!M213,IF(Worksheets!$I$45='Yield Calculations'!$N$4,'Yield Calculations'!L213*'Yield Calculations'!N213,IF(Worksheets!$I$45='Yield Calculations'!$O$4,'Yield Calculations'!L213*'Yield Calculations'!O213,IF(Worksheets!$I$45='Yield Calculations'!$P$4,'Yield Calculations'!L213*'Yield Calculations'!P213,"Too Many Lanes"))))</f>
        <v>Too Many Lanes</v>
      </c>
      <c r="R213" s="90" t="str">
        <f>IF(Worksheets!$I$45='Yield Calculations'!$M$4,'Yield Calculations'!M213,IF(Worksheets!$I$45='Yield Calculations'!$N$4,'Yield Calculations'!N213,IF(Worksheets!$I$45='Yield Calculations'!$O$4,'Yield Calculations'!O213,IF(Worksheets!$I$45='Yield Calculations'!$P$4,'Yield Calculations'!P213,"Too Many Lanes"))))</f>
        <v>Too Many Lanes</v>
      </c>
    </row>
    <row r="214" spans="1:18">
      <c r="A214" s="83">
        <f t="shared" si="3"/>
        <v>207</v>
      </c>
      <c r="B214" s="83" t="e">
        <f>Worksheets!$S$24*(A214-0.5)</f>
        <v>#VALUE!</v>
      </c>
      <c r="C214" s="90" t="e">
        <f>IF(Worksheets!$V$24&gt;=A214,Worksheets!$G$45*Worksheets!$AD$29*(1-Worksheets!$AD$29)^('Yield Calculations'!A214-1),0)</f>
        <v>#VALUE!</v>
      </c>
      <c r="D214" s="90" t="e">
        <f>IF(Worksheets!$V$24&gt;=A214,(Worksheets!$G$45-SUM($D$7:D213))*(((2*Worksheets!$G$44*(1-Worksheets!$G$44)*Worksheets!$AD$29)+(Worksheets!$G$44^2*Worksheets!$AD$29^2))/Worksheets!$G$45),0)</f>
        <v>#VALUE!</v>
      </c>
      <c r="E214" s="90" t="e">
        <f>IF(Worksheets!$V$24&gt;=A214,(Worksheets!$G$45-SUM($E$7:E213))*((Worksheets!$G$44^3*Worksheets!$AD$29^3+3*Worksheets!$G$44^2*(1-Worksheets!$G$44)*Worksheets!$AD$29^2+3*Worksheets!$G$44*(1-Worksheets!$G$44)^2*Worksheets!$AD$29)/Worksheets!$G$45),0)</f>
        <v>#VALUE!</v>
      </c>
      <c r="F214" s="90" t="e">
        <f>IF(Worksheets!$V$24&gt;=A214,(Worksheets!$G$45-SUM($F$7:F213))*((Worksheets!$G$44^4*Worksheets!$AD$29^4+4*Worksheets!$G$44^3*(1-Worksheets!$G$44)*Worksheets!$AD$29^3+6*Worksheets!$G$44^2*(1-Worksheets!$G$44)^2*Worksheets!$AD$29^2+4*Worksheets!$G$44*(1-Worksheets!$G$44^3)*Worksheets!$AD$29)/Worksheets!$G$45),0)</f>
        <v>#VALUE!</v>
      </c>
      <c r="G214" s="90" t="str">
        <f>IF(Worksheets!$D$45='Yield Calculations'!$C$4,'Yield Calculations'!B214*'Yield Calculations'!C214,IF(Worksheets!$D$45='Yield Calculations'!$D$4,'Yield Calculations'!B214*'Yield Calculations'!D214,IF(Worksheets!$D$45='Yield Calculations'!$E$4,'Yield Calculations'!B214*'Yield Calculations'!E214,IF(Worksheets!$D$45='Yield Calculations'!$F$4,'Yield Calculations'!B214*'Yield Calculations'!F214,"Too Many Lanes"))))</f>
        <v>Too Many Lanes</v>
      </c>
      <c r="H214" s="90" t="str">
        <f>IF(Worksheets!$D$45='Yield Calculations'!$C$4,'Yield Calculations'!C214,IF(Worksheets!$D$45='Yield Calculations'!$D$4,'Yield Calculations'!D214,IF(Worksheets!$D$45='Yield Calculations'!$E$4,'Yield Calculations'!E214,IF(Worksheets!$D$45='Yield Calculations'!$F$4,'Yield Calculations'!F214,"Too Many Lanes"))))</f>
        <v>Too Many Lanes</v>
      </c>
      <c r="K214" s="83">
        <v>207</v>
      </c>
      <c r="L214" s="83" t="e">
        <f>Worksheets!$X$24*(K214-0.5)</f>
        <v>#VALUE!</v>
      </c>
      <c r="M214" s="90" t="e">
        <f>IF(Worksheets!$AA$24&gt;=K214,Worksheets!$L$45*Worksheets!$AD$29*(1-Worksheets!$AD$29)^('Yield Calculations'!K214-1),0)</f>
        <v>#VALUE!</v>
      </c>
      <c r="N214" s="90" t="e">
        <f>IF(Worksheets!$AA$24&gt;=K214,(Worksheets!$L$45-SUM($N$7:N213))*(((2*Worksheets!$L$44*(1-Worksheets!$L$44)*Worksheets!$AD$29)+(Worksheets!$L$44^2*Worksheets!$AD$29^2))/Worksheets!$L$45),0)</f>
        <v>#VALUE!</v>
      </c>
      <c r="O214" s="90" t="e">
        <f>IF(Worksheets!$AA$24&gt;=K214,(Worksheets!$L$45-SUM($O$7:O213))*((Worksheets!$L$44^3*Worksheets!$AD$29^3+3*Worksheets!$L$44^2*(1-Worksheets!$L$44)*Worksheets!$AD$29^2+3*Worksheets!$L$44*(1-Worksheets!$L$44)^2*Worksheets!$AD$29)/Worksheets!$L$45),0)</f>
        <v>#VALUE!</v>
      </c>
      <c r="P214" s="90" t="e">
        <f>IF(Worksheets!$AA$24&gt;=K214,(Worksheets!$L$45-SUM($P$7:P213))*((Worksheets!$L$44^4*Worksheets!$AD$29^4+4*Worksheets!$L$44^3*(1-Worksheets!$L$44)*Worksheets!$AD$29^3+6*Worksheets!$L$44^2*(1-Worksheets!$L$44)^2*Worksheets!$AD$29^2+4*Worksheets!$L$44*(1-Worksheets!$L$44^3)*Worksheets!$AD$29)/Worksheets!$L$45),0)</f>
        <v>#VALUE!</v>
      </c>
      <c r="Q214" s="90" t="str">
        <f>IF(Worksheets!$I$45='Yield Calculations'!$M$4,'Yield Calculations'!L214*'Yield Calculations'!M214,IF(Worksheets!$I$45='Yield Calculations'!$N$4,'Yield Calculations'!L214*'Yield Calculations'!N214,IF(Worksheets!$I$45='Yield Calculations'!$O$4,'Yield Calculations'!L214*'Yield Calculations'!O214,IF(Worksheets!$I$45='Yield Calculations'!$P$4,'Yield Calculations'!L214*'Yield Calculations'!P214,"Too Many Lanes"))))</f>
        <v>Too Many Lanes</v>
      </c>
      <c r="R214" s="90" t="str">
        <f>IF(Worksheets!$I$45='Yield Calculations'!$M$4,'Yield Calculations'!M214,IF(Worksheets!$I$45='Yield Calculations'!$N$4,'Yield Calculations'!N214,IF(Worksheets!$I$45='Yield Calculations'!$O$4,'Yield Calculations'!O214,IF(Worksheets!$I$45='Yield Calculations'!$P$4,'Yield Calculations'!P214,"Too Many Lanes"))))</f>
        <v>Too Many Lanes</v>
      </c>
    </row>
    <row r="215" spans="1:18">
      <c r="A215" s="83">
        <f t="shared" si="3"/>
        <v>208</v>
      </c>
      <c r="B215" s="83" t="e">
        <f>Worksheets!$S$24*(A215-0.5)</f>
        <v>#VALUE!</v>
      </c>
      <c r="C215" s="90" t="e">
        <f>IF(Worksheets!$V$24&gt;=A215,Worksheets!$G$45*Worksheets!$AD$29*(1-Worksheets!$AD$29)^('Yield Calculations'!A215-1),0)</f>
        <v>#VALUE!</v>
      </c>
      <c r="D215" s="90" t="e">
        <f>IF(Worksheets!$V$24&gt;=A215,(Worksheets!$G$45-SUM($D$7:D214))*(((2*Worksheets!$G$44*(1-Worksheets!$G$44)*Worksheets!$AD$29)+(Worksheets!$G$44^2*Worksheets!$AD$29^2))/Worksheets!$G$45),0)</f>
        <v>#VALUE!</v>
      </c>
      <c r="E215" s="90" t="e">
        <f>IF(Worksheets!$V$24&gt;=A215,(Worksheets!$G$45-SUM($E$7:E214))*((Worksheets!$G$44^3*Worksheets!$AD$29^3+3*Worksheets!$G$44^2*(1-Worksheets!$G$44)*Worksheets!$AD$29^2+3*Worksheets!$G$44*(1-Worksheets!$G$44)^2*Worksheets!$AD$29)/Worksheets!$G$45),0)</f>
        <v>#VALUE!</v>
      </c>
      <c r="F215" s="90" t="e">
        <f>IF(Worksheets!$V$24&gt;=A215,(Worksheets!$G$45-SUM($F$7:F214))*((Worksheets!$G$44^4*Worksheets!$AD$29^4+4*Worksheets!$G$44^3*(1-Worksheets!$G$44)*Worksheets!$AD$29^3+6*Worksheets!$G$44^2*(1-Worksheets!$G$44)^2*Worksheets!$AD$29^2+4*Worksheets!$G$44*(1-Worksheets!$G$44^3)*Worksheets!$AD$29)/Worksheets!$G$45),0)</f>
        <v>#VALUE!</v>
      </c>
      <c r="G215" s="90" t="str">
        <f>IF(Worksheets!$D$45='Yield Calculations'!$C$4,'Yield Calculations'!B215*'Yield Calculations'!C215,IF(Worksheets!$D$45='Yield Calculations'!$D$4,'Yield Calculations'!B215*'Yield Calculations'!D215,IF(Worksheets!$D$45='Yield Calculations'!$E$4,'Yield Calculations'!B215*'Yield Calculations'!E215,IF(Worksheets!$D$45='Yield Calculations'!$F$4,'Yield Calculations'!B215*'Yield Calculations'!F215,"Too Many Lanes"))))</f>
        <v>Too Many Lanes</v>
      </c>
      <c r="H215" s="90" t="str">
        <f>IF(Worksheets!$D$45='Yield Calculations'!$C$4,'Yield Calculations'!C215,IF(Worksheets!$D$45='Yield Calculations'!$D$4,'Yield Calculations'!D215,IF(Worksheets!$D$45='Yield Calculations'!$E$4,'Yield Calculations'!E215,IF(Worksheets!$D$45='Yield Calculations'!$F$4,'Yield Calculations'!F215,"Too Many Lanes"))))</f>
        <v>Too Many Lanes</v>
      </c>
      <c r="K215" s="83">
        <v>208</v>
      </c>
      <c r="L215" s="83" t="e">
        <f>Worksheets!$X$24*(K215-0.5)</f>
        <v>#VALUE!</v>
      </c>
      <c r="M215" s="90" t="e">
        <f>IF(Worksheets!$AA$24&gt;=K215,Worksheets!$L$45*Worksheets!$AD$29*(1-Worksheets!$AD$29)^('Yield Calculations'!K215-1),0)</f>
        <v>#VALUE!</v>
      </c>
      <c r="N215" s="90" t="e">
        <f>IF(Worksheets!$AA$24&gt;=K215,(Worksheets!$L$45-SUM($N$7:N214))*(((2*Worksheets!$L$44*(1-Worksheets!$L$44)*Worksheets!$AD$29)+(Worksheets!$L$44^2*Worksheets!$AD$29^2))/Worksheets!$L$45),0)</f>
        <v>#VALUE!</v>
      </c>
      <c r="O215" s="90" t="e">
        <f>IF(Worksheets!$AA$24&gt;=K215,(Worksheets!$L$45-SUM($O$7:O214))*((Worksheets!$L$44^3*Worksheets!$AD$29^3+3*Worksheets!$L$44^2*(1-Worksheets!$L$44)*Worksheets!$AD$29^2+3*Worksheets!$L$44*(1-Worksheets!$L$44)^2*Worksheets!$AD$29)/Worksheets!$L$45),0)</f>
        <v>#VALUE!</v>
      </c>
      <c r="P215" s="90" t="e">
        <f>IF(Worksheets!$AA$24&gt;=K215,(Worksheets!$L$45-SUM($P$7:P214))*((Worksheets!$L$44^4*Worksheets!$AD$29^4+4*Worksheets!$L$44^3*(1-Worksheets!$L$44)*Worksheets!$AD$29^3+6*Worksheets!$L$44^2*(1-Worksheets!$L$44)^2*Worksheets!$AD$29^2+4*Worksheets!$L$44*(1-Worksheets!$L$44^3)*Worksheets!$AD$29)/Worksheets!$L$45),0)</f>
        <v>#VALUE!</v>
      </c>
      <c r="Q215" s="90" t="str">
        <f>IF(Worksheets!$I$45='Yield Calculations'!$M$4,'Yield Calculations'!L215*'Yield Calculations'!M215,IF(Worksheets!$I$45='Yield Calculations'!$N$4,'Yield Calculations'!L215*'Yield Calculations'!N215,IF(Worksheets!$I$45='Yield Calculations'!$O$4,'Yield Calculations'!L215*'Yield Calculations'!O215,IF(Worksheets!$I$45='Yield Calculations'!$P$4,'Yield Calculations'!L215*'Yield Calculations'!P215,"Too Many Lanes"))))</f>
        <v>Too Many Lanes</v>
      </c>
      <c r="R215" s="90" t="str">
        <f>IF(Worksheets!$I$45='Yield Calculations'!$M$4,'Yield Calculations'!M215,IF(Worksheets!$I$45='Yield Calculations'!$N$4,'Yield Calculations'!N215,IF(Worksheets!$I$45='Yield Calculations'!$O$4,'Yield Calculations'!O215,IF(Worksheets!$I$45='Yield Calculations'!$P$4,'Yield Calculations'!P215,"Too Many Lanes"))))</f>
        <v>Too Many Lanes</v>
      </c>
    </row>
    <row r="216" spans="1:18">
      <c r="A216" s="83">
        <f t="shared" si="3"/>
        <v>209</v>
      </c>
      <c r="B216" s="83" t="e">
        <f>Worksheets!$S$24*(A216-0.5)</f>
        <v>#VALUE!</v>
      </c>
      <c r="C216" s="90" t="e">
        <f>IF(Worksheets!$V$24&gt;=A216,Worksheets!$G$45*Worksheets!$AD$29*(1-Worksheets!$AD$29)^('Yield Calculations'!A216-1),0)</f>
        <v>#VALUE!</v>
      </c>
      <c r="D216" s="90" t="e">
        <f>IF(Worksheets!$V$24&gt;=A216,(Worksheets!$G$45-SUM($D$7:D215))*(((2*Worksheets!$G$44*(1-Worksheets!$G$44)*Worksheets!$AD$29)+(Worksheets!$G$44^2*Worksheets!$AD$29^2))/Worksheets!$G$45),0)</f>
        <v>#VALUE!</v>
      </c>
      <c r="E216" s="90" t="e">
        <f>IF(Worksheets!$V$24&gt;=A216,(Worksheets!$G$45-SUM($E$7:E215))*((Worksheets!$G$44^3*Worksheets!$AD$29^3+3*Worksheets!$G$44^2*(1-Worksheets!$G$44)*Worksheets!$AD$29^2+3*Worksheets!$G$44*(1-Worksheets!$G$44)^2*Worksheets!$AD$29)/Worksheets!$G$45),0)</f>
        <v>#VALUE!</v>
      </c>
      <c r="F216" s="90" t="e">
        <f>IF(Worksheets!$V$24&gt;=A216,(Worksheets!$G$45-SUM($F$7:F215))*((Worksheets!$G$44^4*Worksheets!$AD$29^4+4*Worksheets!$G$44^3*(1-Worksheets!$G$44)*Worksheets!$AD$29^3+6*Worksheets!$G$44^2*(1-Worksheets!$G$44)^2*Worksheets!$AD$29^2+4*Worksheets!$G$44*(1-Worksheets!$G$44^3)*Worksheets!$AD$29)/Worksheets!$G$45),0)</f>
        <v>#VALUE!</v>
      </c>
      <c r="G216" s="90" t="str">
        <f>IF(Worksheets!$D$45='Yield Calculations'!$C$4,'Yield Calculations'!B216*'Yield Calculations'!C216,IF(Worksheets!$D$45='Yield Calculations'!$D$4,'Yield Calculations'!B216*'Yield Calculations'!D216,IF(Worksheets!$D$45='Yield Calculations'!$E$4,'Yield Calculations'!B216*'Yield Calculations'!E216,IF(Worksheets!$D$45='Yield Calculations'!$F$4,'Yield Calculations'!B216*'Yield Calculations'!F216,"Too Many Lanes"))))</f>
        <v>Too Many Lanes</v>
      </c>
      <c r="H216" s="90" t="str">
        <f>IF(Worksheets!$D$45='Yield Calculations'!$C$4,'Yield Calculations'!C216,IF(Worksheets!$D$45='Yield Calculations'!$D$4,'Yield Calculations'!D216,IF(Worksheets!$D$45='Yield Calculations'!$E$4,'Yield Calculations'!E216,IF(Worksheets!$D$45='Yield Calculations'!$F$4,'Yield Calculations'!F216,"Too Many Lanes"))))</f>
        <v>Too Many Lanes</v>
      </c>
      <c r="K216" s="83">
        <v>209</v>
      </c>
      <c r="L216" s="83" t="e">
        <f>Worksheets!$X$24*(K216-0.5)</f>
        <v>#VALUE!</v>
      </c>
      <c r="M216" s="90" t="e">
        <f>IF(Worksheets!$AA$24&gt;=K216,Worksheets!$L$45*Worksheets!$AD$29*(1-Worksheets!$AD$29)^('Yield Calculations'!K216-1),0)</f>
        <v>#VALUE!</v>
      </c>
      <c r="N216" s="90" t="e">
        <f>IF(Worksheets!$AA$24&gt;=K216,(Worksheets!$L$45-SUM($N$7:N215))*(((2*Worksheets!$L$44*(1-Worksheets!$L$44)*Worksheets!$AD$29)+(Worksheets!$L$44^2*Worksheets!$AD$29^2))/Worksheets!$L$45),0)</f>
        <v>#VALUE!</v>
      </c>
      <c r="O216" s="90" t="e">
        <f>IF(Worksheets!$AA$24&gt;=K216,(Worksheets!$L$45-SUM($O$7:O215))*((Worksheets!$L$44^3*Worksheets!$AD$29^3+3*Worksheets!$L$44^2*(1-Worksheets!$L$44)*Worksheets!$AD$29^2+3*Worksheets!$L$44*(1-Worksheets!$L$44)^2*Worksheets!$AD$29)/Worksheets!$L$45),0)</f>
        <v>#VALUE!</v>
      </c>
      <c r="P216" s="90" t="e">
        <f>IF(Worksheets!$AA$24&gt;=K216,(Worksheets!$L$45-SUM($P$7:P215))*((Worksheets!$L$44^4*Worksheets!$AD$29^4+4*Worksheets!$L$44^3*(1-Worksheets!$L$44)*Worksheets!$AD$29^3+6*Worksheets!$L$44^2*(1-Worksheets!$L$44)^2*Worksheets!$AD$29^2+4*Worksheets!$L$44*(1-Worksheets!$L$44^3)*Worksheets!$AD$29)/Worksheets!$L$45),0)</f>
        <v>#VALUE!</v>
      </c>
      <c r="Q216" s="90" t="str">
        <f>IF(Worksheets!$I$45='Yield Calculations'!$M$4,'Yield Calculations'!L216*'Yield Calculations'!M216,IF(Worksheets!$I$45='Yield Calculations'!$N$4,'Yield Calculations'!L216*'Yield Calculations'!N216,IF(Worksheets!$I$45='Yield Calculations'!$O$4,'Yield Calculations'!L216*'Yield Calculations'!O216,IF(Worksheets!$I$45='Yield Calculations'!$P$4,'Yield Calculations'!L216*'Yield Calculations'!P216,"Too Many Lanes"))))</f>
        <v>Too Many Lanes</v>
      </c>
      <c r="R216" s="90" t="str">
        <f>IF(Worksheets!$I$45='Yield Calculations'!$M$4,'Yield Calculations'!M216,IF(Worksheets!$I$45='Yield Calculations'!$N$4,'Yield Calculations'!N216,IF(Worksheets!$I$45='Yield Calculations'!$O$4,'Yield Calculations'!O216,IF(Worksheets!$I$45='Yield Calculations'!$P$4,'Yield Calculations'!P216,"Too Many Lanes"))))</f>
        <v>Too Many Lanes</v>
      </c>
    </row>
    <row r="217" spans="1:18">
      <c r="A217" s="83">
        <f t="shared" si="3"/>
        <v>210</v>
      </c>
      <c r="B217" s="83" t="e">
        <f>Worksheets!$S$24*(A217-0.5)</f>
        <v>#VALUE!</v>
      </c>
      <c r="C217" s="90" t="e">
        <f>IF(Worksheets!$V$24&gt;=A217,Worksheets!$G$45*Worksheets!$AD$29*(1-Worksheets!$AD$29)^('Yield Calculations'!A217-1),0)</f>
        <v>#VALUE!</v>
      </c>
      <c r="D217" s="90" t="e">
        <f>IF(Worksheets!$V$24&gt;=A217,(Worksheets!$G$45-SUM($D$7:D216))*(((2*Worksheets!$G$44*(1-Worksheets!$G$44)*Worksheets!$AD$29)+(Worksheets!$G$44^2*Worksheets!$AD$29^2))/Worksheets!$G$45),0)</f>
        <v>#VALUE!</v>
      </c>
      <c r="E217" s="90" t="e">
        <f>IF(Worksheets!$V$24&gt;=A217,(Worksheets!$G$45-SUM($E$7:E216))*((Worksheets!$G$44^3*Worksheets!$AD$29^3+3*Worksheets!$G$44^2*(1-Worksheets!$G$44)*Worksheets!$AD$29^2+3*Worksheets!$G$44*(1-Worksheets!$G$44)^2*Worksheets!$AD$29)/Worksheets!$G$45),0)</f>
        <v>#VALUE!</v>
      </c>
      <c r="F217" s="90" t="e">
        <f>IF(Worksheets!$V$24&gt;=A217,(Worksheets!$G$45-SUM($F$7:F216))*((Worksheets!$G$44^4*Worksheets!$AD$29^4+4*Worksheets!$G$44^3*(1-Worksheets!$G$44)*Worksheets!$AD$29^3+6*Worksheets!$G$44^2*(1-Worksheets!$G$44)^2*Worksheets!$AD$29^2+4*Worksheets!$G$44*(1-Worksheets!$G$44^3)*Worksheets!$AD$29)/Worksheets!$G$45),0)</f>
        <v>#VALUE!</v>
      </c>
      <c r="G217" s="90" t="str">
        <f>IF(Worksheets!$D$45='Yield Calculations'!$C$4,'Yield Calculations'!B217*'Yield Calculations'!C217,IF(Worksheets!$D$45='Yield Calculations'!$D$4,'Yield Calculations'!B217*'Yield Calculations'!D217,IF(Worksheets!$D$45='Yield Calculations'!$E$4,'Yield Calculations'!B217*'Yield Calculations'!E217,IF(Worksheets!$D$45='Yield Calculations'!$F$4,'Yield Calculations'!B217*'Yield Calculations'!F217,"Too Many Lanes"))))</f>
        <v>Too Many Lanes</v>
      </c>
      <c r="H217" s="90" t="str">
        <f>IF(Worksheets!$D$45='Yield Calculations'!$C$4,'Yield Calculations'!C217,IF(Worksheets!$D$45='Yield Calculations'!$D$4,'Yield Calculations'!D217,IF(Worksheets!$D$45='Yield Calculations'!$E$4,'Yield Calculations'!E217,IF(Worksheets!$D$45='Yield Calculations'!$F$4,'Yield Calculations'!F217,"Too Many Lanes"))))</f>
        <v>Too Many Lanes</v>
      </c>
      <c r="K217" s="83">
        <v>210</v>
      </c>
      <c r="L217" s="83" t="e">
        <f>Worksheets!$X$24*(K217-0.5)</f>
        <v>#VALUE!</v>
      </c>
      <c r="M217" s="90" t="e">
        <f>IF(Worksheets!$AA$24&gt;=K217,Worksheets!$L$45*Worksheets!$AD$29*(1-Worksheets!$AD$29)^('Yield Calculations'!K217-1),0)</f>
        <v>#VALUE!</v>
      </c>
      <c r="N217" s="90" t="e">
        <f>IF(Worksheets!$AA$24&gt;=K217,(Worksheets!$L$45-SUM($N$7:N216))*(((2*Worksheets!$L$44*(1-Worksheets!$L$44)*Worksheets!$AD$29)+(Worksheets!$L$44^2*Worksheets!$AD$29^2))/Worksheets!$L$45),0)</f>
        <v>#VALUE!</v>
      </c>
      <c r="O217" s="90" t="e">
        <f>IF(Worksheets!$AA$24&gt;=K217,(Worksheets!$L$45-SUM($O$7:O216))*((Worksheets!$L$44^3*Worksheets!$AD$29^3+3*Worksheets!$L$44^2*(1-Worksheets!$L$44)*Worksheets!$AD$29^2+3*Worksheets!$L$44*(1-Worksheets!$L$44)^2*Worksheets!$AD$29)/Worksheets!$L$45),0)</f>
        <v>#VALUE!</v>
      </c>
      <c r="P217" s="90" t="e">
        <f>IF(Worksheets!$AA$24&gt;=K217,(Worksheets!$L$45-SUM($P$7:P216))*((Worksheets!$L$44^4*Worksheets!$AD$29^4+4*Worksheets!$L$44^3*(1-Worksheets!$L$44)*Worksheets!$AD$29^3+6*Worksheets!$L$44^2*(1-Worksheets!$L$44)^2*Worksheets!$AD$29^2+4*Worksheets!$L$44*(1-Worksheets!$L$44^3)*Worksheets!$AD$29)/Worksheets!$L$45),0)</f>
        <v>#VALUE!</v>
      </c>
      <c r="Q217" s="90" t="str">
        <f>IF(Worksheets!$I$45='Yield Calculations'!$M$4,'Yield Calculations'!L217*'Yield Calculations'!M217,IF(Worksheets!$I$45='Yield Calculations'!$N$4,'Yield Calculations'!L217*'Yield Calculations'!N217,IF(Worksheets!$I$45='Yield Calculations'!$O$4,'Yield Calculations'!L217*'Yield Calculations'!O217,IF(Worksheets!$I$45='Yield Calculations'!$P$4,'Yield Calculations'!L217*'Yield Calculations'!P217,"Too Many Lanes"))))</f>
        <v>Too Many Lanes</v>
      </c>
      <c r="R217" s="90" t="str">
        <f>IF(Worksheets!$I$45='Yield Calculations'!$M$4,'Yield Calculations'!M217,IF(Worksheets!$I$45='Yield Calculations'!$N$4,'Yield Calculations'!N217,IF(Worksheets!$I$45='Yield Calculations'!$O$4,'Yield Calculations'!O217,IF(Worksheets!$I$45='Yield Calculations'!$P$4,'Yield Calculations'!P217,"Too Many Lanes"))))</f>
        <v>Too Many Lanes</v>
      </c>
    </row>
    <row r="218" spans="1:18">
      <c r="A218" s="83">
        <f t="shared" si="3"/>
        <v>211</v>
      </c>
      <c r="B218" s="83" t="e">
        <f>Worksheets!$S$24*(A218-0.5)</f>
        <v>#VALUE!</v>
      </c>
      <c r="C218" s="90" t="e">
        <f>IF(Worksheets!$V$24&gt;=A218,Worksheets!$G$45*Worksheets!$AD$29*(1-Worksheets!$AD$29)^('Yield Calculations'!A218-1),0)</f>
        <v>#VALUE!</v>
      </c>
      <c r="D218" s="90" t="e">
        <f>IF(Worksheets!$V$24&gt;=A218,(Worksheets!$G$45-SUM($D$7:D217))*(((2*Worksheets!$G$44*(1-Worksheets!$G$44)*Worksheets!$AD$29)+(Worksheets!$G$44^2*Worksheets!$AD$29^2))/Worksheets!$G$45),0)</f>
        <v>#VALUE!</v>
      </c>
      <c r="E218" s="90" t="e">
        <f>IF(Worksheets!$V$24&gt;=A218,(Worksheets!$G$45-SUM($E$7:E217))*((Worksheets!$G$44^3*Worksheets!$AD$29^3+3*Worksheets!$G$44^2*(1-Worksheets!$G$44)*Worksheets!$AD$29^2+3*Worksheets!$G$44*(1-Worksheets!$G$44)^2*Worksheets!$AD$29)/Worksheets!$G$45),0)</f>
        <v>#VALUE!</v>
      </c>
      <c r="F218" s="90" t="e">
        <f>IF(Worksheets!$V$24&gt;=A218,(Worksheets!$G$45-SUM($F$7:F217))*((Worksheets!$G$44^4*Worksheets!$AD$29^4+4*Worksheets!$G$44^3*(1-Worksheets!$G$44)*Worksheets!$AD$29^3+6*Worksheets!$G$44^2*(1-Worksheets!$G$44)^2*Worksheets!$AD$29^2+4*Worksheets!$G$44*(1-Worksheets!$G$44^3)*Worksheets!$AD$29)/Worksheets!$G$45),0)</f>
        <v>#VALUE!</v>
      </c>
      <c r="G218" s="90" t="str">
        <f>IF(Worksheets!$D$45='Yield Calculations'!$C$4,'Yield Calculations'!B218*'Yield Calculations'!C218,IF(Worksheets!$D$45='Yield Calculations'!$D$4,'Yield Calculations'!B218*'Yield Calculations'!D218,IF(Worksheets!$D$45='Yield Calculations'!$E$4,'Yield Calculations'!B218*'Yield Calculations'!E218,IF(Worksheets!$D$45='Yield Calculations'!$F$4,'Yield Calculations'!B218*'Yield Calculations'!F218,"Too Many Lanes"))))</f>
        <v>Too Many Lanes</v>
      </c>
      <c r="H218" s="90" t="str">
        <f>IF(Worksheets!$D$45='Yield Calculations'!$C$4,'Yield Calculations'!C218,IF(Worksheets!$D$45='Yield Calculations'!$D$4,'Yield Calculations'!D218,IF(Worksheets!$D$45='Yield Calculations'!$E$4,'Yield Calculations'!E218,IF(Worksheets!$D$45='Yield Calculations'!$F$4,'Yield Calculations'!F218,"Too Many Lanes"))))</f>
        <v>Too Many Lanes</v>
      </c>
      <c r="K218" s="83">
        <v>211</v>
      </c>
      <c r="L218" s="83" t="e">
        <f>Worksheets!$X$24*(K218-0.5)</f>
        <v>#VALUE!</v>
      </c>
      <c r="M218" s="90" t="e">
        <f>IF(Worksheets!$AA$24&gt;=K218,Worksheets!$L$45*Worksheets!$AD$29*(1-Worksheets!$AD$29)^('Yield Calculations'!K218-1),0)</f>
        <v>#VALUE!</v>
      </c>
      <c r="N218" s="90" t="e">
        <f>IF(Worksheets!$AA$24&gt;=K218,(Worksheets!$L$45-SUM($N$7:N217))*(((2*Worksheets!$L$44*(1-Worksheets!$L$44)*Worksheets!$AD$29)+(Worksheets!$L$44^2*Worksheets!$AD$29^2))/Worksheets!$L$45),0)</f>
        <v>#VALUE!</v>
      </c>
      <c r="O218" s="90" t="e">
        <f>IF(Worksheets!$AA$24&gt;=K218,(Worksheets!$L$45-SUM($O$7:O217))*((Worksheets!$L$44^3*Worksheets!$AD$29^3+3*Worksheets!$L$44^2*(1-Worksheets!$L$44)*Worksheets!$AD$29^2+3*Worksheets!$L$44*(1-Worksheets!$L$44)^2*Worksheets!$AD$29)/Worksheets!$L$45),0)</f>
        <v>#VALUE!</v>
      </c>
      <c r="P218" s="90" t="e">
        <f>IF(Worksheets!$AA$24&gt;=K218,(Worksheets!$L$45-SUM($P$7:P217))*((Worksheets!$L$44^4*Worksheets!$AD$29^4+4*Worksheets!$L$44^3*(1-Worksheets!$L$44)*Worksheets!$AD$29^3+6*Worksheets!$L$44^2*(1-Worksheets!$L$44)^2*Worksheets!$AD$29^2+4*Worksheets!$L$44*(1-Worksheets!$L$44^3)*Worksheets!$AD$29)/Worksheets!$L$45),0)</f>
        <v>#VALUE!</v>
      </c>
      <c r="Q218" s="90" t="str">
        <f>IF(Worksheets!$I$45='Yield Calculations'!$M$4,'Yield Calculations'!L218*'Yield Calculations'!M218,IF(Worksheets!$I$45='Yield Calculations'!$N$4,'Yield Calculations'!L218*'Yield Calculations'!N218,IF(Worksheets!$I$45='Yield Calculations'!$O$4,'Yield Calculations'!L218*'Yield Calculations'!O218,IF(Worksheets!$I$45='Yield Calculations'!$P$4,'Yield Calculations'!L218*'Yield Calculations'!P218,"Too Many Lanes"))))</f>
        <v>Too Many Lanes</v>
      </c>
      <c r="R218" s="90" t="str">
        <f>IF(Worksheets!$I$45='Yield Calculations'!$M$4,'Yield Calculations'!M218,IF(Worksheets!$I$45='Yield Calculations'!$N$4,'Yield Calculations'!N218,IF(Worksheets!$I$45='Yield Calculations'!$O$4,'Yield Calculations'!O218,IF(Worksheets!$I$45='Yield Calculations'!$P$4,'Yield Calculations'!P218,"Too Many Lanes"))))</f>
        <v>Too Many Lanes</v>
      </c>
    </row>
    <row r="219" spans="1:18">
      <c r="A219" s="83">
        <f t="shared" si="3"/>
        <v>212</v>
      </c>
      <c r="B219" s="83" t="e">
        <f>Worksheets!$S$24*(A219-0.5)</f>
        <v>#VALUE!</v>
      </c>
      <c r="C219" s="90" t="e">
        <f>IF(Worksheets!$V$24&gt;=A219,Worksheets!$G$45*Worksheets!$AD$29*(1-Worksheets!$AD$29)^('Yield Calculations'!A219-1),0)</f>
        <v>#VALUE!</v>
      </c>
      <c r="D219" s="90" t="e">
        <f>IF(Worksheets!$V$24&gt;=A219,(Worksheets!$G$45-SUM($D$7:D218))*(((2*Worksheets!$G$44*(1-Worksheets!$G$44)*Worksheets!$AD$29)+(Worksheets!$G$44^2*Worksheets!$AD$29^2))/Worksheets!$G$45),0)</f>
        <v>#VALUE!</v>
      </c>
      <c r="E219" s="90" t="e">
        <f>IF(Worksheets!$V$24&gt;=A219,(Worksheets!$G$45-SUM($E$7:E218))*((Worksheets!$G$44^3*Worksheets!$AD$29^3+3*Worksheets!$G$44^2*(1-Worksheets!$G$44)*Worksheets!$AD$29^2+3*Worksheets!$G$44*(1-Worksheets!$G$44)^2*Worksheets!$AD$29)/Worksheets!$G$45),0)</f>
        <v>#VALUE!</v>
      </c>
      <c r="F219" s="90" t="e">
        <f>IF(Worksheets!$V$24&gt;=A219,(Worksheets!$G$45-SUM($F$7:F218))*((Worksheets!$G$44^4*Worksheets!$AD$29^4+4*Worksheets!$G$44^3*(1-Worksheets!$G$44)*Worksheets!$AD$29^3+6*Worksheets!$G$44^2*(1-Worksheets!$G$44)^2*Worksheets!$AD$29^2+4*Worksheets!$G$44*(1-Worksheets!$G$44^3)*Worksheets!$AD$29)/Worksheets!$G$45),0)</f>
        <v>#VALUE!</v>
      </c>
      <c r="G219" s="90" t="str">
        <f>IF(Worksheets!$D$45='Yield Calculations'!$C$4,'Yield Calculations'!B219*'Yield Calculations'!C219,IF(Worksheets!$D$45='Yield Calculations'!$D$4,'Yield Calculations'!B219*'Yield Calculations'!D219,IF(Worksheets!$D$45='Yield Calculations'!$E$4,'Yield Calculations'!B219*'Yield Calculations'!E219,IF(Worksheets!$D$45='Yield Calculations'!$F$4,'Yield Calculations'!B219*'Yield Calculations'!F219,"Too Many Lanes"))))</f>
        <v>Too Many Lanes</v>
      </c>
      <c r="H219" s="90" t="str">
        <f>IF(Worksheets!$D$45='Yield Calculations'!$C$4,'Yield Calculations'!C219,IF(Worksheets!$D$45='Yield Calculations'!$D$4,'Yield Calculations'!D219,IF(Worksheets!$D$45='Yield Calculations'!$E$4,'Yield Calculations'!E219,IF(Worksheets!$D$45='Yield Calculations'!$F$4,'Yield Calculations'!F219,"Too Many Lanes"))))</f>
        <v>Too Many Lanes</v>
      </c>
      <c r="K219" s="83">
        <v>212</v>
      </c>
      <c r="L219" s="83" t="e">
        <f>Worksheets!$X$24*(K219-0.5)</f>
        <v>#VALUE!</v>
      </c>
      <c r="M219" s="90" t="e">
        <f>IF(Worksheets!$AA$24&gt;=K219,Worksheets!$L$45*Worksheets!$AD$29*(1-Worksheets!$AD$29)^('Yield Calculations'!K219-1),0)</f>
        <v>#VALUE!</v>
      </c>
      <c r="N219" s="90" t="e">
        <f>IF(Worksheets!$AA$24&gt;=K219,(Worksheets!$L$45-SUM($N$7:N218))*(((2*Worksheets!$L$44*(1-Worksheets!$L$44)*Worksheets!$AD$29)+(Worksheets!$L$44^2*Worksheets!$AD$29^2))/Worksheets!$L$45),0)</f>
        <v>#VALUE!</v>
      </c>
      <c r="O219" s="90" t="e">
        <f>IF(Worksheets!$AA$24&gt;=K219,(Worksheets!$L$45-SUM($O$7:O218))*((Worksheets!$L$44^3*Worksheets!$AD$29^3+3*Worksheets!$L$44^2*(1-Worksheets!$L$44)*Worksheets!$AD$29^2+3*Worksheets!$L$44*(1-Worksheets!$L$44)^2*Worksheets!$AD$29)/Worksheets!$L$45),0)</f>
        <v>#VALUE!</v>
      </c>
      <c r="P219" s="90" t="e">
        <f>IF(Worksheets!$AA$24&gt;=K219,(Worksheets!$L$45-SUM($P$7:P218))*((Worksheets!$L$44^4*Worksheets!$AD$29^4+4*Worksheets!$L$44^3*(1-Worksheets!$L$44)*Worksheets!$AD$29^3+6*Worksheets!$L$44^2*(1-Worksheets!$L$44)^2*Worksheets!$AD$29^2+4*Worksheets!$L$44*(1-Worksheets!$L$44^3)*Worksheets!$AD$29)/Worksheets!$L$45),0)</f>
        <v>#VALUE!</v>
      </c>
      <c r="Q219" s="90" t="str">
        <f>IF(Worksheets!$I$45='Yield Calculations'!$M$4,'Yield Calculations'!L219*'Yield Calculations'!M219,IF(Worksheets!$I$45='Yield Calculations'!$N$4,'Yield Calculations'!L219*'Yield Calculations'!N219,IF(Worksheets!$I$45='Yield Calculations'!$O$4,'Yield Calculations'!L219*'Yield Calculations'!O219,IF(Worksheets!$I$45='Yield Calculations'!$P$4,'Yield Calculations'!L219*'Yield Calculations'!P219,"Too Many Lanes"))))</f>
        <v>Too Many Lanes</v>
      </c>
      <c r="R219" s="90" t="str">
        <f>IF(Worksheets!$I$45='Yield Calculations'!$M$4,'Yield Calculations'!M219,IF(Worksheets!$I$45='Yield Calculations'!$N$4,'Yield Calculations'!N219,IF(Worksheets!$I$45='Yield Calculations'!$O$4,'Yield Calculations'!O219,IF(Worksheets!$I$45='Yield Calculations'!$P$4,'Yield Calculations'!P219,"Too Many Lanes"))))</f>
        <v>Too Many Lanes</v>
      </c>
    </row>
    <row r="220" spans="1:18">
      <c r="A220" s="83">
        <f t="shared" si="3"/>
        <v>213</v>
      </c>
      <c r="B220" s="83" t="e">
        <f>Worksheets!$S$24*(A220-0.5)</f>
        <v>#VALUE!</v>
      </c>
      <c r="C220" s="90" t="e">
        <f>IF(Worksheets!$V$24&gt;=A220,Worksheets!$G$45*Worksheets!$AD$29*(1-Worksheets!$AD$29)^('Yield Calculations'!A220-1),0)</f>
        <v>#VALUE!</v>
      </c>
      <c r="D220" s="90" t="e">
        <f>IF(Worksheets!$V$24&gt;=A220,(Worksheets!$G$45-SUM($D$7:D219))*(((2*Worksheets!$G$44*(1-Worksheets!$G$44)*Worksheets!$AD$29)+(Worksheets!$G$44^2*Worksheets!$AD$29^2))/Worksheets!$G$45),0)</f>
        <v>#VALUE!</v>
      </c>
      <c r="E220" s="90" t="e">
        <f>IF(Worksheets!$V$24&gt;=A220,(Worksheets!$G$45-SUM($E$7:E219))*((Worksheets!$G$44^3*Worksheets!$AD$29^3+3*Worksheets!$G$44^2*(1-Worksheets!$G$44)*Worksheets!$AD$29^2+3*Worksheets!$G$44*(1-Worksheets!$G$44)^2*Worksheets!$AD$29)/Worksheets!$G$45),0)</f>
        <v>#VALUE!</v>
      </c>
      <c r="F220" s="90" t="e">
        <f>IF(Worksheets!$V$24&gt;=A220,(Worksheets!$G$45-SUM($F$7:F219))*((Worksheets!$G$44^4*Worksheets!$AD$29^4+4*Worksheets!$G$44^3*(1-Worksheets!$G$44)*Worksheets!$AD$29^3+6*Worksheets!$G$44^2*(1-Worksheets!$G$44)^2*Worksheets!$AD$29^2+4*Worksheets!$G$44*(1-Worksheets!$G$44^3)*Worksheets!$AD$29)/Worksheets!$G$45),0)</f>
        <v>#VALUE!</v>
      </c>
      <c r="G220" s="90" t="str">
        <f>IF(Worksheets!$D$45='Yield Calculations'!$C$4,'Yield Calculations'!B220*'Yield Calculations'!C220,IF(Worksheets!$D$45='Yield Calculations'!$D$4,'Yield Calculations'!B220*'Yield Calculations'!D220,IF(Worksheets!$D$45='Yield Calculations'!$E$4,'Yield Calculations'!B220*'Yield Calculations'!E220,IF(Worksheets!$D$45='Yield Calculations'!$F$4,'Yield Calculations'!B220*'Yield Calculations'!F220,"Too Many Lanes"))))</f>
        <v>Too Many Lanes</v>
      </c>
      <c r="H220" s="90" t="str">
        <f>IF(Worksheets!$D$45='Yield Calculations'!$C$4,'Yield Calculations'!C220,IF(Worksheets!$D$45='Yield Calculations'!$D$4,'Yield Calculations'!D220,IF(Worksheets!$D$45='Yield Calculations'!$E$4,'Yield Calculations'!E220,IF(Worksheets!$D$45='Yield Calculations'!$F$4,'Yield Calculations'!F220,"Too Many Lanes"))))</f>
        <v>Too Many Lanes</v>
      </c>
      <c r="K220" s="83">
        <v>213</v>
      </c>
      <c r="L220" s="83" t="e">
        <f>Worksheets!$X$24*(K220-0.5)</f>
        <v>#VALUE!</v>
      </c>
      <c r="M220" s="90" t="e">
        <f>IF(Worksheets!$AA$24&gt;=K220,Worksheets!$L$45*Worksheets!$AD$29*(1-Worksheets!$AD$29)^('Yield Calculations'!K220-1),0)</f>
        <v>#VALUE!</v>
      </c>
      <c r="N220" s="90" t="e">
        <f>IF(Worksheets!$AA$24&gt;=K220,(Worksheets!$L$45-SUM($N$7:N219))*(((2*Worksheets!$L$44*(1-Worksheets!$L$44)*Worksheets!$AD$29)+(Worksheets!$L$44^2*Worksheets!$AD$29^2))/Worksheets!$L$45),0)</f>
        <v>#VALUE!</v>
      </c>
      <c r="O220" s="90" t="e">
        <f>IF(Worksheets!$AA$24&gt;=K220,(Worksheets!$L$45-SUM($O$7:O219))*((Worksheets!$L$44^3*Worksheets!$AD$29^3+3*Worksheets!$L$44^2*(1-Worksheets!$L$44)*Worksheets!$AD$29^2+3*Worksheets!$L$44*(1-Worksheets!$L$44)^2*Worksheets!$AD$29)/Worksheets!$L$45),0)</f>
        <v>#VALUE!</v>
      </c>
      <c r="P220" s="90" t="e">
        <f>IF(Worksheets!$AA$24&gt;=K220,(Worksheets!$L$45-SUM($P$7:P219))*((Worksheets!$L$44^4*Worksheets!$AD$29^4+4*Worksheets!$L$44^3*(1-Worksheets!$L$44)*Worksheets!$AD$29^3+6*Worksheets!$L$44^2*(1-Worksheets!$L$44)^2*Worksheets!$AD$29^2+4*Worksheets!$L$44*(1-Worksheets!$L$44^3)*Worksheets!$AD$29)/Worksheets!$L$45),0)</f>
        <v>#VALUE!</v>
      </c>
      <c r="Q220" s="90" t="str">
        <f>IF(Worksheets!$I$45='Yield Calculations'!$M$4,'Yield Calculations'!L220*'Yield Calculations'!M220,IF(Worksheets!$I$45='Yield Calculations'!$N$4,'Yield Calculations'!L220*'Yield Calculations'!N220,IF(Worksheets!$I$45='Yield Calculations'!$O$4,'Yield Calculations'!L220*'Yield Calculations'!O220,IF(Worksheets!$I$45='Yield Calculations'!$P$4,'Yield Calculations'!L220*'Yield Calculations'!P220,"Too Many Lanes"))))</f>
        <v>Too Many Lanes</v>
      </c>
      <c r="R220" s="90" t="str">
        <f>IF(Worksheets!$I$45='Yield Calculations'!$M$4,'Yield Calculations'!M220,IF(Worksheets!$I$45='Yield Calculations'!$N$4,'Yield Calculations'!N220,IF(Worksheets!$I$45='Yield Calculations'!$O$4,'Yield Calculations'!O220,IF(Worksheets!$I$45='Yield Calculations'!$P$4,'Yield Calculations'!P220,"Too Many Lanes"))))</f>
        <v>Too Many Lanes</v>
      </c>
    </row>
    <row r="221" spans="1:18">
      <c r="A221" s="83">
        <f t="shared" si="3"/>
        <v>214</v>
      </c>
      <c r="B221" s="83" t="e">
        <f>Worksheets!$S$24*(A221-0.5)</f>
        <v>#VALUE!</v>
      </c>
      <c r="C221" s="90" t="e">
        <f>IF(Worksheets!$V$24&gt;=A221,Worksheets!$G$45*Worksheets!$AD$29*(1-Worksheets!$AD$29)^('Yield Calculations'!A221-1),0)</f>
        <v>#VALUE!</v>
      </c>
      <c r="D221" s="90" t="e">
        <f>IF(Worksheets!$V$24&gt;=A221,(Worksheets!$G$45-SUM($D$7:D220))*(((2*Worksheets!$G$44*(1-Worksheets!$G$44)*Worksheets!$AD$29)+(Worksheets!$G$44^2*Worksheets!$AD$29^2))/Worksheets!$G$45),0)</f>
        <v>#VALUE!</v>
      </c>
      <c r="E221" s="90" t="e">
        <f>IF(Worksheets!$V$24&gt;=A221,(Worksheets!$G$45-SUM($E$7:E220))*((Worksheets!$G$44^3*Worksheets!$AD$29^3+3*Worksheets!$G$44^2*(1-Worksheets!$G$44)*Worksheets!$AD$29^2+3*Worksheets!$G$44*(1-Worksheets!$G$44)^2*Worksheets!$AD$29)/Worksheets!$G$45),0)</f>
        <v>#VALUE!</v>
      </c>
      <c r="F221" s="90" t="e">
        <f>IF(Worksheets!$V$24&gt;=A221,(Worksheets!$G$45-SUM($F$7:F220))*((Worksheets!$G$44^4*Worksheets!$AD$29^4+4*Worksheets!$G$44^3*(1-Worksheets!$G$44)*Worksheets!$AD$29^3+6*Worksheets!$G$44^2*(1-Worksheets!$G$44)^2*Worksheets!$AD$29^2+4*Worksheets!$G$44*(1-Worksheets!$G$44^3)*Worksheets!$AD$29)/Worksheets!$G$45),0)</f>
        <v>#VALUE!</v>
      </c>
      <c r="G221" s="90" t="str">
        <f>IF(Worksheets!$D$45='Yield Calculations'!$C$4,'Yield Calculations'!B221*'Yield Calculations'!C221,IF(Worksheets!$D$45='Yield Calculations'!$D$4,'Yield Calculations'!B221*'Yield Calculations'!D221,IF(Worksheets!$D$45='Yield Calculations'!$E$4,'Yield Calculations'!B221*'Yield Calculations'!E221,IF(Worksheets!$D$45='Yield Calculations'!$F$4,'Yield Calculations'!B221*'Yield Calculations'!F221,"Too Many Lanes"))))</f>
        <v>Too Many Lanes</v>
      </c>
      <c r="H221" s="90" t="str">
        <f>IF(Worksheets!$D$45='Yield Calculations'!$C$4,'Yield Calculations'!C221,IF(Worksheets!$D$45='Yield Calculations'!$D$4,'Yield Calculations'!D221,IF(Worksheets!$D$45='Yield Calculations'!$E$4,'Yield Calculations'!E221,IF(Worksheets!$D$45='Yield Calculations'!$F$4,'Yield Calculations'!F221,"Too Many Lanes"))))</f>
        <v>Too Many Lanes</v>
      </c>
      <c r="K221" s="83">
        <v>214</v>
      </c>
      <c r="L221" s="83" t="e">
        <f>Worksheets!$X$24*(K221-0.5)</f>
        <v>#VALUE!</v>
      </c>
      <c r="M221" s="90" t="e">
        <f>IF(Worksheets!$AA$24&gt;=K221,Worksheets!$L$45*Worksheets!$AD$29*(1-Worksheets!$AD$29)^('Yield Calculations'!K221-1),0)</f>
        <v>#VALUE!</v>
      </c>
      <c r="N221" s="90" t="e">
        <f>IF(Worksheets!$AA$24&gt;=K221,(Worksheets!$L$45-SUM($N$7:N220))*(((2*Worksheets!$L$44*(1-Worksheets!$L$44)*Worksheets!$AD$29)+(Worksheets!$L$44^2*Worksheets!$AD$29^2))/Worksheets!$L$45),0)</f>
        <v>#VALUE!</v>
      </c>
      <c r="O221" s="90" t="e">
        <f>IF(Worksheets!$AA$24&gt;=K221,(Worksheets!$L$45-SUM($O$7:O220))*((Worksheets!$L$44^3*Worksheets!$AD$29^3+3*Worksheets!$L$44^2*(1-Worksheets!$L$44)*Worksheets!$AD$29^2+3*Worksheets!$L$44*(1-Worksheets!$L$44)^2*Worksheets!$AD$29)/Worksheets!$L$45),0)</f>
        <v>#VALUE!</v>
      </c>
      <c r="P221" s="90" t="e">
        <f>IF(Worksheets!$AA$24&gt;=K221,(Worksheets!$L$45-SUM($P$7:P220))*((Worksheets!$L$44^4*Worksheets!$AD$29^4+4*Worksheets!$L$44^3*(1-Worksheets!$L$44)*Worksheets!$AD$29^3+6*Worksheets!$L$44^2*(1-Worksheets!$L$44)^2*Worksheets!$AD$29^2+4*Worksheets!$L$44*(1-Worksheets!$L$44^3)*Worksheets!$AD$29)/Worksheets!$L$45),0)</f>
        <v>#VALUE!</v>
      </c>
      <c r="Q221" s="90" t="str">
        <f>IF(Worksheets!$I$45='Yield Calculations'!$M$4,'Yield Calculations'!L221*'Yield Calculations'!M221,IF(Worksheets!$I$45='Yield Calculations'!$N$4,'Yield Calculations'!L221*'Yield Calculations'!N221,IF(Worksheets!$I$45='Yield Calculations'!$O$4,'Yield Calculations'!L221*'Yield Calculations'!O221,IF(Worksheets!$I$45='Yield Calculations'!$P$4,'Yield Calculations'!L221*'Yield Calculations'!P221,"Too Many Lanes"))))</f>
        <v>Too Many Lanes</v>
      </c>
      <c r="R221" s="90" t="str">
        <f>IF(Worksheets!$I$45='Yield Calculations'!$M$4,'Yield Calculations'!M221,IF(Worksheets!$I$45='Yield Calculations'!$N$4,'Yield Calculations'!N221,IF(Worksheets!$I$45='Yield Calculations'!$O$4,'Yield Calculations'!O221,IF(Worksheets!$I$45='Yield Calculations'!$P$4,'Yield Calculations'!P221,"Too Many Lanes"))))</f>
        <v>Too Many Lanes</v>
      </c>
    </row>
    <row r="222" spans="1:18">
      <c r="A222" s="83">
        <f t="shared" si="3"/>
        <v>215</v>
      </c>
      <c r="B222" s="83" t="e">
        <f>Worksheets!$S$24*(A222-0.5)</f>
        <v>#VALUE!</v>
      </c>
      <c r="C222" s="90" t="e">
        <f>IF(Worksheets!$V$24&gt;=A222,Worksheets!$G$45*Worksheets!$AD$29*(1-Worksheets!$AD$29)^('Yield Calculations'!A222-1),0)</f>
        <v>#VALUE!</v>
      </c>
      <c r="D222" s="90" t="e">
        <f>IF(Worksheets!$V$24&gt;=A222,(Worksheets!$G$45-SUM($D$7:D221))*(((2*Worksheets!$G$44*(1-Worksheets!$G$44)*Worksheets!$AD$29)+(Worksheets!$G$44^2*Worksheets!$AD$29^2))/Worksheets!$G$45),0)</f>
        <v>#VALUE!</v>
      </c>
      <c r="E222" s="90" t="e">
        <f>IF(Worksheets!$V$24&gt;=A222,(Worksheets!$G$45-SUM($E$7:E221))*((Worksheets!$G$44^3*Worksheets!$AD$29^3+3*Worksheets!$G$44^2*(1-Worksheets!$G$44)*Worksheets!$AD$29^2+3*Worksheets!$G$44*(1-Worksheets!$G$44)^2*Worksheets!$AD$29)/Worksheets!$G$45),0)</f>
        <v>#VALUE!</v>
      </c>
      <c r="F222" s="90" t="e">
        <f>IF(Worksheets!$V$24&gt;=A222,(Worksheets!$G$45-SUM($F$7:F221))*((Worksheets!$G$44^4*Worksheets!$AD$29^4+4*Worksheets!$G$44^3*(1-Worksheets!$G$44)*Worksheets!$AD$29^3+6*Worksheets!$G$44^2*(1-Worksheets!$G$44)^2*Worksheets!$AD$29^2+4*Worksheets!$G$44*(1-Worksheets!$G$44^3)*Worksheets!$AD$29)/Worksheets!$G$45),0)</f>
        <v>#VALUE!</v>
      </c>
      <c r="G222" s="90" t="str">
        <f>IF(Worksheets!$D$45='Yield Calculations'!$C$4,'Yield Calculations'!B222*'Yield Calculations'!C222,IF(Worksheets!$D$45='Yield Calculations'!$D$4,'Yield Calculations'!B222*'Yield Calculations'!D222,IF(Worksheets!$D$45='Yield Calculations'!$E$4,'Yield Calculations'!B222*'Yield Calculations'!E222,IF(Worksheets!$D$45='Yield Calculations'!$F$4,'Yield Calculations'!B222*'Yield Calculations'!F222,"Too Many Lanes"))))</f>
        <v>Too Many Lanes</v>
      </c>
      <c r="H222" s="90" t="str">
        <f>IF(Worksheets!$D$45='Yield Calculations'!$C$4,'Yield Calculations'!C222,IF(Worksheets!$D$45='Yield Calculations'!$D$4,'Yield Calculations'!D222,IF(Worksheets!$D$45='Yield Calculations'!$E$4,'Yield Calculations'!E222,IF(Worksheets!$D$45='Yield Calculations'!$F$4,'Yield Calculations'!F222,"Too Many Lanes"))))</f>
        <v>Too Many Lanes</v>
      </c>
      <c r="K222" s="83">
        <v>215</v>
      </c>
      <c r="L222" s="83" t="e">
        <f>Worksheets!$X$24*(K222-0.5)</f>
        <v>#VALUE!</v>
      </c>
      <c r="M222" s="90" t="e">
        <f>IF(Worksheets!$AA$24&gt;=K222,Worksheets!$L$45*Worksheets!$AD$29*(1-Worksheets!$AD$29)^('Yield Calculations'!K222-1),0)</f>
        <v>#VALUE!</v>
      </c>
      <c r="N222" s="90" t="e">
        <f>IF(Worksheets!$AA$24&gt;=K222,(Worksheets!$L$45-SUM($N$7:N221))*(((2*Worksheets!$L$44*(1-Worksheets!$L$44)*Worksheets!$AD$29)+(Worksheets!$L$44^2*Worksheets!$AD$29^2))/Worksheets!$L$45),0)</f>
        <v>#VALUE!</v>
      </c>
      <c r="O222" s="90" t="e">
        <f>IF(Worksheets!$AA$24&gt;=K222,(Worksheets!$L$45-SUM($O$7:O221))*((Worksheets!$L$44^3*Worksheets!$AD$29^3+3*Worksheets!$L$44^2*(1-Worksheets!$L$44)*Worksheets!$AD$29^2+3*Worksheets!$L$44*(1-Worksheets!$L$44)^2*Worksheets!$AD$29)/Worksheets!$L$45),0)</f>
        <v>#VALUE!</v>
      </c>
      <c r="P222" s="90" t="e">
        <f>IF(Worksheets!$AA$24&gt;=K222,(Worksheets!$L$45-SUM($P$7:P221))*((Worksheets!$L$44^4*Worksheets!$AD$29^4+4*Worksheets!$L$44^3*(1-Worksheets!$L$44)*Worksheets!$AD$29^3+6*Worksheets!$L$44^2*(1-Worksheets!$L$44)^2*Worksheets!$AD$29^2+4*Worksheets!$L$44*(1-Worksheets!$L$44^3)*Worksheets!$AD$29)/Worksheets!$L$45),0)</f>
        <v>#VALUE!</v>
      </c>
      <c r="Q222" s="90" t="str">
        <f>IF(Worksheets!$I$45='Yield Calculations'!$M$4,'Yield Calculations'!L222*'Yield Calculations'!M222,IF(Worksheets!$I$45='Yield Calculations'!$N$4,'Yield Calculations'!L222*'Yield Calculations'!N222,IF(Worksheets!$I$45='Yield Calculations'!$O$4,'Yield Calculations'!L222*'Yield Calculations'!O222,IF(Worksheets!$I$45='Yield Calculations'!$P$4,'Yield Calculations'!L222*'Yield Calculations'!P222,"Too Many Lanes"))))</f>
        <v>Too Many Lanes</v>
      </c>
      <c r="R222" s="90" t="str">
        <f>IF(Worksheets!$I$45='Yield Calculations'!$M$4,'Yield Calculations'!M222,IF(Worksheets!$I$45='Yield Calculations'!$N$4,'Yield Calculations'!N222,IF(Worksheets!$I$45='Yield Calculations'!$O$4,'Yield Calculations'!O222,IF(Worksheets!$I$45='Yield Calculations'!$P$4,'Yield Calculations'!P222,"Too Many Lanes"))))</f>
        <v>Too Many Lanes</v>
      </c>
    </row>
    <row r="223" spans="1:18">
      <c r="A223" s="83">
        <f t="shared" si="3"/>
        <v>216</v>
      </c>
      <c r="B223" s="83" t="e">
        <f>Worksheets!$S$24*(A223-0.5)</f>
        <v>#VALUE!</v>
      </c>
      <c r="C223" s="90" t="e">
        <f>IF(Worksheets!$V$24&gt;=A223,Worksheets!$G$45*Worksheets!$AD$29*(1-Worksheets!$AD$29)^('Yield Calculations'!A223-1),0)</f>
        <v>#VALUE!</v>
      </c>
      <c r="D223" s="90" t="e">
        <f>IF(Worksheets!$V$24&gt;=A223,(Worksheets!$G$45-SUM($D$7:D222))*(((2*Worksheets!$G$44*(1-Worksheets!$G$44)*Worksheets!$AD$29)+(Worksheets!$G$44^2*Worksheets!$AD$29^2))/Worksheets!$G$45),0)</f>
        <v>#VALUE!</v>
      </c>
      <c r="E223" s="90" t="e">
        <f>IF(Worksheets!$V$24&gt;=A223,(Worksheets!$G$45-SUM($E$7:E222))*((Worksheets!$G$44^3*Worksheets!$AD$29^3+3*Worksheets!$G$44^2*(1-Worksheets!$G$44)*Worksheets!$AD$29^2+3*Worksheets!$G$44*(1-Worksheets!$G$44)^2*Worksheets!$AD$29)/Worksheets!$G$45),0)</f>
        <v>#VALUE!</v>
      </c>
      <c r="F223" s="90" t="e">
        <f>IF(Worksheets!$V$24&gt;=A223,(Worksheets!$G$45-SUM($F$7:F222))*((Worksheets!$G$44^4*Worksheets!$AD$29^4+4*Worksheets!$G$44^3*(1-Worksheets!$G$44)*Worksheets!$AD$29^3+6*Worksheets!$G$44^2*(1-Worksheets!$G$44)^2*Worksheets!$AD$29^2+4*Worksheets!$G$44*(1-Worksheets!$G$44^3)*Worksheets!$AD$29)/Worksheets!$G$45),0)</f>
        <v>#VALUE!</v>
      </c>
      <c r="G223" s="90" t="str">
        <f>IF(Worksheets!$D$45='Yield Calculations'!$C$4,'Yield Calculations'!B223*'Yield Calculations'!C223,IF(Worksheets!$D$45='Yield Calculations'!$D$4,'Yield Calculations'!B223*'Yield Calculations'!D223,IF(Worksheets!$D$45='Yield Calculations'!$E$4,'Yield Calculations'!B223*'Yield Calculations'!E223,IF(Worksheets!$D$45='Yield Calculations'!$F$4,'Yield Calculations'!B223*'Yield Calculations'!F223,"Too Many Lanes"))))</f>
        <v>Too Many Lanes</v>
      </c>
      <c r="H223" s="90" t="str">
        <f>IF(Worksheets!$D$45='Yield Calculations'!$C$4,'Yield Calculations'!C223,IF(Worksheets!$D$45='Yield Calculations'!$D$4,'Yield Calculations'!D223,IF(Worksheets!$D$45='Yield Calculations'!$E$4,'Yield Calculations'!E223,IF(Worksheets!$D$45='Yield Calculations'!$F$4,'Yield Calculations'!F223,"Too Many Lanes"))))</f>
        <v>Too Many Lanes</v>
      </c>
      <c r="K223" s="83">
        <v>216</v>
      </c>
      <c r="L223" s="83" t="e">
        <f>Worksheets!$X$24*(K223-0.5)</f>
        <v>#VALUE!</v>
      </c>
      <c r="M223" s="90" t="e">
        <f>IF(Worksheets!$AA$24&gt;=K223,Worksheets!$L$45*Worksheets!$AD$29*(1-Worksheets!$AD$29)^('Yield Calculations'!K223-1),0)</f>
        <v>#VALUE!</v>
      </c>
      <c r="N223" s="90" t="e">
        <f>IF(Worksheets!$AA$24&gt;=K223,(Worksheets!$L$45-SUM($N$7:N222))*(((2*Worksheets!$L$44*(1-Worksheets!$L$44)*Worksheets!$AD$29)+(Worksheets!$L$44^2*Worksheets!$AD$29^2))/Worksheets!$L$45),0)</f>
        <v>#VALUE!</v>
      </c>
      <c r="O223" s="90" t="e">
        <f>IF(Worksheets!$AA$24&gt;=K223,(Worksheets!$L$45-SUM($O$7:O222))*((Worksheets!$L$44^3*Worksheets!$AD$29^3+3*Worksheets!$L$44^2*(1-Worksheets!$L$44)*Worksheets!$AD$29^2+3*Worksheets!$L$44*(1-Worksheets!$L$44)^2*Worksheets!$AD$29)/Worksheets!$L$45),0)</f>
        <v>#VALUE!</v>
      </c>
      <c r="P223" s="90" t="e">
        <f>IF(Worksheets!$AA$24&gt;=K223,(Worksheets!$L$45-SUM($P$7:P222))*((Worksheets!$L$44^4*Worksheets!$AD$29^4+4*Worksheets!$L$44^3*(1-Worksheets!$L$44)*Worksheets!$AD$29^3+6*Worksheets!$L$44^2*(1-Worksheets!$L$44)^2*Worksheets!$AD$29^2+4*Worksheets!$L$44*(1-Worksheets!$L$44^3)*Worksheets!$AD$29)/Worksheets!$L$45),0)</f>
        <v>#VALUE!</v>
      </c>
      <c r="Q223" s="90" t="str">
        <f>IF(Worksheets!$I$45='Yield Calculations'!$M$4,'Yield Calculations'!L223*'Yield Calculations'!M223,IF(Worksheets!$I$45='Yield Calculations'!$N$4,'Yield Calculations'!L223*'Yield Calculations'!N223,IF(Worksheets!$I$45='Yield Calculations'!$O$4,'Yield Calculations'!L223*'Yield Calculations'!O223,IF(Worksheets!$I$45='Yield Calculations'!$P$4,'Yield Calculations'!L223*'Yield Calculations'!P223,"Too Many Lanes"))))</f>
        <v>Too Many Lanes</v>
      </c>
      <c r="R223" s="90" t="str">
        <f>IF(Worksheets!$I$45='Yield Calculations'!$M$4,'Yield Calculations'!M223,IF(Worksheets!$I$45='Yield Calculations'!$N$4,'Yield Calculations'!N223,IF(Worksheets!$I$45='Yield Calculations'!$O$4,'Yield Calculations'!O223,IF(Worksheets!$I$45='Yield Calculations'!$P$4,'Yield Calculations'!P223,"Too Many Lanes"))))</f>
        <v>Too Many Lanes</v>
      </c>
    </row>
    <row r="224" spans="1:18">
      <c r="A224" s="83">
        <f t="shared" si="3"/>
        <v>217</v>
      </c>
      <c r="B224" s="83" t="e">
        <f>Worksheets!$S$24*(A224-0.5)</f>
        <v>#VALUE!</v>
      </c>
      <c r="C224" s="90" t="e">
        <f>IF(Worksheets!$V$24&gt;=A224,Worksheets!$G$45*Worksheets!$AD$29*(1-Worksheets!$AD$29)^('Yield Calculations'!A224-1),0)</f>
        <v>#VALUE!</v>
      </c>
      <c r="D224" s="90" t="e">
        <f>IF(Worksheets!$V$24&gt;=A224,(Worksheets!$G$45-SUM($D$7:D223))*(((2*Worksheets!$G$44*(1-Worksheets!$G$44)*Worksheets!$AD$29)+(Worksheets!$G$44^2*Worksheets!$AD$29^2))/Worksheets!$G$45),0)</f>
        <v>#VALUE!</v>
      </c>
      <c r="E224" s="90" t="e">
        <f>IF(Worksheets!$V$24&gt;=A224,(Worksheets!$G$45-SUM($E$7:E223))*((Worksheets!$G$44^3*Worksheets!$AD$29^3+3*Worksheets!$G$44^2*(1-Worksheets!$G$44)*Worksheets!$AD$29^2+3*Worksheets!$G$44*(1-Worksheets!$G$44)^2*Worksheets!$AD$29)/Worksheets!$G$45),0)</f>
        <v>#VALUE!</v>
      </c>
      <c r="F224" s="90" t="e">
        <f>IF(Worksheets!$V$24&gt;=A224,(Worksheets!$G$45-SUM($F$7:F223))*((Worksheets!$G$44^4*Worksheets!$AD$29^4+4*Worksheets!$G$44^3*(1-Worksheets!$G$44)*Worksheets!$AD$29^3+6*Worksheets!$G$44^2*(1-Worksheets!$G$44)^2*Worksheets!$AD$29^2+4*Worksheets!$G$44*(1-Worksheets!$G$44^3)*Worksheets!$AD$29)/Worksheets!$G$45),0)</f>
        <v>#VALUE!</v>
      </c>
      <c r="G224" s="90" t="str">
        <f>IF(Worksheets!$D$45='Yield Calculations'!$C$4,'Yield Calculations'!B224*'Yield Calculations'!C224,IF(Worksheets!$D$45='Yield Calculations'!$D$4,'Yield Calculations'!B224*'Yield Calculations'!D224,IF(Worksheets!$D$45='Yield Calculations'!$E$4,'Yield Calculations'!B224*'Yield Calculations'!E224,IF(Worksheets!$D$45='Yield Calculations'!$F$4,'Yield Calculations'!B224*'Yield Calculations'!F224,"Too Many Lanes"))))</f>
        <v>Too Many Lanes</v>
      </c>
      <c r="H224" s="90" t="str">
        <f>IF(Worksheets!$D$45='Yield Calculations'!$C$4,'Yield Calculations'!C224,IF(Worksheets!$D$45='Yield Calculations'!$D$4,'Yield Calculations'!D224,IF(Worksheets!$D$45='Yield Calculations'!$E$4,'Yield Calculations'!E224,IF(Worksheets!$D$45='Yield Calculations'!$F$4,'Yield Calculations'!F224,"Too Many Lanes"))))</f>
        <v>Too Many Lanes</v>
      </c>
      <c r="K224" s="83">
        <v>217</v>
      </c>
      <c r="L224" s="83" t="e">
        <f>Worksheets!$X$24*(K224-0.5)</f>
        <v>#VALUE!</v>
      </c>
      <c r="M224" s="90" t="e">
        <f>IF(Worksheets!$AA$24&gt;=K224,Worksheets!$L$45*Worksheets!$AD$29*(1-Worksheets!$AD$29)^('Yield Calculations'!K224-1),0)</f>
        <v>#VALUE!</v>
      </c>
      <c r="N224" s="90" t="e">
        <f>IF(Worksheets!$AA$24&gt;=K224,(Worksheets!$L$45-SUM($N$7:N223))*(((2*Worksheets!$L$44*(1-Worksheets!$L$44)*Worksheets!$AD$29)+(Worksheets!$L$44^2*Worksheets!$AD$29^2))/Worksheets!$L$45),0)</f>
        <v>#VALUE!</v>
      </c>
      <c r="O224" s="90" t="e">
        <f>IF(Worksheets!$AA$24&gt;=K224,(Worksheets!$L$45-SUM($O$7:O223))*((Worksheets!$L$44^3*Worksheets!$AD$29^3+3*Worksheets!$L$44^2*(1-Worksheets!$L$44)*Worksheets!$AD$29^2+3*Worksheets!$L$44*(1-Worksheets!$L$44)^2*Worksheets!$AD$29)/Worksheets!$L$45),0)</f>
        <v>#VALUE!</v>
      </c>
      <c r="P224" s="90" t="e">
        <f>IF(Worksheets!$AA$24&gt;=K224,(Worksheets!$L$45-SUM($P$7:P223))*((Worksheets!$L$44^4*Worksheets!$AD$29^4+4*Worksheets!$L$44^3*(1-Worksheets!$L$44)*Worksheets!$AD$29^3+6*Worksheets!$L$44^2*(1-Worksheets!$L$44)^2*Worksheets!$AD$29^2+4*Worksheets!$L$44*(1-Worksheets!$L$44^3)*Worksheets!$AD$29)/Worksheets!$L$45),0)</f>
        <v>#VALUE!</v>
      </c>
      <c r="Q224" s="90" t="str">
        <f>IF(Worksheets!$I$45='Yield Calculations'!$M$4,'Yield Calculations'!L224*'Yield Calculations'!M224,IF(Worksheets!$I$45='Yield Calculations'!$N$4,'Yield Calculations'!L224*'Yield Calculations'!N224,IF(Worksheets!$I$45='Yield Calculations'!$O$4,'Yield Calculations'!L224*'Yield Calculations'!O224,IF(Worksheets!$I$45='Yield Calculations'!$P$4,'Yield Calculations'!L224*'Yield Calculations'!P224,"Too Many Lanes"))))</f>
        <v>Too Many Lanes</v>
      </c>
      <c r="R224" s="90" t="str">
        <f>IF(Worksheets!$I$45='Yield Calculations'!$M$4,'Yield Calculations'!M224,IF(Worksheets!$I$45='Yield Calculations'!$N$4,'Yield Calculations'!N224,IF(Worksheets!$I$45='Yield Calculations'!$O$4,'Yield Calculations'!O224,IF(Worksheets!$I$45='Yield Calculations'!$P$4,'Yield Calculations'!P224,"Too Many Lanes"))))</f>
        <v>Too Many Lanes</v>
      </c>
    </row>
    <row r="225" spans="1:18">
      <c r="A225" s="83">
        <f t="shared" si="3"/>
        <v>218</v>
      </c>
      <c r="B225" s="83" t="e">
        <f>Worksheets!$S$24*(A225-0.5)</f>
        <v>#VALUE!</v>
      </c>
      <c r="C225" s="90" t="e">
        <f>IF(Worksheets!$V$24&gt;=A225,Worksheets!$G$45*Worksheets!$AD$29*(1-Worksheets!$AD$29)^('Yield Calculations'!A225-1),0)</f>
        <v>#VALUE!</v>
      </c>
      <c r="D225" s="90" t="e">
        <f>IF(Worksheets!$V$24&gt;=A225,(Worksheets!$G$45-SUM($D$7:D224))*(((2*Worksheets!$G$44*(1-Worksheets!$G$44)*Worksheets!$AD$29)+(Worksheets!$G$44^2*Worksheets!$AD$29^2))/Worksheets!$G$45),0)</f>
        <v>#VALUE!</v>
      </c>
      <c r="E225" s="90" t="e">
        <f>IF(Worksheets!$V$24&gt;=A225,(Worksheets!$G$45-SUM($E$7:E224))*((Worksheets!$G$44^3*Worksheets!$AD$29^3+3*Worksheets!$G$44^2*(1-Worksheets!$G$44)*Worksheets!$AD$29^2+3*Worksheets!$G$44*(1-Worksheets!$G$44)^2*Worksheets!$AD$29)/Worksheets!$G$45),0)</f>
        <v>#VALUE!</v>
      </c>
      <c r="F225" s="90" t="e">
        <f>IF(Worksheets!$V$24&gt;=A225,(Worksheets!$G$45-SUM($F$7:F224))*((Worksheets!$G$44^4*Worksheets!$AD$29^4+4*Worksheets!$G$44^3*(1-Worksheets!$G$44)*Worksheets!$AD$29^3+6*Worksheets!$G$44^2*(1-Worksheets!$G$44)^2*Worksheets!$AD$29^2+4*Worksheets!$G$44*(1-Worksheets!$G$44^3)*Worksheets!$AD$29)/Worksheets!$G$45),0)</f>
        <v>#VALUE!</v>
      </c>
      <c r="G225" s="90" t="str">
        <f>IF(Worksheets!$D$45='Yield Calculations'!$C$4,'Yield Calculations'!B225*'Yield Calculations'!C225,IF(Worksheets!$D$45='Yield Calculations'!$D$4,'Yield Calculations'!B225*'Yield Calculations'!D225,IF(Worksheets!$D$45='Yield Calculations'!$E$4,'Yield Calculations'!B225*'Yield Calculations'!E225,IF(Worksheets!$D$45='Yield Calculations'!$F$4,'Yield Calculations'!B225*'Yield Calculations'!F225,"Too Many Lanes"))))</f>
        <v>Too Many Lanes</v>
      </c>
      <c r="H225" s="90" t="str">
        <f>IF(Worksheets!$D$45='Yield Calculations'!$C$4,'Yield Calculations'!C225,IF(Worksheets!$D$45='Yield Calculations'!$D$4,'Yield Calculations'!D225,IF(Worksheets!$D$45='Yield Calculations'!$E$4,'Yield Calculations'!E225,IF(Worksheets!$D$45='Yield Calculations'!$F$4,'Yield Calculations'!F225,"Too Many Lanes"))))</f>
        <v>Too Many Lanes</v>
      </c>
      <c r="K225" s="83">
        <v>218</v>
      </c>
      <c r="L225" s="83" t="e">
        <f>Worksheets!$X$24*(K225-0.5)</f>
        <v>#VALUE!</v>
      </c>
      <c r="M225" s="90" t="e">
        <f>IF(Worksheets!$AA$24&gt;=K225,Worksheets!$L$45*Worksheets!$AD$29*(1-Worksheets!$AD$29)^('Yield Calculations'!K225-1),0)</f>
        <v>#VALUE!</v>
      </c>
      <c r="N225" s="90" t="e">
        <f>IF(Worksheets!$AA$24&gt;=K225,(Worksheets!$L$45-SUM($N$7:N224))*(((2*Worksheets!$L$44*(1-Worksheets!$L$44)*Worksheets!$AD$29)+(Worksheets!$L$44^2*Worksheets!$AD$29^2))/Worksheets!$L$45),0)</f>
        <v>#VALUE!</v>
      </c>
      <c r="O225" s="90" t="e">
        <f>IF(Worksheets!$AA$24&gt;=K225,(Worksheets!$L$45-SUM($O$7:O224))*((Worksheets!$L$44^3*Worksheets!$AD$29^3+3*Worksheets!$L$44^2*(1-Worksheets!$L$44)*Worksheets!$AD$29^2+3*Worksheets!$L$44*(1-Worksheets!$L$44)^2*Worksheets!$AD$29)/Worksheets!$L$45),0)</f>
        <v>#VALUE!</v>
      </c>
      <c r="P225" s="90" t="e">
        <f>IF(Worksheets!$AA$24&gt;=K225,(Worksheets!$L$45-SUM($P$7:P224))*((Worksheets!$L$44^4*Worksheets!$AD$29^4+4*Worksheets!$L$44^3*(1-Worksheets!$L$44)*Worksheets!$AD$29^3+6*Worksheets!$L$44^2*(1-Worksheets!$L$44)^2*Worksheets!$AD$29^2+4*Worksheets!$L$44*(1-Worksheets!$L$44^3)*Worksheets!$AD$29)/Worksheets!$L$45),0)</f>
        <v>#VALUE!</v>
      </c>
      <c r="Q225" s="90" t="str">
        <f>IF(Worksheets!$I$45='Yield Calculations'!$M$4,'Yield Calculations'!L225*'Yield Calculations'!M225,IF(Worksheets!$I$45='Yield Calculations'!$N$4,'Yield Calculations'!L225*'Yield Calculations'!N225,IF(Worksheets!$I$45='Yield Calculations'!$O$4,'Yield Calculations'!L225*'Yield Calculations'!O225,IF(Worksheets!$I$45='Yield Calculations'!$P$4,'Yield Calculations'!L225*'Yield Calculations'!P225,"Too Many Lanes"))))</f>
        <v>Too Many Lanes</v>
      </c>
      <c r="R225" s="90" t="str">
        <f>IF(Worksheets!$I$45='Yield Calculations'!$M$4,'Yield Calculations'!M225,IF(Worksheets!$I$45='Yield Calculations'!$N$4,'Yield Calculations'!N225,IF(Worksheets!$I$45='Yield Calculations'!$O$4,'Yield Calculations'!O225,IF(Worksheets!$I$45='Yield Calculations'!$P$4,'Yield Calculations'!P225,"Too Many Lanes"))))</f>
        <v>Too Many Lanes</v>
      </c>
    </row>
    <row r="226" spans="1:18">
      <c r="A226" s="83">
        <f t="shared" si="3"/>
        <v>219</v>
      </c>
      <c r="B226" s="83" t="e">
        <f>Worksheets!$S$24*(A226-0.5)</f>
        <v>#VALUE!</v>
      </c>
      <c r="C226" s="90" t="e">
        <f>IF(Worksheets!$V$24&gt;=A226,Worksheets!$G$45*Worksheets!$AD$29*(1-Worksheets!$AD$29)^('Yield Calculations'!A226-1),0)</f>
        <v>#VALUE!</v>
      </c>
      <c r="D226" s="90" t="e">
        <f>IF(Worksheets!$V$24&gt;=A226,(Worksheets!$G$45-SUM($D$7:D225))*(((2*Worksheets!$G$44*(1-Worksheets!$G$44)*Worksheets!$AD$29)+(Worksheets!$G$44^2*Worksheets!$AD$29^2))/Worksheets!$G$45),0)</f>
        <v>#VALUE!</v>
      </c>
      <c r="E226" s="90" t="e">
        <f>IF(Worksheets!$V$24&gt;=A226,(Worksheets!$G$45-SUM($E$7:E225))*((Worksheets!$G$44^3*Worksheets!$AD$29^3+3*Worksheets!$G$44^2*(1-Worksheets!$G$44)*Worksheets!$AD$29^2+3*Worksheets!$G$44*(1-Worksheets!$G$44)^2*Worksheets!$AD$29)/Worksheets!$G$45),0)</f>
        <v>#VALUE!</v>
      </c>
      <c r="F226" s="90" t="e">
        <f>IF(Worksheets!$V$24&gt;=A226,(Worksheets!$G$45-SUM($F$7:F225))*((Worksheets!$G$44^4*Worksheets!$AD$29^4+4*Worksheets!$G$44^3*(1-Worksheets!$G$44)*Worksheets!$AD$29^3+6*Worksheets!$G$44^2*(1-Worksheets!$G$44)^2*Worksheets!$AD$29^2+4*Worksheets!$G$44*(1-Worksheets!$G$44^3)*Worksheets!$AD$29)/Worksheets!$G$45),0)</f>
        <v>#VALUE!</v>
      </c>
      <c r="G226" s="90" t="str">
        <f>IF(Worksheets!$D$45='Yield Calculations'!$C$4,'Yield Calculations'!B226*'Yield Calculations'!C226,IF(Worksheets!$D$45='Yield Calculations'!$D$4,'Yield Calculations'!B226*'Yield Calculations'!D226,IF(Worksheets!$D$45='Yield Calculations'!$E$4,'Yield Calculations'!B226*'Yield Calculations'!E226,IF(Worksheets!$D$45='Yield Calculations'!$F$4,'Yield Calculations'!B226*'Yield Calculations'!F226,"Too Many Lanes"))))</f>
        <v>Too Many Lanes</v>
      </c>
      <c r="H226" s="90" t="str">
        <f>IF(Worksheets!$D$45='Yield Calculations'!$C$4,'Yield Calculations'!C226,IF(Worksheets!$D$45='Yield Calculations'!$D$4,'Yield Calculations'!D226,IF(Worksheets!$D$45='Yield Calculations'!$E$4,'Yield Calculations'!E226,IF(Worksheets!$D$45='Yield Calculations'!$F$4,'Yield Calculations'!F226,"Too Many Lanes"))))</f>
        <v>Too Many Lanes</v>
      </c>
      <c r="K226" s="83">
        <v>219</v>
      </c>
      <c r="L226" s="83" t="e">
        <f>Worksheets!$X$24*(K226-0.5)</f>
        <v>#VALUE!</v>
      </c>
      <c r="M226" s="90" t="e">
        <f>IF(Worksheets!$AA$24&gt;=K226,Worksheets!$L$45*Worksheets!$AD$29*(1-Worksheets!$AD$29)^('Yield Calculations'!K226-1),0)</f>
        <v>#VALUE!</v>
      </c>
      <c r="N226" s="90" t="e">
        <f>IF(Worksheets!$AA$24&gt;=K226,(Worksheets!$L$45-SUM($N$7:N225))*(((2*Worksheets!$L$44*(1-Worksheets!$L$44)*Worksheets!$AD$29)+(Worksheets!$L$44^2*Worksheets!$AD$29^2))/Worksheets!$L$45),0)</f>
        <v>#VALUE!</v>
      </c>
      <c r="O226" s="90" t="e">
        <f>IF(Worksheets!$AA$24&gt;=K226,(Worksheets!$L$45-SUM($O$7:O225))*((Worksheets!$L$44^3*Worksheets!$AD$29^3+3*Worksheets!$L$44^2*(1-Worksheets!$L$44)*Worksheets!$AD$29^2+3*Worksheets!$L$44*(1-Worksheets!$L$44)^2*Worksheets!$AD$29)/Worksheets!$L$45),0)</f>
        <v>#VALUE!</v>
      </c>
      <c r="P226" s="90" t="e">
        <f>IF(Worksheets!$AA$24&gt;=K226,(Worksheets!$L$45-SUM($P$7:P225))*((Worksheets!$L$44^4*Worksheets!$AD$29^4+4*Worksheets!$L$44^3*(1-Worksheets!$L$44)*Worksheets!$AD$29^3+6*Worksheets!$L$44^2*(1-Worksheets!$L$44)^2*Worksheets!$AD$29^2+4*Worksheets!$L$44*(1-Worksheets!$L$44^3)*Worksheets!$AD$29)/Worksheets!$L$45),0)</f>
        <v>#VALUE!</v>
      </c>
      <c r="Q226" s="90" t="str">
        <f>IF(Worksheets!$I$45='Yield Calculations'!$M$4,'Yield Calculations'!L226*'Yield Calculations'!M226,IF(Worksheets!$I$45='Yield Calculations'!$N$4,'Yield Calculations'!L226*'Yield Calculations'!N226,IF(Worksheets!$I$45='Yield Calculations'!$O$4,'Yield Calculations'!L226*'Yield Calculations'!O226,IF(Worksheets!$I$45='Yield Calculations'!$P$4,'Yield Calculations'!L226*'Yield Calculations'!P226,"Too Many Lanes"))))</f>
        <v>Too Many Lanes</v>
      </c>
      <c r="R226" s="90" t="str">
        <f>IF(Worksheets!$I$45='Yield Calculations'!$M$4,'Yield Calculations'!M226,IF(Worksheets!$I$45='Yield Calculations'!$N$4,'Yield Calculations'!N226,IF(Worksheets!$I$45='Yield Calculations'!$O$4,'Yield Calculations'!O226,IF(Worksheets!$I$45='Yield Calculations'!$P$4,'Yield Calculations'!P226,"Too Many Lanes"))))</f>
        <v>Too Many Lanes</v>
      </c>
    </row>
    <row r="227" spans="1:18">
      <c r="A227" s="83">
        <f t="shared" si="3"/>
        <v>220</v>
      </c>
      <c r="B227" s="83" t="e">
        <f>Worksheets!$S$24*(A227-0.5)</f>
        <v>#VALUE!</v>
      </c>
      <c r="C227" s="90" t="e">
        <f>IF(Worksheets!$V$24&gt;=A227,Worksheets!$G$45*Worksheets!$AD$29*(1-Worksheets!$AD$29)^('Yield Calculations'!A227-1),0)</f>
        <v>#VALUE!</v>
      </c>
      <c r="D227" s="90" t="e">
        <f>IF(Worksheets!$V$24&gt;=A227,(Worksheets!$G$45-SUM($D$7:D226))*(((2*Worksheets!$G$44*(1-Worksheets!$G$44)*Worksheets!$AD$29)+(Worksheets!$G$44^2*Worksheets!$AD$29^2))/Worksheets!$G$45),0)</f>
        <v>#VALUE!</v>
      </c>
      <c r="E227" s="90" t="e">
        <f>IF(Worksheets!$V$24&gt;=A227,(Worksheets!$G$45-SUM($E$7:E226))*((Worksheets!$G$44^3*Worksheets!$AD$29^3+3*Worksheets!$G$44^2*(1-Worksheets!$G$44)*Worksheets!$AD$29^2+3*Worksheets!$G$44*(1-Worksheets!$G$44)^2*Worksheets!$AD$29)/Worksheets!$G$45),0)</f>
        <v>#VALUE!</v>
      </c>
      <c r="F227" s="90" t="e">
        <f>IF(Worksheets!$V$24&gt;=A227,(Worksheets!$G$45-SUM($F$7:F226))*((Worksheets!$G$44^4*Worksheets!$AD$29^4+4*Worksheets!$G$44^3*(1-Worksheets!$G$44)*Worksheets!$AD$29^3+6*Worksheets!$G$44^2*(1-Worksheets!$G$44)^2*Worksheets!$AD$29^2+4*Worksheets!$G$44*(1-Worksheets!$G$44^3)*Worksheets!$AD$29)/Worksheets!$G$45),0)</f>
        <v>#VALUE!</v>
      </c>
      <c r="G227" s="90" t="str">
        <f>IF(Worksheets!$D$45='Yield Calculations'!$C$4,'Yield Calculations'!B227*'Yield Calculations'!C227,IF(Worksheets!$D$45='Yield Calculations'!$D$4,'Yield Calculations'!B227*'Yield Calculations'!D227,IF(Worksheets!$D$45='Yield Calculations'!$E$4,'Yield Calculations'!B227*'Yield Calculations'!E227,IF(Worksheets!$D$45='Yield Calculations'!$F$4,'Yield Calculations'!B227*'Yield Calculations'!F227,"Too Many Lanes"))))</f>
        <v>Too Many Lanes</v>
      </c>
      <c r="H227" s="90" t="str">
        <f>IF(Worksheets!$D$45='Yield Calculations'!$C$4,'Yield Calculations'!C227,IF(Worksheets!$D$45='Yield Calculations'!$D$4,'Yield Calculations'!D227,IF(Worksheets!$D$45='Yield Calculations'!$E$4,'Yield Calculations'!E227,IF(Worksheets!$D$45='Yield Calculations'!$F$4,'Yield Calculations'!F227,"Too Many Lanes"))))</f>
        <v>Too Many Lanes</v>
      </c>
      <c r="K227" s="83">
        <v>220</v>
      </c>
      <c r="L227" s="83" t="e">
        <f>Worksheets!$X$24*(K227-0.5)</f>
        <v>#VALUE!</v>
      </c>
      <c r="M227" s="90" t="e">
        <f>IF(Worksheets!$AA$24&gt;=K227,Worksheets!$L$45*Worksheets!$AD$29*(1-Worksheets!$AD$29)^('Yield Calculations'!K227-1),0)</f>
        <v>#VALUE!</v>
      </c>
      <c r="N227" s="90" t="e">
        <f>IF(Worksheets!$AA$24&gt;=K227,(Worksheets!$L$45-SUM($N$7:N226))*(((2*Worksheets!$L$44*(1-Worksheets!$L$44)*Worksheets!$AD$29)+(Worksheets!$L$44^2*Worksheets!$AD$29^2))/Worksheets!$L$45),0)</f>
        <v>#VALUE!</v>
      </c>
      <c r="O227" s="90" t="e">
        <f>IF(Worksheets!$AA$24&gt;=K227,(Worksheets!$L$45-SUM($O$7:O226))*((Worksheets!$L$44^3*Worksheets!$AD$29^3+3*Worksheets!$L$44^2*(1-Worksheets!$L$44)*Worksheets!$AD$29^2+3*Worksheets!$L$44*(1-Worksheets!$L$44)^2*Worksheets!$AD$29)/Worksheets!$L$45),0)</f>
        <v>#VALUE!</v>
      </c>
      <c r="P227" s="90" t="e">
        <f>IF(Worksheets!$AA$24&gt;=K227,(Worksheets!$L$45-SUM($P$7:P226))*((Worksheets!$L$44^4*Worksheets!$AD$29^4+4*Worksheets!$L$44^3*(1-Worksheets!$L$44)*Worksheets!$AD$29^3+6*Worksheets!$L$44^2*(1-Worksheets!$L$44)^2*Worksheets!$AD$29^2+4*Worksheets!$L$44*(1-Worksheets!$L$44^3)*Worksheets!$AD$29)/Worksheets!$L$45),0)</f>
        <v>#VALUE!</v>
      </c>
      <c r="Q227" s="90" t="str">
        <f>IF(Worksheets!$I$45='Yield Calculations'!$M$4,'Yield Calculations'!L227*'Yield Calculations'!M227,IF(Worksheets!$I$45='Yield Calculations'!$N$4,'Yield Calculations'!L227*'Yield Calculations'!N227,IF(Worksheets!$I$45='Yield Calculations'!$O$4,'Yield Calculations'!L227*'Yield Calculations'!O227,IF(Worksheets!$I$45='Yield Calculations'!$P$4,'Yield Calculations'!L227*'Yield Calculations'!P227,"Too Many Lanes"))))</f>
        <v>Too Many Lanes</v>
      </c>
      <c r="R227" s="90" t="str">
        <f>IF(Worksheets!$I$45='Yield Calculations'!$M$4,'Yield Calculations'!M227,IF(Worksheets!$I$45='Yield Calculations'!$N$4,'Yield Calculations'!N227,IF(Worksheets!$I$45='Yield Calculations'!$O$4,'Yield Calculations'!O227,IF(Worksheets!$I$45='Yield Calculations'!$P$4,'Yield Calculations'!P227,"Too Many Lanes"))))</f>
        <v>Too Many Lanes</v>
      </c>
    </row>
    <row r="228" spans="1:18">
      <c r="A228" s="83">
        <f t="shared" si="3"/>
        <v>221</v>
      </c>
      <c r="B228" s="83" t="e">
        <f>Worksheets!$S$24*(A228-0.5)</f>
        <v>#VALUE!</v>
      </c>
      <c r="C228" s="90" t="e">
        <f>IF(Worksheets!$V$24&gt;=A228,Worksheets!$G$45*Worksheets!$AD$29*(1-Worksheets!$AD$29)^('Yield Calculations'!A228-1),0)</f>
        <v>#VALUE!</v>
      </c>
      <c r="D228" s="90" t="e">
        <f>IF(Worksheets!$V$24&gt;=A228,(Worksheets!$G$45-SUM($D$7:D227))*(((2*Worksheets!$G$44*(1-Worksheets!$G$44)*Worksheets!$AD$29)+(Worksheets!$G$44^2*Worksheets!$AD$29^2))/Worksheets!$G$45),0)</f>
        <v>#VALUE!</v>
      </c>
      <c r="E228" s="90" t="e">
        <f>IF(Worksheets!$V$24&gt;=A228,(Worksheets!$G$45-SUM($E$7:E227))*((Worksheets!$G$44^3*Worksheets!$AD$29^3+3*Worksheets!$G$44^2*(1-Worksheets!$G$44)*Worksheets!$AD$29^2+3*Worksheets!$G$44*(1-Worksheets!$G$44)^2*Worksheets!$AD$29)/Worksheets!$G$45),0)</f>
        <v>#VALUE!</v>
      </c>
      <c r="F228" s="90" t="e">
        <f>IF(Worksheets!$V$24&gt;=A228,(Worksheets!$G$45-SUM($F$7:F227))*((Worksheets!$G$44^4*Worksheets!$AD$29^4+4*Worksheets!$G$44^3*(1-Worksheets!$G$44)*Worksheets!$AD$29^3+6*Worksheets!$G$44^2*(1-Worksheets!$G$44)^2*Worksheets!$AD$29^2+4*Worksheets!$G$44*(1-Worksheets!$G$44^3)*Worksheets!$AD$29)/Worksheets!$G$45),0)</f>
        <v>#VALUE!</v>
      </c>
      <c r="G228" s="90" t="str">
        <f>IF(Worksheets!$D$45='Yield Calculations'!$C$4,'Yield Calculations'!B228*'Yield Calculations'!C228,IF(Worksheets!$D$45='Yield Calculations'!$D$4,'Yield Calculations'!B228*'Yield Calculations'!D228,IF(Worksheets!$D$45='Yield Calculations'!$E$4,'Yield Calculations'!B228*'Yield Calculations'!E228,IF(Worksheets!$D$45='Yield Calculations'!$F$4,'Yield Calculations'!B228*'Yield Calculations'!F228,"Too Many Lanes"))))</f>
        <v>Too Many Lanes</v>
      </c>
      <c r="H228" s="90" t="str">
        <f>IF(Worksheets!$D$45='Yield Calculations'!$C$4,'Yield Calculations'!C228,IF(Worksheets!$D$45='Yield Calculations'!$D$4,'Yield Calculations'!D228,IF(Worksheets!$D$45='Yield Calculations'!$E$4,'Yield Calculations'!E228,IF(Worksheets!$D$45='Yield Calculations'!$F$4,'Yield Calculations'!F228,"Too Many Lanes"))))</f>
        <v>Too Many Lanes</v>
      </c>
      <c r="K228" s="83">
        <v>221</v>
      </c>
      <c r="L228" s="83" t="e">
        <f>Worksheets!$X$24*(K228-0.5)</f>
        <v>#VALUE!</v>
      </c>
      <c r="M228" s="90" t="e">
        <f>IF(Worksheets!$AA$24&gt;=K228,Worksheets!$L$45*Worksheets!$AD$29*(1-Worksheets!$AD$29)^('Yield Calculations'!K228-1),0)</f>
        <v>#VALUE!</v>
      </c>
      <c r="N228" s="90" t="e">
        <f>IF(Worksheets!$AA$24&gt;=K228,(Worksheets!$L$45-SUM($N$7:N227))*(((2*Worksheets!$L$44*(1-Worksheets!$L$44)*Worksheets!$AD$29)+(Worksheets!$L$44^2*Worksheets!$AD$29^2))/Worksheets!$L$45),0)</f>
        <v>#VALUE!</v>
      </c>
      <c r="O228" s="90" t="e">
        <f>IF(Worksheets!$AA$24&gt;=K228,(Worksheets!$L$45-SUM($O$7:O227))*((Worksheets!$L$44^3*Worksheets!$AD$29^3+3*Worksheets!$L$44^2*(1-Worksheets!$L$44)*Worksheets!$AD$29^2+3*Worksheets!$L$44*(1-Worksheets!$L$44)^2*Worksheets!$AD$29)/Worksheets!$L$45),0)</f>
        <v>#VALUE!</v>
      </c>
      <c r="P228" s="90" t="e">
        <f>IF(Worksheets!$AA$24&gt;=K228,(Worksheets!$L$45-SUM($P$7:P227))*((Worksheets!$L$44^4*Worksheets!$AD$29^4+4*Worksheets!$L$44^3*(1-Worksheets!$L$44)*Worksheets!$AD$29^3+6*Worksheets!$L$44^2*(1-Worksheets!$L$44)^2*Worksheets!$AD$29^2+4*Worksheets!$L$44*(1-Worksheets!$L$44^3)*Worksheets!$AD$29)/Worksheets!$L$45),0)</f>
        <v>#VALUE!</v>
      </c>
      <c r="Q228" s="90" t="str">
        <f>IF(Worksheets!$I$45='Yield Calculations'!$M$4,'Yield Calculations'!L228*'Yield Calculations'!M228,IF(Worksheets!$I$45='Yield Calculations'!$N$4,'Yield Calculations'!L228*'Yield Calculations'!N228,IF(Worksheets!$I$45='Yield Calculations'!$O$4,'Yield Calculations'!L228*'Yield Calculations'!O228,IF(Worksheets!$I$45='Yield Calculations'!$P$4,'Yield Calculations'!L228*'Yield Calculations'!P228,"Too Many Lanes"))))</f>
        <v>Too Many Lanes</v>
      </c>
      <c r="R228" s="90" t="str">
        <f>IF(Worksheets!$I$45='Yield Calculations'!$M$4,'Yield Calculations'!M228,IF(Worksheets!$I$45='Yield Calculations'!$N$4,'Yield Calculations'!N228,IF(Worksheets!$I$45='Yield Calculations'!$O$4,'Yield Calculations'!O228,IF(Worksheets!$I$45='Yield Calculations'!$P$4,'Yield Calculations'!P228,"Too Many Lanes"))))</f>
        <v>Too Many Lanes</v>
      </c>
    </row>
    <row r="229" spans="1:18">
      <c r="A229" s="83">
        <f t="shared" si="3"/>
        <v>222</v>
      </c>
      <c r="B229" s="83" t="e">
        <f>Worksheets!$S$24*(A229-0.5)</f>
        <v>#VALUE!</v>
      </c>
      <c r="C229" s="90" t="e">
        <f>IF(Worksheets!$V$24&gt;=A229,Worksheets!$G$45*Worksheets!$AD$29*(1-Worksheets!$AD$29)^('Yield Calculations'!A229-1),0)</f>
        <v>#VALUE!</v>
      </c>
      <c r="D229" s="90" t="e">
        <f>IF(Worksheets!$V$24&gt;=A229,(Worksheets!$G$45-SUM($D$7:D228))*(((2*Worksheets!$G$44*(1-Worksheets!$G$44)*Worksheets!$AD$29)+(Worksheets!$G$44^2*Worksheets!$AD$29^2))/Worksheets!$G$45),0)</f>
        <v>#VALUE!</v>
      </c>
      <c r="E229" s="90" t="e">
        <f>IF(Worksheets!$V$24&gt;=A229,(Worksheets!$G$45-SUM($E$7:E228))*((Worksheets!$G$44^3*Worksheets!$AD$29^3+3*Worksheets!$G$44^2*(1-Worksheets!$G$44)*Worksheets!$AD$29^2+3*Worksheets!$G$44*(1-Worksheets!$G$44)^2*Worksheets!$AD$29)/Worksheets!$G$45),0)</f>
        <v>#VALUE!</v>
      </c>
      <c r="F229" s="90" t="e">
        <f>IF(Worksheets!$V$24&gt;=A229,(Worksheets!$G$45-SUM($F$7:F228))*((Worksheets!$G$44^4*Worksheets!$AD$29^4+4*Worksheets!$G$44^3*(1-Worksheets!$G$44)*Worksheets!$AD$29^3+6*Worksheets!$G$44^2*(1-Worksheets!$G$44)^2*Worksheets!$AD$29^2+4*Worksheets!$G$44*(1-Worksheets!$G$44^3)*Worksheets!$AD$29)/Worksheets!$G$45),0)</f>
        <v>#VALUE!</v>
      </c>
      <c r="G229" s="90" t="str">
        <f>IF(Worksheets!$D$45='Yield Calculations'!$C$4,'Yield Calculations'!B229*'Yield Calculations'!C229,IF(Worksheets!$D$45='Yield Calculations'!$D$4,'Yield Calculations'!B229*'Yield Calculations'!D229,IF(Worksheets!$D$45='Yield Calculations'!$E$4,'Yield Calculations'!B229*'Yield Calculations'!E229,IF(Worksheets!$D$45='Yield Calculations'!$F$4,'Yield Calculations'!B229*'Yield Calculations'!F229,"Too Many Lanes"))))</f>
        <v>Too Many Lanes</v>
      </c>
      <c r="H229" s="90" t="str">
        <f>IF(Worksheets!$D$45='Yield Calculations'!$C$4,'Yield Calculations'!C229,IF(Worksheets!$D$45='Yield Calculations'!$D$4,'Yield Calculations'!D229,IF(Worksheets!$D$45='Yield Calculations'!$E$4,'Yield Calculations'!E229,IF(Worksheets!$D$45='Yield Calculations'!$F$4,'Yield Calculations'!F229,"Too Many Lanes"))))</f>
        <v>Too Many Lanes</v>
      </c>
      <c r="K229" s="83">
        <v>222</v>
      </c>
      <c r="L229" s="83" t="e">
        <f>Worksheets!$X$24*(K229-0.5)</f>
        <v>#VALUE!</v>
      </c>
      <c r="M229" s="90" t="e">
        <f>IF(Worksheets!$AA$24&gt;=K229,Worksheets!$L$45*Worksheets!$AD$29*(1-Worksheets!$AD$29)^('Yield Calculations'!K229-1),0)</f>
        <v>#VALUE!</v>
      </c>
      <c r="N229" s="90" t="e">
        <f>IF(Worksheets!$AA$24&gt;=K229,(Worksheets!$L$45-SUM($N$7:N228))*(((2*Worksheets!$L$44*(1-Worksheets!$L$44)*Worksheets!$AD$29)+(Worksheets!$L$44^2*Worksheets!$AD$29^2))/Worksheets!$L$45),0)</f>
        <v>#VALUE!</v>
      </c>
      <c r="O229" s="90" t="e">
        <f>IF(Worksheets!$AA$24&gt;=K229,(Worksheets!$L$45-SUM($O$7:O228))*((Worksheets!$L$44^3*Worksheets!$AD$29^3+3*Worksheets!$L$44^2*(1-Worksheets!$L$44)*Worksheets!$AD$29^2+3*Worksheets!$L$44*(1-Worksheets!$L$44)^2*Worksheets!$AD$29)/Worksheets!$L$45),0)</f>
        <v>#VALUE!</v>
      </c>
      <c r="P229" s="90" t="e">
        <f>IF(Worksheets!$AA$24&gt;=K229,(Worksheets!$L$45-SUM($P$7:P228))*((Worksheets!$L$44^4*Worksheets!$AD$29^4+4*Worksheets!$L$44^3*(1-Worksheets!$L$44)*Worksheets!$AD$29^3+6*Worksheets!$L$44^2*(1-Worksheets!$L$44)^2*Worksheets!$AD$29^2+4*Worksheets!$L$44*(1-Worksheets!$L$44^3)*Worksheets!$AD$29)/Worksheets!$L$45),0)</f>
        <v>#VALUE!</v>
      </c>
      <c r="Q229" s="90" t="str">
        <f>IF(Worksheets!$I$45='Yield Calculations'!$M$4,'Yield Calculations'!L229*'Yield Calculations'!M229,IF(Worksheets!$I$45='Yield Calculations'!$N$4,'Yield Calculations'!L229*'Yield Calculations'!N229,IF(Worksheets!$I$45='Yield Calculations'!$O$4,'Yield Calculations'!L229*'Yield Calculations'!O229,IF(Worksheets!$I$45='Yield Calculations'!$P$4,'Yield Calculations'!L229*'Yield Calculations'!P229,"Too Many Lanes"))))</f>
        <v>Too Many Lanes</v>
      </c>
      <c r="R229" s="90" t="str">
        <f>IF(Worksheets!$I$45='Yield Calculations'!$M$4,'Yield Calculations'!M229,IF(Worksheets!$I$45='Yield Calculations'!$N$4,'Yield Calculations'!N229,IF(Worksheets!$I$45='Yield Calculations'!$O$4,'Yield Calculations'!O229,IF(Worksheets!$I$45='Yield Calculations'!$P$4,'Yield Calculations'!P229,"Too Many Lanes"))))</f>
        <v>Too Many Lanes</v>
      </c>
    </row>
    <row r="230" spans="1:18">
      <c r="A230" s="83">
        <f t="shared" si="3"/>
        <v>223</v>
      </c>
      <c r="B230" s="83" t="e">
        <f>Worksheets!$S$24*(A230-0.5)</f>
        <v>#VALUE!</v>
      </c>
      <c r="C230" s="90" t="e">
        <f>IF(Worksheets!$V$24&gt;=A230,Worksheets!$G$45*Worksheets!$AD$29*(1-Worksheets!$AD$29)^('Yield Calculations'!A230-1),0)</f>
        <v>#VALUE!</v>
      </c>
      <c r="D230" s="90" t="e">
        <f>IF(Worksheets!$V$24&gt;=A230,(Worksheets!$G$45-SUM($D$7:D229))*(((2*Worksheets!$G$44*(1-Worksheets!$G$44)*Worksheets!$AD$29)+(Worksheets!$G$44^2*Worksheets!$AD$29^2))/Worksheets!$G$45),0)</f>
        <v>#VALUE!</v>
      </c>
      <c r="E230" s="90" t="e">
        <f>IF(Worksheets!$V$24&gt;=A230,(Worksheets!$G$45-SUM($E$7:E229))*((Worksheets!$G$44^3*Worksheets!$AD$29^3+3*Worksheets!$G$44^2*(1-Worksheets!$G$44)*Worksheets!$AD$29^2+3*Worksheets!$G$44*(1-Worksheets!$G$44)^2*Worksheets!$AD$29)/Worksheets!$G$45),0)</f>
        <v>#VALUE!</v>
      </c>
      <c r="F230" s="90" t="e">
        <f>IF(Worksheets!$V$24&gt;=A230,(Worksheets!$G$45-SUM($F$7:F229))*((Worksheets!$G$44^4*Worksheets!$AD$29^4+4*Worksheets!$G$44^3*(1-Worksheets!$G$44)*Worksheets!$AD$29^3+6*Worksheets!$G$44^2*(1-Worksheets!$G$44)^2*Worksheets!$AD$29^2+4*Worksheets!$G$44*(1-Worksheets!$G$44^3)*Worksheets!$AD$29)/Worksheets!$G$45),0)</f>
        <v>#VALUE!</v>
      </c>
      <c r="G230" s="90" t="str">
        <f>IF(Worksheets!$D$45='Yield Calculations'!$C$4,'Yield Calculations'!B230*'Yield Calculations'!C230,IF(Worksheets!$D$45='Yield Calculations'!$D$4,'Yield Calculations'!B230*'Yield Calculations'!D230,IF(Worksheets!$D$45='Yield Calculations'!$E$4,'Yield Calculations'!B230*'Yield Calculations'!E230,IF(Worksheets!$D$45='Yield Calculations'!$F$4,'Yield Calculations'!B230*'Yield Calculations'!F230,"Too Many Lanes"))))</f>
        <v>Too Many Lanes</v>
      </c>
      <c r="H230" s="90" t="str">
        <f>IF(Worksheets!$D$45='Yield Calculations'!$C$4,'Yield Calculations'!C230,IF(Worksheets!$D$45='Yield Calculations'!$D$4,'Yield Calculations'!D230,IF(Worksheets!$D$45='Yield Calculations'!$E$4,'Yield Calculations'!E230,IF(Worksheets!$D$45='Yield Calculations'!$F$4,'Yield Calculations'!F230,"Too Many Lanes"))))</f>
        <v>Too Many Lanes</v>
      </c>
      <c r="K230" s="83">
        <v>223</v>
      </c>
      <c r="L230" s="83" t="e">
        <f>Worksheets!$X$24*(K230-0.5)</f>
        <v>#VALUE!</v>
      </c>
      <c r="M230" s="90" t="e">
        <f>IF(Worksheets!$AA$24&gt;=K230,Worksheets!$L$45*Worksheets!$AD$29*(1-Worksheets!$AD$29)^('Yield Calculations'!K230-1),0)</f>
        <v>#VALUE!</v>
      </c>
      <c r="N230" s="90" t="e">
        <f>IF(Worksheets!$AA$24&gt;=K230,(Worksheets!$L$45-SUM($N$7:N229))*(((2*Worksheets!$L$44*(1-Worksheets!$L$44)*Worksheets!$AD$29)+(Worksheets!$L$44^2*Worksheets!$AD$29^2))/Worksheets!$L$45),0)</f>
        <v>#VALUE!</v>
      </c>
      <c r="O230" s="90" t="e">
        <f>IF(Worksheets!$AA$24&gt;=K230,(Worksheets!$L$45-SUM($O$7:O229))*((Worksheets!$L$44^3*Worksheets!$AD$29^3+3*Worksheets!$L$44^2*(1-Worksheets!$L$44)*Worksheets!$AD$29^2+3*Worksheets!$L$44*(1-Worksheets!$L$44)^2*Worksheets!$AD$29)/Worksheets!$L$45),0)</f>
        <v>#VALUE!</v>
      </c>
      <c r="P230" s="90" t="e">
        <f>IF(Worksheets!$AA$24&gt;=K230,(Worksheets!$L$45-SUM($P$7:P229))*((Worksheets!$L$44^4*Worksheets!$AD$29^4+4*Worksheets!$L$44^3*(1-Worksheets!$L$44)*Worksheets!$AD$29^3+6*Worksheets!$L$44^2*(1-Worksheets!$L$44)^2*Worksheets!$AD$29^2+4*Worksheets!$L$44*(1-Worksheets!$L$44^3)*Worksheets!$AD$29)/Worksheets!$L$45),0)</f>
        <v>#VALUE!</v>
      </c>
      <c r="Q230" s="90" t="str">
        <f>IF(Worksheets!$I$45='Yield Calculations'!$M$4,'Yield Calculations'!L230*'Yield Calculations'!M230,IF(Worksheets!$I$45='Yield Calculations'!$N$4,'Yield Calculations'!L230*'Yield Calculations'!N230,IF(Worksheets!$I$45='Yield Calculations'!$O$4,'Yield Calculations'!L230*'Yield Calculations'!O230,IF(Worksheets!$I$45='Yield Calculations'!$P$4,'Yield Calculations'!L230*'Yield Calculations'!P230,"Too Many Lanes"))))</f>
        <v>Too Many Lanes</v>
      </c>
      <c r="R230" s="90" t="str">
        <f>IF(Worksheets!$I$45='Yield Calculations'!$M$4,'Yield Calculations'!M230,IF(Worksheets!$I$45='Yield Calculations'!$N$4,'Yield Calculations'!N230,IF(Worksheets!$I$45='Yield Calculations'!$O$4,'Yield Calculations'!O230,IF(Worksheets!$I$45='Yield Calculations'!$P$4,'Yield Calculations'!P230,"Too Many Lanes"))))</f>
        <v>Too Many Lanes</v>
      </c>
    </row>
    <row r="231" spans="1:18">
      <c r="A231" s="83">
        <f t="shared" si="3"/>
        <v>224</v>
      </c>
      <c r="B231" s="83" t="e">
        <f>Worksheets!$S$24*(A231-0.5)</f>
        <v>#VALUE!</v>
      </c>
      <c r="C231" s="90" t="e">
        <f>IF(Worksheets!$V$24&gt;=A231,Worksheets!$G$45*Worksheets!$AD$29*(1-Worksheets!$AD$29)^('Yield Calculations'!A231-1),0)</f>
        <v>#VALUE!</v>
      </c>
      <c r="D231" s="90" t="e">
        <f>IF(Worksheets!$V$24&gt;=A231,(Worksheets!$G$45-SUM($D$7:D230))*(((2*Worksheets!$G$44*(1-Worksheets!$G$44)*Worksheets!$AD$29)+(Worksheets!$G$44^2*Worksheets!$AD$29^2))/Worksheets!$G$45),0)</f>
        <v>#VALUE!</v>
      </c>
      <c r="E231" s="90" t="e">
        <f>IF(Worksheets!$V$24&gt;=A231,(Worksheets!$G$45-SUM($E$7:E230))*((Worksheets!$G$44^3*Worksheets!$AD$29^3+3*Worksheets!$G$44^2*(1-Worksheets!$G$44)*Worksheets!$AD$29^2+3*Worksheets!$G$44*(1-Worksheets!$G$44)^2*Worksheets!$AD$29)/Worksheets!$G$45),0)</f>
        <v>#VALUE!</v>
      </c>
      <c r="F231" s="90" t="e">
        <f>IF(Worksheets!$V$24&gt;=A231,(Worksheets!$G$45-SUM($F$7:F230))*((Worksheets!$G$44^4*Worksheets!$AD$29^4+4*Worksheets!$G$44^3*(1-Worksheets!$G$44)*Worksheets!$AD$29^3+6*Worksheets!$G$44^2*(1-Worksheets!$G$44)^2*Worksheets!$AD$29^2+4*Worksheets!$G$44*(1-Worksheets!$G$44^3)*Worksheets!$AD$29)/Worksheets!$G$45),0)</f>
        <v>#VALUE!</v>
      </c>
      <c r="G231" s="90" t="str">
        <f>IF(Worksheets!$D$45='Yield Calculations'!$C$4,'Yield Calculations'!B231*'Yield Calculations'!C231,IF(Worksheets!$D$45='Yield Calculations'!$D$4,'Yield Calculations'!B231*'Yield Calculations'!D231,IF(Worksheets!$D$45='Yield Calculations'!$E$4,'Yield Calculations'!B231*'Yield Calculations'!E231,IF(Worksheets!$D$45='Yield Calculations'!$F$4,'Yield Calculations'!B231*'Yield Calculations'!F231,"Too Many Lanes"))))</f>
        <v>Too Many Lanes</v>
      </c>
      <c r="H231" s="90" t="str">
        <f>IF(Worksheets!$D$45='Yield Calculations'!$C$4,'Yield Calculations'!C231,IF(Worksheets!$D$45='Yield Calculations'!$D$4,'Yield Calculations'!D231,IF(Worksheets!$D$45='Yield Calculations'!$E$4,'Yield Calculations'!E231,IF(Worksheets!$D$45='Yield Calculations'!$F$4,'Yield Calculations'!F231,"Too Many Lanes"))))</f>
        <v>Too Many Lanes</v>
      </c>
      <c r="K231" s="83">
        <v>224</v>
      </c>
      <c r="L231" s="83" t="e">
        <f>Worksheets!$X$24*(K231-0.5)</f>
        <v>#VALUE!</v>
      </c>
      <c r="M231" s="90" t="e">
        <f>IF(Worksheets!$AA$24&gt;=K231,Worksheets!$L$45*Worksheets!$AD$29*(1-Worksheets!$AD$29)^('Yield Calculations'!K231-1),0)</f>
        <v>#VALUE!</v>
      </c>
      <c r="N231" s="90" t="e">
        <f>IF(Worksheets!$AA$24&gt;=K231,(Worksheets!$L$45-SUM($N$7:N230))*(((2*Worksheets!$L$44*(1-Worksheets!$L$44)*Worksheets!$AD$29)+(Worksheets!$L$44^2*Worksheets!$AD$29^2))/Worksheets!$L$45),0)</f>
        <v>#VALUE!</v>
      </c>
      <c r="O231" s="90" t="e">
        <f>IF(Worksheets!$AA$24&gt;=K231,(Worksheets!$L$45-SUM($O$7:O230))*((Worksheets!$L$44^3*Worksheets!$AD$29^3+3*Worksheets!$L$44^2*(1-Worksheets!$L$44)*Worksheets!$AD$29^2+3*Worksheets!$L$44*(1-Worksheets!$L$44)^2*Worksheets!$AD$29)/Worksheets!$L$45),0)</f>
        <v>#VALUE!</v>
      </c>
      <c r="P231" s="90" t="e">
        <f>IF(Worksheets!$AA$24&gt;=K231,(Worksheets!$L$45-SUM($P$7:P230))*((Worksheets!$L$44^4*Worksheets!$AD$29^4+4*Worksheets!$L$44^3*(1-Worksheets!$L$44)*Worksheets!$AD$29^3+6*Worksheets!$L$44^2*(1-Worksheets!$L$44)^2*Worksheets!$AD$29^2+4*Worksheets!$L$44*(1-Worksheets!$L$44^3)*Worksheets!$AD$29)/Worksheets!$L$45),0)</f>
        <v>#VALUE!</v>
      </c>
      <c r="Q231" s="90" t="str">
        <f>IF(Worksheets!$I$45='Yield Calculations'!$M$4,'Yield Calculations'!L231*'Yield Calculations'!M231,IF(Worksheets!$I$45='Yield Calculations'!$N$4,'Yield Calculations'!L231*'Yield Calculations'!N231,IF(Worksheets!$I$45='Yield Calculations'!$O$4,'Yield Calculations'!L231*'Yield Calculations'!O231,IF(Worksheets!$I$45='Yield Calculations'!$P$4,'Yield Calculations'!L231*'Yield Calculations'!P231,"Too Many Lanes"))))</f>
        <v>Too Many Lanes</v>
      </c>
      <c r="R231" s="90" t="str">
        <f>IF(Worksheets!$I$45='Yield Calculations'!$M$4,'Yield Calculations'!M231,IF(Worksheets!$I$45='Yield Calculations'!$N$4,'Yield Calculations'!N231,IF(Worksheets!$I$45='Yield Calculations'!$O$4,'Yield Calculations'!O231,IF(Worksheets!$I$45='Yield Calculations'!$P$4,'Yield Calculations'!P231,"Too Many Lanes"))))</f>
        <v>Too Many Lanes</v>
      </c>
    </row>
    <row r="232" spans="1:18">
      <c r="A232" s="83">
        <f t="shared" si="3"/>
        <v>225</v>
      </c>
      <c r="B232" s="83" t="e">
        <f>Worksheets!$S$24*(A232-0.5)</f>
        <v>#VALUE!</v>
      </c>
      <c r="C232" s="90" t="e">
        <f>IF(Worksheets!$V$24&gt;=A232,Worksheets!$G$45*Worksheets!$AD$29*(1-Worksheets!$AD$29)^('Yield Calculations'!A232-1),0)</f>
        <v>#VALUE!</v>
      </c>
      <c r="D232" s="90" t="e">
        <f>IF(Worksheets!$V$24&gt;=A232,(Worksheets!$G$45-SUM($D$7:D231))*(((2*Worksheets!$G$44*(1-Worksheets!$G$44)*Worksheets!$AD$29)+(Worksheets!$G$44^2*Worksheets!$AD$29^2))/Worksheets!$G$45),0)</f>
        <v>#VALUE!</v>
      </c>
      <c r="E232" s="90" t="e">
        <f>IF(Worksheets!$V$24&gt;=A232,(Worksheets!$G$45-SUM($E$7:E231))*((Worksheets!$G$44^3*Worksheets!$AD$29^3+3*Worksheets!$G$44^2*(1-Worksheets!$G$44)*Worksheets!$AD$29^2+3*Worksheets!$G$44*(1-Worksheets!$G$44)^2*Worksheets!$AD$29)/Worksheets!$G$45),0)</f>
        <v>#VALUE!</v>
      </c>
      <c r="F232" s="90" t="e">
        <f>IF(Worksheets!$V$24&gt;=A232,(Worksheets!$G$45-SUM($F$7:F231))*((Worksheets!$G$44^4*Worksheets!$AD$29^4+4*Worksheets!$G$44^3*(1-Worksheets!$G$44)*Worksheets!$AD$29^3+6*Worksheets!$G$44^2*(1-Worksheets!$G$44)^2*Worksheets!$AD$29^2+4*Worksheets!$G$44*(1-Worksheets!$G$44^3)*Worksheets!$AD$29)/Worksheets!$G$45),0)</f>
        <v>#VALUE!</v>
      </c>
      <c r="G232" s="90" t="str">
        <f>IF(Worksheets!$D$45='Yield Calculations'!$C$4,'Yield Calculations'!B232*'Yield Calculations'!C232,IF(Worksheets!$D$45='Yield Calculations'!$D$4,'Yield Calculations'!B232*'Yield Calculations'!D232,IF(Worksheets!$D$45='Yield Calculations'!$E$4,'Yield Calculations'!B232*'Yield Calculations'!E232,IF(Worksheets!$D$45='Yield Calculations'!$F$4,'Yield Calculations'!B232*'Yield Calculations'!F232,"Too Many Lanes"))))</f>
        <v>Too Many Lanes</v>
      </c>
      <c r="H232" s="90" t="str">
        <f>IF(Worksheets!$D$45='Yield Calculations'!$C$4,'Yield Calculations'!C232,IF(Worksheets!$D$45='Yield Calculations'!$D$4,'Yield Calculations'!D232,IF(Worksheets!$D$45='Yield Calculations'!$E$4,'Yield Calculations'!E232,IF(Worksheets!$D$45='Yield Calculations'!$F$4,'Yield Calculations'!F232,"Too Many Lanes"))))</f>
        <v>Too Many Lanes</v>
      </c>
      <c r="K232" s="83">
        <v>225</v>
      </c>
      <c r="L232" s="83" t="e">
        <f>Worksheets!$X$24*(K232-0.5)</f>
        <v>#VALUE!</v>
      </c>
      <c r="M232" s="90" t="e">
        <f>IF(Worksheets!$AA$24&gt;=K232,Worksheets!$L$45*Worksheets!$AD$29*(1-Worksheets!$AD$29)^('Yield Calculations'!K232-1),0)</f>
        <v>#VALUE!</v>
      </c>
      <c r="N232" s="90" t="e">
        <f>IF(Worksheets!$AA$24&gt;=K232,(Worksheets!$L$45-SUM($N$7:N231))*(((2*Worksheets!$L$44*(1-Worksheets!$L$44)*Worksheets!$AD$29)+(Worksheets!$L$44^2*Worksheets!$AD$29^2))/Worksheets!$L$45),0)</f>
        <v>#VALUE!</v>
      </c>
      <c r="O232" s="90" t="e">
        <f>IF(Worksheets!$AA$24&gt;=K232,(Worksheets!$L$45-SUM($O$7:O231))*((Worksheets!$L$44^3*Worksheets!$AD$29^3+3*Worksheets!$L$44^2*(1-Worksheets!$L$44)*Worksheets!$AD$29^2+3*Worksheets!$L$44*(1-Worksheets!$L$44)^2*Worksheets!$AD$29)/Worksheets!$L$45),0)</f>
        <v>#VALUE!</v>
      </c>
      <c r="P232" s="90" t="e">
        <f>IF(Worksheets!$AA$24&gt;=K232,(Worksheets!$L$45-SUM($P$7:P231))*((Worksheets!$L$44^4*Worksheets!$AD$29^4+4*Worksheets!$L$44^3*(1-Worksheets!$L$44)*Worksheets!$AD$29^3+6*Worksheets!$L$44^2*(1-Worksheets!$L$44)^2*Worksheets!$AD$29^2+4*Worksheets!$L$44*(1-Worksheets!$L$44^3)*Worksheets!$AD$29)/Worksheets!$L$45),0)</f>
        <v>#VALUE!</v>
      </c>
      <c r="Q232" s="90" t="str">
        <f>IF(Worksheets!$I$45='Yield Calculations'!$M$4,'Yield Calculations'!L232*'Yield Calculations'!M232,IF(Worksheets!$I$45='Yield Calculations'!$N$4,'Yield Calculations'!L232*'Yield Calculations'!N232,IF(Worksheets!$I$45='Yield Calculations'!$O$4,'Yield Calculations'!L232*'Yield Calculations'!O232,IF(Worksheets!$I$45='Yield Calculations'!$P$4,'Yield Calculations'!L232*'Yield Calculations'!P232,"Too Many Lanes"))))</f>
        <v>Too Many Lanes</v>
      </c>
      <c r="R232" s="90" t="str">
        <f>IF(Worksheets!$I$45='Yield Calculations'!$M$4,'Yield Calculations'!M232,IF(Worksheets!$I$45='Yield Calculations'!$N$4,'Yield Calculations'!N232,IF(Worksheets!$I$45='Yield Calculations'!$O$4,'Yield Calculations'!O232,IF(Worksheets!$I$45='Yield Calculations'!$P$4,'Yield Calculations'!P232,"Too Many Lanes"))))</f>
        <v>Too Many Lanes</v>
      </c>
    </row>
    <row r="233" spans="1:18">
      <c r="A233" s="83">
        <f t="shared" si="3"/>
        <v>226</v>
      </c>
      <c r="B233" s="83" t="e">
        <f>Worksheets!$S$24*(A233-0.5)</f>
        <v>#VALUE!</v>
      </c>
      <c r="C233" s="90" t="e">
        <f>IF(Worksheets!$V$24&gt;=A233,Worksheets!$G$45*Worksheets!$AD$29*(1-Worksheets!$AD$29)^('Yield Calculations'!A233-1),0)</f>
        <v>#VALUE!</v>
      </c>
      <c r="D233" s="90" t="e">
        <f>IF(Worksheets!$V$24&gt;=A233,(Worksheets!$G$45-SUM($D$7:D232))*(((2*Worksheets!$G$44*(1-Worksheets!$G$44)*Worksheets!$AD$29)+(Worksheets!$G$44^2*Worksheets!$AD$29^2))/Worksheets!$G$45),0)</f>
        <v>#VALUE!</v>
      </c>
      <c r="E233" s="90" t="e">
        <f>IF(Worksheets!$V$24&gt;=A233,(Worksheets!$G$45-SUM($E$7:E232))*((Worksheets!$G$44^3*Worksheets!$AD$29^3+3*Worksheets!$G$44^2*(1-Worksheets!$G$44)*Worksheets!$AD$29^2+3*Worksheets!$G$44*(1-Worksheets!$G$44)^2*Worksheets!$AD$29)/Worksheets!$G$45),0)</f>
        <v>#VALUE!</v>
      </c>
      <c r="F233" s="90" t="e">
        <f>IF(Worksheets!$V$24&gt;=A233,(Worksheets!$G$45-SUM($F$7:F232))*((Worksheets!$G$44^4*Worksheets!$AD$29^4+4*Worksheets!$G$44^3*(1-Worksheets!$G$44)*Worksheets!$AD$29^3+6*Worksheets!$G$44^2*(1-Worksheets!$G$44)^2*Worksheets!$AD$29^2+4*Worksheets!$G$44*(1-Worksheets!$G$44^3)*Worksheets!$AD$29)/Worksheets!$G$45),0)</f>
        <v>#VALUE!</v>
      </c>
      <c r="G233" s="90" t="str">
        <f>IF(Worksheets!$D$45='Yield Calculations'!$C$4,'Yield Calculations'!B233*'Yield Calculations'!C233,IF(Worksheets!$D$45='Yield Calculations'!$D$4,'Yield Calculations'!B233*'Yield Calculations'!D233,IF(Worksheets!$D$45='Yield Calculations'!$E$4,'Yield Calculations'!B233*'Yield Calculations'!E233,IF(Worksheets!$D$45='Yield Calculations'!$F$4,'Yield Calculations'!B233*'Yield Calculations'!F233,"Too Many Lanes"))))</f>
        <v>Too Many Lanes</v>
      </c>
      <c r="H233" s="90" t="str">
        <f>IF(Worksheets!$D$45='Yield Calculations'!$C$4,'Yield Calculations'!C233,IF(Worksheets!$D$45='Yield Calculations'!$D$4,'Yield Calculations'!D233,IF(Worksheets!$D$45='Yield Calculations'!$E$4,'Yield Calculations'!E233,IF(Worksheets!$D$45='Yield Calculations'!$F$4,'Yield Calculations'!F233,"Too Many Lanes"))))</f>
        <v>Too Many Lanes</v>
      </c>
      <c r="K233" s="83">
        <v>226</v>
      </c>
      <c r="L233" s="83" t="e">
        <f>Worksheets!$X$24*(K233-0.5)</f>
        <v>#VALUE!</v>
      </c>
      <c r="M233" s="90" t="e">
        <f>IF(Worksheets!$AA$24&gt;=K233,Worksheets!$L$45*Worksheets!$AD$29*(1-Worksheets!$AD$29)^('Yield Calculations'!K233-1),0)</f>
        <v>#VALUE!</v>
      </c>
      <c r="N233" s="90" t="e">
        <f>IF(Worksheets!$AA$24&gt;=K233,(Worksheets!$L$45-SUM($N$7:N232))*(((2*Worksheets!$L$44*(1-Worksheets!$L$44)*Worksheets!$AD$29)+(Worksheets!$L$44^2*Worksheets!$AD$29^2))/Worksheets!$L$45),0)</f>
        <v>#VALUE!</v>
      </c>
      <c r="O233" s="90" t="e">
        <f>IF(Worksheets!$AA$24&gt;=K233,(Worksheets!$L$45-SUM($O$7:O232))*((Worksheets!$L$44^3*Worksheets!$AD$29^3+3*Worksheets!$L$44^2*(1-Worksheets!$L$44)*Worksheets!$AD$29^2+3*Worksheets!$L$44*(1-Worksheets!$L$44)^2*Worksheets!$AD$29)/Worksheets!$L$45),0)</f>
        <v>#VALUE!</v>
      </c>
      <c r="P233" s="90" t="e">
        <f>IF(Worksheets!$AA$24&gt;=K233,(Worksheets!$L$45-SUM($P$7:P232))*((Worksheets!$L$44^4*Worksheets!$AD$29^4+4*Worksheets!$L$44^3*(1-Worksheets!$L$44)*Worksheets!$AD$29^3+6*Worksheets!$L$44^2*(1-Worksheets!$L$44)^2*Worksheets!$AD$29^2+4*Worksheets!$L$44*(1-Worksheets!$L$44^3)*Worksheets!$AD$29)/Worksheets!$L$45),0)</f>
        <v>#VALUE!</v>
      </c>
      <c r="Q233" s="90" t="str">
        <f>IF(Worksheets!$I$45='Yield Calculations'!$M$4,'Yield Calculations'!L233*'Yield Calculations'!M233,IF(Worksheets!$I$45='Yield Calculations'!$N$4,'Yield Calculations'!L233*'Yield Calculations'!N233,IF(Worksheets!$I$45='Yield Calculations'!$O$4,'Yield Calculations'!L233*'Yield Calculations'!O233,IF(Worksheets!$I$45='Yield Calculations'!$P$4,'Yield Calculations'!L233*'Yield Calculations'!P233,"Too Many Lanes"))))</f>
        <v>Too Many Lanes</v>
      </c>
      <c r="R233" s="90" t="str">
        <f>IF(Worksheets!$I$45='Yield Calculations'!$M$4,'Yield Calculations'!M233,IF(Worksheets!$I$45='Yield Calculations'!$N$4,'Yield Calculations'!N233,IF(Worksheets!$I$45='Yield Calculations'!$O$4,'Yield Calculations'!O233,IF(Worksheets!$I$45='Yield Calculations'!$P$4,'Yield Calculations'!P233,"Too Many Lanes"))))</f>
        <v>Too Many Lanes</v>
      </c>
    </row>
    <row r="234" spans="1:18">
      <c r="A234" s="83">
        <f t="shared" si="3"/>
        <v>227</v>
      </c>
      <c r="B234" s="83" t="e">
        <f>Worksheets!$S$24*(A234-0.5)</f>
        <v>#VALUE!</v>
      </c>
      <c r="C234" s="90" t="e">
        <f>IF(Worksheets!$V$24&gt;=A234,Worksheets!$G$45*Worksheets!$AD$29*(1-Worksheets!$AD$29)^('Yield Calculations'!A234-1),0)</f>
        <v>#VALUE!</v>
      </c>
      <c r="D234" s="90" t="e">
        <f>IF(Worksheets!$V$24&gt;=A234,(Worksheets!$G$45-SUM($D$7:D233))*(((2*Worksheets!$G$44*(1-Worksheets!$G$44)*Worksheets!$AD$29)+(Worksheets!$G$44^2*Worksheets!$AD$29^2))/Worksheets!$G$45),0)</f>
        <v>#VALUE!</v>
      </c>
      <c r="E234" s="90" t="e">
        <f>IF(Worksheets!$V$24&gt;=A234,(Worksheets!$G$45-SUM($E$7:E233))*((Worksheets!$G$44^3*Worksheets!$AD$29^3+3*Worksheets!$G$44^2*(1-Worksheets!$G$44)*Worksheets!$AD$29^2+3*Worksheets!$G$44*(1-Worksheets!$G$44)^2*Worksheets!$AD$29)/Worksheets!$G$45),0)</f>
        <v>#VALUE!</v>
      </c>
      <c r="F234" s="90" t="e">
        <f>IF(Worksheets!$V$24&gt;=A234,(Worksheets!$G$45-SUM($F$7:F233))*((Worksheets!$G$44^4*Worksheets!$AD$29^4+4*Worksheets!$G$44^3*(1-Worksheets!$G$44)*Worksheets!$AD$29^3+6*Worksheets!$G$44^2*(1-Worksheets!$G$44)^2*Worksheets!$AD$29^2+4*Worksheets!$G$44*(1-Worksheets!$G$44^3)*Worksheets!$AD$29)/Worksheets!$G$45),0)</f>
        <v>#VALUE!</v>
      </c>
      <c r="G234" s="90" t="str">
        <f>IF(Worksheets!$D$45='Yield Calculations'!$C$4,'Yield Calculations'!B234*'Yield Calculations'!C234,IF(Worksheets!$D$45='Yield Calculations'!$D$4,'Yield Calculations'!B234*'Yield Calculations'!D234,IF(Worksheets!$D$45='Yield Calculations'!$E$4,'Yield Calculations'!B234*'Yield Calculations'!E234,IF(Worksheets!$D$45='Yield Calculations'!$F$4,'Yield Calculations'!B234*'Yield Calculations'!F234,"Too Many Lanes"))))</f>
        <v>Too Many Lanes</v>
      </c>
      <c r="H234" s="90" t="str">
        <f>IF(Worksheets!$D$45='Yield Calculations'!$C$4,'Yield Calculations'!C234,IF(Worksheets!$D$45='Yield Calculations'!$D$4,'Yield Calculations'!D234,IF(Worksheets!$D$45='Yield Calculations'!$E$4,'Yield Calculations'!E234,IF(Worksheets!$D$45='Yield Calculations'!$F$4,'Yield Calculations'!F234,"Too Many Lanes"))))</f>
        <v>Too Many Lanes</v>
      </c>
      <c r="K234" s="83">
        <v>227</v>
      </c>
      <c r="L234" s="83" t="e">
        <f>Worksheets!$X$24*(K234-0.5)</f>
        <v>#VALUE!</v>
      </c>
      <c r="M234" s="90" t="e">
        <f>IF(Worksheets!$AA$24&gt;=K234,Worksheets!$L$45*Worksheets!$AD$29*(1-Worksheets!$AD$29)^('Yield Calculations'!K234-1),0)</f>
        <v>#VALUE!</v>
      </c>
      <c r="N234" s="90" t="e">
        <f>IF(Worksheets!$AA$24&gt;=K234,(Worksheets!$L$45-SUM($N$7:N233))*(((2*Worksheets!$L$44*(1-Worksheets!$L$44)*Worksheets!$AD$29)+(Worksheets!$L$44^2*Worksheets!$AD$29^2))/Worksheets!$L$45),0)</f>
        <v>#VALUE!</v>
      </c>
      <c r="O234" s="90" t="e">
        <f>IF(Worksheets!$AA$24&gt;=K234,(Worksheets!$L$45-SUM($O$7:O233))*((Worksheets!$L$44^3*Worksheets!$AD$29^3+3*Worksheets!$L$44^2*(1-Worksheets!$L$44)*Worksheets!$AD$29^2+3*Worksheets!$L$44*(1-Worksheets!$L$44)^2*Worksheets!$AD$29)/Worksheets!$L$45),0)</f>
        <v>#VALUE!</v>
      </c>
      <c r="P234" s="90" t="e">
        <f>IF(Worksheets!$AA$24&gt;=K234,(Worksheets!$L$45-SUM($P$7:P233))*((Worksheets!$L$44^4*Worksheets!$AD$29^4+4*Worksheets!$L$44^3*(1-Worksheets!$L$44)*Worksheets!$AD$29^3+6*Worksheets!$L$44^2*(1-Worksheets!$L$44)^2*Worksheets!$AD$29^2+4*Worksheets!$L$44*(1-Worksheets!$L$44^3)*Worksheets!$AD$29)/Worksheets!$L$45),0)</f>
        <v>#VALUE!</v>
      </c>
      <c r="Q234" s="90" t="str">
        <f>IF(Worksheets!$I$45='Yield Calculations'!$M$4,'Yield Calculations'!L234*'Yield Calculations'!M234,IF(Worksheets!$I$45='Yield Calculations'!$N$4,'Yield Calculations'!L234*'Yield Calculations'!N234,IF(Worksheets!$I$45='Yield Calculations'!$O$4,'Yield Calculations'!L234*'Yield Calculations'!O234,IF(Worksheets!$I$45='Yield Calculations'!$P$4,'Yield Calculations'!L234*'Yield Calculations'!P234,"Too Many Lanes"))))</f>
        <v>Too Many Lanes</v>
      </c>
      <c r="R234" s="90" t="str">
        <f>IF(Worksheets!$I$45='Yield Calculations'!$M$4,'Yield Calculations'!M234,IF(Worksheets!$I$45='Yield Calculations'!$N$4,'Yield Calculations'!N234,IF(Worksheets!$I$45='Yield Calculations'!$O$4,'Yield Calculations'!O234,IF(Worksheets!$I$45='Yield Calculations'!$P$4,'Yield Calculations'!P234,"Too Many Lanes"))))</f>
        <v>Too Many Lanes</v>
      </c>
    </row>
    <row r="235" spans="1:18">
      <c r="A235" s="83">
        <f t="shared" si="3"/>
        <v>228</v>
      </c>
      <c r="B235" s="83" t="e">
        <f>Worksheets!$S$24*(A235-0.5)</f>
        <v>#VALUE!</v>
      </c>
      <c r="C235" s="90" t="e">
        <f>IF(Worksheets!$V$24&gt;=A235,Worksheets!$G$45*Worksheets!$AD$29*(1-Worksheets!$AD$29)^('Yield Calculations'!A235-1),0)</f>
        <v>#VALUE!</v>
      </c>
      <c r="D235" s="90" t="e">
        <f>IF(Worksheets!$V$24&gt;=A235,(Worksheets!$G$45-SUM($D$7:D234))*(((2*Worksheets!$G$44*(1-Worksheets!$G$44)*Worksheets!$AD$29)+(Worksheets!$G$44^2*Worksheets!$AD$29^2))/Worksheets!$G$45),0)</f>
        <v>#VALUE!</v>
      </c>
      <c r="E235" s="90" t="e">
        <f>IF(Worksheets!$V$24&gt;=A235,(Worksheets!$G$45-SUM($E$7:E234))*((Worksheets!$G$44^3*Worksheets!$AD$29^3+3*Worksheets!$G$44^2*(1-Worksheets!$G$44)*Worksheets!$AD$29^2+3*Worksheets!$G$44*(1-Worksheets!$G$44)^2*Worksheets!$AD$29)/Worksheets!$G$45),0)</f>
        <v>#VALUE!</v>
      </c>
      <c r="F235" s="90" t="e">
        <f>IF(Worksheets!$V$24&gt;=A235,(Worksheets!$G$45-SUM($F$7:F234))*((Worksheets!$G$44^4*Worksheets!$AD$29^4+4*Worksheets!$G$44^3*(1-Worksheets!$G$44)*Worksheets!$AD$29^3+6*Worksheets!$G$44^2*(1-Worksheets!$G$44)^2*Worksheets!$AD$29^2+4*Worksheets!$G$44*(1-Worksheets!$G$44^3)*Worksheets!$AD$29)/Worksheets!$G$45),0)</f>
        <v>#VALUE!</v>
      </c>
      <c r="G235" s="90" t="str">
        <f>IF(Worksheets!$D$45='Yield Calculations'!$C$4,'Yield Calculations'!B235*'Yield Calculations'!C235,IF(Worksheets!$D$45='Yield Calculations'!$D$4,'Yield Calculations'!B235*'Yield Calculations'!D235,IF(Worksheets!$D$45='Yield Calculations'!$E$4,'Yield Calculations'!B235*'Yield Calculations'!E235,IF(Worksheets!$D$45='Yield Calculations'!$F$4,'Yield Calculations'!B235*'Yield Calculations'!F235,"Too Many Lanes"))))</f>
        <v>Too Many Lanes</v>
      </c>
      <c r="H235" s="90" t="str">
        <f>IF(Worksheets!$D$45='Yield Calculations'!$C$4,'Yield Calculations'!C235,IF(Worksheets!$D$45='Yield Calculations'!$D$4,'Yield Calculations'!D235,IF(Worksheets!$D$45='Yield Calculations'!$E$4,'Yield Calculations'!E235,IF(Worksheets!$D$45='Yield Calculations'!$F$4,'Yield Calculations'!F235,"Too Many Lanes"))))</f>
        <v>Too Many Lanes</v>
      </c>
      <c r="K235" s="83">
        <v>228</v>
      </c>
      <c r="L235" s="83" t="e">
        <f>Worksheets!$X$24*(K235-0.5)</f>
        <v>#VALUE!</v>
      </c>
      <c r="M235" s="90" t="e">
        <f>IF(Worksheets!$AA$24&gt;=K235,Worksheets!$L$45*Worksheets!$AD$29*(1-Worksheets!$AD$29)^('Yield Calculations'!K235-1),0)</f>
        <v>#VALUE!</v>
      </c>
      <c r="N235" s="90" t="e">
        <f>IF(Worksheets!$AA$24&gt;=K235,(Worksheets!$L$45-SUM($N$7:N234))*(((2*Worksheets!$L$44*(1-Worksheets!$L$44)*Worksheets!$AD$29)+(Worksheets!$L$44^2*Worksheets!$AD$29^2))/Worksheets!$L$45),0)</f>
        <v>#VALUE!</v>
      </c>
      <c r="O235" s="90" t="e">
        <f>IF(Worksheets!$AA$24&gt;=K235,(Worksheets!$L$45-SUM($O$7:O234))*((Worksheets!$L$44^3*Worksheets!$AD$29^3+3*Worksheets!$L$44^2*(1-Worksheets!$L$44)*Worksheets!$AD$29^2+3*Worksheets!$L$44*(1-Worksheets!$L$44)^2*Worksheets!$AD$29)/Worksheets!$L$45),0)</f>
        <v>#VALUE!</v>
      </c>
      <c r="P235" s="90" t="e">
        <f>IF(Worksheets!$AA$24&gt;=K235,(Worksheets!$L$45-SUM($P$7:P234))*((Worksheets!$L$44^4*Worksheets!$AD$29^4+4*Worksheets!$L$44^3*(1-Worksheets!$L$44)*Worksheets!$AD$29^3+6*Worksheets!$L$44^2*(1-Worksheets!$L$44)^2*Worksheets!$AD$29^2+4*Worksheets!$L$44*(1-Worksheets!$L$44^3)*Worksheets!$AD$29)/Worksheets!$L$45),0)</f>
        <v>#VALUE!</v>
      </c>
      <c r="Q235" s="90" t="str">
        <f>IF(Worksheets!$I$45='Yield Calculations'!$M$4,'Yield Calculations'!L235*'Yield Calculations'!M235,IF(Worksheets!$I$45='Yield Calculations'!$N$4,'Yield Calculations'!L235*'Yield Calculations'!N235,IF(Worksheets!$I$45='Yield Calculations'!$O$4,'Yield Calculations'!L235*'Yield Calculations'!O235,IF(Worksheets!$I$45='Yield Calculations'!$P$4,'Yield Calculations'!L235*'Yield Calculations'!P235,"Too Many Lanes"))))</f>
        <v>Too Many Lanes</v>
      </c>
      <c r="R235" s="90" t="str">
        <f>IF(Worksheets!$I$45='Yield Calculations'!$M$4,'Yield Calculations'!M235,IF(Worksheets!$I$45='Yield Calculations'!$N$4,'Yield Calculations'!N235,IF(Worksheets!$I$45='Yield Calculations'!$O$4,'Yield Calculations'!O235,IF(Worksheets!$I$45='Yield Calculations'!$P$4,'Yield Calculations'!P235,"Too Many Lanes"))))</f>
        <v>Too Many Lanes</v>
      </c>
    </row>
    <row r="236" spans="1:18">
      <c r="A236" s="83">
        <f t="shared" si="3"/>
        <v>229</v>
      </c>
      <c r="B236" s="83" t="e">
        <f>Worksheets!$S$24*(A236-0.5)</f>
        <v>#VALUE!</v>
      </c>
      <c r="C236" s="90" t="e">
        <f>IF(Worksheets!$V$24&gt;=A236,Worksheets!$G$45*Worksheets!$AD$29*(1-Worksheets!$AD$29)^('Yield Calculations'!A236-1),0)</f>
        <v>#VALUE!</v>
      </c>
      <c r="D236" s="90" t="e">
        <f>IF(Worksheets!$V$24&gt;=A236,(Worksheets!$G$45-SUM($D$7:D235))*(((2*Worksheets!$G$44*(1-Worksheets!$G$44)*Worksheets!$AD$29)+(Worksheets!$G$44^2*Worksheets!$AD$29^2))/Worksheets!$G$45),0)</f>
        <v>#VALUE!</v>
      </c>
      <c r="E236" s="90" t="e">
        <f>IF(Worksheets!$V$24&gt;=A236,(Worksheets!$G$45-SUM($E$7:E235))*((Worksheets!$G$44^3*Worksheets!$AD$29^3+3*Worksheets!$G$44^2*(1-Worksheets!$G$44)*Worksheets!$AD$29^2+3*Worksheets!$G$44*(1-Worksheets!$G$44)^2*Worksheets!$AD$29)/Worksheets!$G$45),0)</f>
        <v>#VALUE!</v>
      </c>
      <c r="F236" s="90" t="e">
        <f>IF(Worksheets!$V$24&gt;=A236,(Worksheets!$G$45-SUM($F$7:F235))*((Worksheets!$G$44^4*Worksheets!$AD$29^4+4*Worksheets!$G$44^3*(1-Worksheets!$G$44)*Worksheets!$AD$29^3+6*Worksheets!$G$44^2*(1-Worksheets!$G$44)^2*Worksheets!$AD$29^2+4*Worksheets!$G$44*(1-Worksheets!$G$44^3)*Worksheets!$AD$29)/Worksheets!$G$45),0)</f>
        <v>#VALUE!</v>
      </c>
      <c r="G236" s="90" t="str">
        <f>IF(Worksheets!$D$45='Yield Calculations'!$C$4,'Yield Calculations'!B236*'Yield Calculations'!C236,IF(Worksheets!$D$45='Yield Calculations'!$D$4,'Yield Calculations'!B236*'Yield Calculations'!D236,IF(Worksheets!$D$45='Yield Calculations'!$E$4,'Yield Calculations'!B236*'Yield Calculations'!E236,IF(Worksheets!$D$45='Yield Calculations'!$F$4,'Yield Calculations'!B236*'Yield Calculations'!F236,"Too Many Lanes"))))</f>
        <v>Too Many Lanes</v>
      </c>
      <c r="H236" s="90" t="str">
        <f>IF(Worksheets!$D$45='Yield Calculations'!$C$4,'Yield Calculations'!C236,IF(Worksheets!$D$45='Yield Calculations'!$D$4,'Yield Calculations'!D236,IF(Worksheets!$D$45='Yield Calculations'!$E$4,'Yield Calculations'!E236,IF(Worksheets!$D$45='Yield Calculations'!$F$4,'Yield Calculations'!F236,"Too Many Lanes"))))</f>
        <v>Too Many Lanes</v>
      </c>
      <c r="K236" s="83">
        <v>229</v>
      </c>
      <c r="L236" s="83" t="e">
        <f>Worksheets!$X$24*(K236-0.5)</f>
        <v>#VALUE!</v>
      </c>
      <c r="M236" s="90" t="e">
        <f>IF(Worksheets!$AA$24&gt;=K236,Worksheets!$L$45*Worksheets!$AD$29*(1-Worksheets!$AD$29)^('Yield Calculations'!K236-1),0)</f>
        <v>#VALUE!</v>
      </c>
      <c r="N236" s="90" t="e">
        <f>IF(Worksheets!$AA$24&gt;=K236,(Worksheets!$L$45-SUM($N$7:N235))*(((2*Worksheets!$L$44*(1-Worksheets!$L$44)*Worksheets!$AD$29)+(Worksheets!$L$44^2*Worksheets!$AD$29^2))/Worksheets!$L$45),0)</f>
        <v>#VALUE!</v>
      </c>
      <c r="O236" s="90" t="e">
        <f>IF(Worksheets!$AA$24&gt;=K236,(Worksheets!$L$45-SUM($O$7:O235))*((Worksheets!$L$44^3*Worksheets!$AD$29^3+3*Worksheets!$L$44^2*(1-Worksheets!$L$44)*Worksheets!$AD$29^2+3*Worksheets!$L$44*(1-Worksheets!$L$44)^2*Worksheets!$AD$29)/Worksheets!$L$45),0)</f>
        <v>#VALUE!</v>
      </c>
      <c r="P236" s="90" t="e">
        <f>IF(Worksheets!$AA$24&gt;=K236,(Worksheets!$L$45-SUM($P$7:P235))*((Worksheets!$L$44^4*Worksheets!$AD$29^4+4*Worksheets!$L$44^3*(1-Worksheets!$L$44)*Worksheets!$AD$29^3+6*Worksheets!$L$44^2*(1-Worksheets!$L$44)^2*Worksheets!$AD$29^2+4*Worksheets!$L$44*(1-Worksheets!$L$44^3)*Worksheets!$AD$29)/Worksheets!$L$45),0)</f>
        <v>#VALUE!</v>
      </c>
      <c r="Q236" s="90" t="str">
        <f>IF(Worksheets!$I$45='Yield Calculations'!$M$4,'Yield Calculations'!L236*'Yield Calculations'!M236,IF(Worksheets!$I$45='Yield Calculations'!$N$4,'Yield Calculations'!L236*'Yield Calculations'!N236,IF(Worksheets!$I$45='Yield Calculations'!$O$4,'Yield Calculations'!L236*'Yield Calculations'!O236,IF(Worksheets!$I$45='Yield Calculations'!$P$4,'Yield Calculations'!L236*'Yield Calculations'!P236,"Too Many Lanes"))))</f>
        <v>Too Many Lanes</v>
      </c>
      <c r="R236" s="90" t="str">
        <f>IF(Worksheets!$I$45='Yield Calculations'!$M$4,'Yield Calculations'!M236,IF(Worksheets!$I$45='Yield Calculations'!$N$4,'Yield Calculations'!N236,IF(Worksheets!$I$45='Yield Calculations'!$O$4,'Yield Calculations'!O236,IF(Worksheets!$I$45='Yield Calculations'!$P$4,'Yield Calculations'!P236,"Too Many Lanes"))))</f>
        <v>Too Many Lanes</v>
      </c>
    </row>
    <row r="237" spans="1:18">
      <c r="A237" s="83">
        <f t="shared" si="3"/>
        <v>230</v>
      </c>
      <c r="B237" s="83" t="e">
        <f>Worksheets!$S$24*(A237-0.5)</f>
        <v>#VALUE!</v>
      </c>
      <c r="C237" s="90" t="e">
        <f>IF(Worksheets!$V$24&gt;=A237,Worksheets!$G$45*Worksheets!$AD$29*(1-Worksheets!$AD$29)^('Yield Calculations'!A237-1),0)</f>
        <v>#VALUE!</v>
      </c>
      <c r="D237" s="90" t="e">
        <f>IF(Worksheets!$V$24&gt;=A237,(Worksheets!$G$45-SUM($D$7:D236))*(((2*Worksheets!$G$44*(1-Worksheets!$G$44)*Worksheets!$AD$29)+(Worksheets!$G$44^2*Worksheets!$AD$29^2))/Worksheets!$G$45),0)</f>
        <v>#VALUE!</v>
      </c>
      <c r="E237" s="90" t="e">
        <f>IF(Worksheets!$V$24&gt;=A237,(Worksheets!$G$45-SUM($E$7:E236))*((Worksheets!$G$44^3*Worksheets!$AD$29^3+3*Worksheets!$G$44^2*(1-Worksheets!$G$44)*Worksheets!$AD$29^2+3*Worksheets!$G$44*(1-Worksheets!$G$44)^2*Worksheets!$AD$29)/Worksheets!$G$45),0)</f>
        <v>#VALUE!</v>
      </c>
      <c r="F237" s="90" t="e">
        <f>IF(Worksheets!$V$24&gt;=A237,(Worksheets!$G$45-SUM($F$7:F236))*((Worksheets!$G$44^4*Worksheets!$AD$29^4+4*Worksheets!$G$44^3*(1-Worksheets!$G$44)*Worksheets!$AD$29^3+6*Worksheets!$G$44^2*(1-Worksheets!$G$44)^2*Worksheets!$AD$29^2+4*Worksheets!$G$44*(1-Worksheets!$G$44^3)*Worksheets!$AD$29)/Worksheets!$G$45),0)</f>
        <v>#VALUE!</v>
      </c>
      <c r="G237" s="90" t="str">
        <f>IF(Worksheets!$D$45='Yield Calculations'!$C$4,'Yield Calculations'!B237*'Yield Calculations'!C237,IF(Worksheets!$D$45='Yield Calculations'!$D$4,'Yield Calculations'!B237*'Yield Calculations'!D237,IF(Worksheets!$D$45='Yield Calculations'!$E$4,'Yield Calculations'!B237*'Yield Calculations'!E237,IF(Worksheets!$D$45='Yield Calculations'!$F$4,'Yield Calculations'!B237*'Yield Calculations'!F237,"Too Many Lanes"))))</f>
        <v>Too Many Lanes</v>
      </c>
      <c r="H237" s="90" t="str">
        <f>IF(Worksheets!$D$45='Yield Calculations'!$C$4,'Yield Calculations'!C237,IF(Worksheets!$D$45='Yield Calculations'!$D$4,'Yield Calculations'!D237,IF(Worksheets!$D$45='Yield Calculations'!$E$4,'Yield Calculations'!E237,IF(Worksheets!$D$45='Yield Calculations'!$F$4,'Yield Calculations'!F237,"Too Many Lanes"))))</f>
        <v>Too Many Lanes</v>
      </c>
      <c r="K237" s="83">
        <v>230</v>
      </c>
      <c r="L237" s="83" t="e">
        <f>Worksheets!$X$24*(K237-0.5)</f>
        <v>#VALUE!</v>
      </c>
      <c r="M237" s="90" t="e">
        <f>IF(Worksheets!$AA$24&gt;=K237,Worksheets!$L$45*Worksheets!$AD$29*(1-Worksheets!$AD$29)^('Yield Calculations'!K237-1),0)</f>
        <v>#VALUE!</v>
      </c>
      <c r="N237" s="90" t="e">
        <f>IF(Worksheets!$AA$24&gt;=K237,(Worksheets!$L$45-SUM($N$7:N236))*(((2*Worksheets!$L$44*(1-Worksheets!$L$44)*Worksheets!$AD$29)+(Worksheets!$L$44^2*Worksheets!$AD$29^2))/Worksheets!$L$45),0)</f>
        <v>#VALUE!</v>
      </c>
      <c r="O237" s="90" t="e">
        <f>IF(Worksheets!$AA$24&gt;=K237,(Worksheets!$L$45-SUM($O$7:O236))*((Worksheets!$L$44^3*Worksheets!$AD$29^3+3*Worksheets!$L$44^2*(1-Worksheets!$L$44)*Worksheets!$AD$29^2+3*Worksheets!$L$44*(1-Worksheets!$L$44)^2*Worksheets!$AD$29)/Worksheets!$L$45),0)</f>
        <v>#VALUE!</v>
      </c>
      <c r="P237" s="90" t="e">
        <f>IF(Worksheets!$AA$24&gt;=K237,(Worksheets!$L$45-SUM($P$7:P236))*((Worksheets!$L$44^4*Worksheets!$AD$29^4+4*Worksheets!$L$44^3*(1-Worksheets!$L$44)*Worksheets!$AD$29^3+6*Worksheets!$L$44^2*(1-Worksheets!$L$44)^2*Worksheets!$AD$29^2+4*Worksheets!$L$44*(1-Worksheets!$L$44^3)*Worksheets!$AD$29)/Worksheets!$L$45),0)</f>
        <v>#VALUE!</v>
      </c>
      <c r="Q237" s="90" t="str">
        <f>IF(Worksheets!$I$45='Yield Calculations'!$M$4,'Yield Calculations'!L237*'Yield Calculations'!M237,IF(Worksheets!$I$45='Yield Calculations'!$N$4,'Yield Calculations'!L237*'Yield Calculations'!N237,IF(Worksheets!$I$45='Yield Calculations'!$O$4,'Yield Calculations'!L237*'Yield Calculations'!O237,IF(Worksheets!$I$45='Yield Calculations'!$P$4,'Yield Calculations'!L237*'Yield Calculations'!P237,"Too Many Lanes"))))</f>
        <v>Too Many Lanes</v>
      </c>
      <c r="R237" s="90" t="str">
        <f>IF(Worksheets!$I$45='Yield Calculations'!$M$4,'Yield Calculations'!M237,IF(Worksheets!$I$45='Yield Calculations'!$N$4,'Yield Calculations'!N237,IF(Worksheets!$I$45='Yield Calculations'!$O$4,'Yield Calculations'!O237,IF(Worksheets!$I$45='Yield Calculations'!$P$4,'Yield Calculations'!P237,"Too Many Lanes"))))</f>
        <v>Too Many Lanes</v>
      </c>
    </row>
    <row r="238" spans="1:18">
      <c r="A238" s="83">
        <f t="shared" si="3"/>
        <v>231</v>
      </c>
      <c r="B238" s="83" t="e">
        <f>Worksheets!$S$24*(A238-0.5)</f>
        <v>#VALUE!</v>
      </c>
      <c r="C238" s="90" t="e">
        <f>IF(Worksheets!$V$24&gt;=A238,Worksheets!$G$45*Worksheets!$AD$29*(1-Worksheets!$AD$29)^('Yield Calculations'!A238-1),0)</f>
        <v>#VALUE!</v>
      </c>
      <c r="D238" s="90" t="e">
        <f>IF(Worksheets!$V$24&gt;=A238,(Worksheets!$G$45-SUM($D$7:D237))*(((2*Worksheets!$G$44*(1-Worksheets!$G$44)*Worksheets!$AD$29)+(Worksheets!$G$44^2*Worksheets!$AD$29^2))/Worksheets!$G$45),0)</f>
        <v>#VALUE!</v>
      </c>
      <c r="E238" s="90" t="e">
        <f>IF(Worksheets!$V$24&gt;=A238,(Worksheets!$G$45-SUM($E$7:E237))*((Worksheets!$G$44^3*Worksheets!$AD$29^3+3*Worksheets!$G$44^2*(1-Worksheets!$G$44)*Worksheets!$AD$29^2+3*Worksheets!$G$44*(1-Worksheets!$G$44)^2*Worksheets!$AD$29)/Worksheets!$G$45),0)</f>
        <v>#VALUE!</v>
      </c>
      <c r="F238" s="90" t="e">
        <f>IF(Worksheets!$V$24&gt;=A238,(Worksheets!$G$45-SUM($F$7:F237))*((Worksheets!$G$44^4*Worksheets!$AD$29^4+4*Worksheets!$G$44^3*(1-Worksheets!$G$44)*Worksheets!$AD$29^3+6*Worksheets!$G$44^2*(1-Worksheets!$G$44)^2*Worksheets!$AD$29^2+4*Worksheets!$G$44*(1-Worksheets!$G$44^3)*Worksheets!$AD$29)/Worksheets!$G$45),0)</f>
        <v>#VALUE!</v>
      </c>
      <c r="G238" s="90" t="str">
        <f>IF(Worksheets!$D$45='Yield Calculations'!$C$4,'Yield Calculations'!B238*'Yield Calculations'!C238,IF(Worksheets!$D$45='Yield Calculations'!$D$4,'Yield Calculations'!B238*'Yield Calculations'!D238,IF(Worksheets!$D$45='Yield Calculations'!$E$4,'Yield Calculations'!B238*'Yield Calculations'!E238,IF(Worksheets!$D$45='Yield Calculations'!$F$4,'Yield Calculations'!B238*'Yield Calculations'!F238,"Too Many Lanes"))))</f>
        <v>Too Many Lanes</v>
      </c>
      <c r="H238" s="90" t="str">
        <f>IF(Worksheets!$D$45='Yield Calculations'!$C$4,'Yield Calculations'!C238,IF(Worksheets!$D$45='Yield Calculations'!$D$4,'Yield Calculations'!D238,IF(Worksheets!$D$45='Yield Calculations'!$E$4,'Yield Calculations'!E238,IF(Worksheets!$D$45='Yield Calculations'!$F$4,'Yield Calculations'!F238,"Too Many Lanes"))))</f>
        <v>Too Many Lanes</v>
      </c>
      <c r="K238" s="83">
        <v>231</v>
      </c>
      <c r="L238" s="83" t="e">
        <f>Worksheets!$X$24*(K238-0.5)</f>
        <v>#VALUE!</v>
      </c>
      <c r="M238" s="90" t="e">
        <f>IF(Worksheets!$AA$24&gt;=K238,Worksheets!$L$45*Worksheets!$AD$29*(1-Worksheets!$AD$29)^('Yield Calculations'!K238-1),0)</f>
        <v>#VALUE!</v>
      </c>
      <c r="N238" s="90" t="e">
        <f>IF(Worksheets!$AA$24&gt;=K238,(Worksheets!$L$45-SUM($N$7:N237))*(((2*Worksheets!$L$44*(1-Worksheets!$L$44)*Worksheets!$AD$29)+(Worksheets!$L$44^2*Worksheets!$AD$29^2))/Worksheets!$L$45),0)</f>
        <v>#VALUE!</v>
      </c>
      <c r="O238" s="90" t="e">
        <f>IF(Worksheets!$AA$24&gt;=K238,(Worksheets!$L$45-SUM($O$7:O237))*((Worksheets!$L$44^3*Worksheets!$AD$29^3+3*Worksheets!$L$44^2*(1-Worksheets!$L$44)*Worksheets!$AD$29^2+3*Worksheets!$L$44*(1-Worksheets!$L$44)^2*Worksheets!$AD$29)/Worksheets!$L$45),0)</f>
        <v>#VALUE!</v>
      </c>
      <c r="P238" s="90" t="e">
        <f>IF(Worksheets!$AA$24&gt;=K238,(Worksheets!$L$45-SUM($P$7:P237))*((Worksheets!$L$44^4*Worksheets!$AD$29^4+4*Worksheets!$L$44^3*(1-Worksheets!$L$44)*Worksheets!$AD$29^3+6*Worksheets!$L$44^2*(1-Worksheets!$L$44)^2*Worksheets!$AD$29^2+4*Worksheets!$L$44*(1-Worksheets!$L$44^3)*Worksheets!$AD$29)/Worksheets!$L$45),0)</f>
        <v>#VALUE!</v>
      </c>
      <c r="Q238" s="90" t="str">
        <f>IF(Worksheets!$I$45='Yield Calculations'!$M$4,'Yield Calculations'!L238*'Yield Calculations'!M238,IF(Worksheets!$I$45='Yield Calculations'!$N$4,'Yield Calculations'!L238*'Yield Calculations'!N238,IF(Worksheets!$I$45='Yield Calculations'!$O$4,'Yield Calculations'!L238*'Yield Calculations'!O238,IF(Worksheets!$I$45='Yield Calculations'!$P$4,'Yield Calculations'!L238*'Yield Calculations'!P238,"Too Many Lanes"))))</f>
        <v>Too Many Lanes</v>
      </c>
      <c r="R238" s="90" t="str">
        <f>IF(Worksheets!$I$45='Yield Calculations'!$M$4,'Yield Calculations'!M238,IF(Worksheets!$I$45='Yield Calculations'!$N$4,'Yield Calculations'!N238,IF(Worksheets!$I$45='Yield Calculations'!$O$4,'Yield Calculations'!O238,IF(Worksheets!$I$45='Yield Calculations'!$P$4,'Yield Calculations'!P238,"Too Many Lanes"))))</f>
        <v>Too Many Lanes</v>
      </c>
    </row>
    <row r="239" spans="1:18">
      <c r="A239" s="83">
        <f t="shared" si="3"/>
        <v>232</v>
      </c>
      <c r="B239" s="83" t="e">
        <f>Worksheets!$S$24*(A239-0.5)</f>
        <v>#VALUE!</v>
      </c>
      <c r="C239" s="90" t="e">
        <f>IF(Worksheets!$V$24&gt;=A239,Worksheets!$G$45*Worksheets!$AD$29*(1-Worksheets!$AD$29)^('Yield Calculations'!A239-1),0)</f>
        <v>#VALUE!</v>
      </c>
      <c r="D239" s="90" t="e">
        <f>IF(Worksheets!$V$24&gt;=A239,(Worksheets!$G$45-SUM($D$7:D238))*(((2*Worksheets!$G$44*(1-Worksheets!$G$44)*Worksheets!$AD$29)+(Worksheets!$G$44^2*Worksheets!$AD$29^2))/Worksheets!$G$45),0)</f>
        <v>#VALUE!</v>
      </c>
      <c r="E239" s="90" t="e">
        <f>IF(Worksheets!$V$24&gt;=A239,(Worksheets!$G$45-SUM($E$7:E238))*((Worksheets!$G$44^3*Worksheets!$AD$29^3+3*Worksheets!$G$44^2*(1-Worksheets!$G$44)*Worksheets!$AD$29^2+3*Worksheets!$G$44*(1-Worksheets!$G$44)^2*Worksheets!$AD$29)/Worksheets!$G$45),0)</f>
        <v>#VALUE!</v>
      </c>
      <c r="F239" s="90" t="e">
        <f>IF(Worksheets!$V$24&gt;=A239,(Worksheets!$G$45-SUM($F$7:F238))*((Worksheets!$G$44^4*Worksheets!$AD$29^4+4*Worksheets!$G$44^3*(1-Worksheets!$G$44)*Worksheets!$AD$29^3+6*Worksheets!$G$44^2*(1-Worksheets!$G$44)^2*Worksheets!$AD$29^2+4*Worksheets!$G$44*(1-Worksheets!$G$44^3)*Worksheets!$AD$29)/Worksheets!$G$45),0)</f>
        <v>#VALUE!</v>
      </c>
      <c r="G239" s="90" t="str">
        <f>IF(Worksheets!$D$45='Yield Calculations'!$C$4,'Yield Calculations'!B239*'Yield Calculations'!C239,IF(Worksheets!$D$45='Yield Calculations'!$D$4,'Yield Calculations'!B239*'Yield Calculations'!D239,IF(Worksheets!$D$45='Yield Calculations'!$E$4,'Yield Calculations'!B239*'Yield Calculations'!E239,IF(Worksheets!$D$45='Yield Calculations'!$F$4,'Yield Calculations'!B239*'Yield Calculations'!F239,"Too Many Lanes"))))</f>
        <v>Too Many Lanes</v>
      </c>
      <c r="H239" s="90" t="str">
        <f>IF(Worksheets!$D$45='Yield Calculations'!$C$4,'Yield Calculations'!C239,IF(Worksheets!$D$45='Yield Calculations'!$D$4,'Yield Calculations'!D239,IF(Worksheets!$D$45='Yield Calculations'!$E$4,'Yield Calculations'!E239,IF(Worksheets!$D$45='Yield Calculations'!$F$4,'Yield Calculations'!F239,"Too Many Lanes"))))</f>
        <v>Too Many Lanes</v>
      </c>
      <c r="K239" s="83">
        <v>232</v>
      </c>
      <c r="L239" s="83" t="e">
        <f>Worksheets!$X$24*(K239-0.5)</f>
        <v>#VALUE!</v>
      </c>
      <c r="M239" s="90" t="e">
        <f>IF(Worksheets!$AA$24&gt;=K239,Worksheets!$L$45*Worksheets!$AD$29*(1-Worksheets!$AD$29)^('Yield Calculations'!K239-1),0)</f>
        <v>#VALUE!</v>
      </c>
      <c r="N239" s="90" t="e">
        <f>IF(Worksheets!$AA$24&gt;=K239,(Worksheets!$L$45-SUM($N$7:N238))*(((2*Worksheets!$L$44*(1-Worksheets!$L$44)*Worksheets!$AD$29)+(Worksheets!$L$44^2*Worksheets!$AD$29^2))/Worksheets!$L$45),0)</f>
        <v>#VALUE!</v>
      </c>
      <c r="O239" s="90" t="e">
        <f>IF(Worksheets!$AA$24&gt;=K239,(Worksheets!$L$45-SUM($O$7:O238))*((Worksheets!$L$44^3*Worksheets!$AD$29^3+3*Worksheets!$L$44^2*(1-Worksheets!$L$44)*Worksheets!$AD$29^2+3*Worksheets!$L$44*(1-Worksheets!$L$44)^2*Worksheets!$AD$29)/Worksheets!$L$45),0)</f>
        <v>#VALUE!</v>
      </c>
      <c r="P239" s="90" t="e">
        <f>IF(Worksheets!$AA$24&gt;=K239,(Worksheets!$L$45-SUM($P$7:P238))*((Worksheets!$L$44^4*Worksheets!$AD$29^4+4*Worksheets!$L$44^3*(1-Worksheets!$L$44)*Worksheets!$AD$29^3+6*Worksheets!$L$44^2*(1-Worksheets!$L$44)^2*Worksheets!$AD$29^2+4*Worksheets!$L$44*(1-Worksheets!$L$44^3)*Worksheets!$AD$29)/Worksheets!$L$45),0)</f>
        <v>#VALUE!</v>
      </c>
      <c r="Q239" s="90" t="str">
        <f>IF(Worksheets!$I$45='Yield Calculations'!$M$4,'Yield Calculations'!L239*'Yield Calculations'!M239,IF(Worksheets!$I$45='Yield Calculations'!$N$4,'Yield Calculations'!L239*'Yield Calculations'!N239,IF(Worksheets!$I$45='Yield Calculations'!$O$4,'Yield Calculations'!L239*'Yield Calculations'!O239,IF(Worksheets!$I$45='Yield Calculations'!$P$4,'Yield Calculations'!L239*'Yield Calculations'!P239,"Too Many Lanes"))))</f>
        <v>Too Many Lanes</v>
      </c>
      <c r="R239" s="90" t="str">
        <f>IF(Worksheets!$I$45='Yield Calculations'!$M$4,'Yield Calculations'!M239,IF(Worksheets!$I$45='Yield Calculations'!$N$4,'Yield Calculations'!N239,IF(Worksheets!$I$45='Yield Calculations'!$O$4,'Yield Calculations'!O239,IF(Worksheets!$I$45='Yield Calculations'!$P$4,'Yield Calculations'!P239,"Too Many Lanes"))))</f>
        <v>Too Many Lanes</v>
      </c>
    </row>
    <row r="240" spans="1:18">
      <c r="A240" s="83">
        <f t="shared" si="3"/>
        <v>233</v>
      </c>
      <c r="B240" s="83" t="e">
        <f>Worksheets!$S$24*(A240-0.5)</f>
        <v>#VALUE!</v>
      </c>
      <c r="C240" s="90" t="e">
        <f>IF(Worksheets!$V$24&gt;=A240,Worksheets!$G$45*Worksheets!$AD$29*(1-Worksheets!$AD$29)^('Yield Calculations'!A240-1),0)</f>
        <v>#VALUE!</v>
      </c>
      <c r="D240" s="90" t="e">
        <f>IF(Worksheets!$V$24&gt;=A240,(Worksheets!$G$45-SUM($D$7:D239))*(((2*Worksheets!$G$44*(1-Worksheets!$G$44)*Worksheets!$AD$29)+(Worksheets!$G$44^2*Worksheets!$AD$29^2))/Worksheets!$G$45),0)</f>
        <v>#VALUE!</v>
      </c>
      <c r="E240" s="90" t="e">
        <f>IF(Worksheets!$V$24&gt;=A240,(Worksheets!$G$45-SUM($E$7:E239))*((Worksheets!$G$44^3*Worksheets!$AD$29^3+3*Worksheets!$G$44^2*(1-Worksheets!$G$44)*Worksheets!$AD$29^2+3*Worksheets!$G$44*(1-Worksheets!$G$44)^2*Worksheets!$AD$29)/Worksheets!$G$45),0)</f>
        <v>#VALUE!</v>
      </c>
      <c r="F240" s="90" t="e">
        <f>IF(Worksheets!$V$24&gt;=A240,(Worksheets!$G$45-SUM($F$7:F239))*((Worksheets!$G$44^4*Worksheets!$AD$29^4+4*Worksheets!$G$44^3*(1-Worksheets!$G$44)*Worksheets!$AD$29^3+6*Worksheets!$G$44^2*(1-Worksheets!$G$44)^2*Worksheets!$AD$29^2+4*Worksheets!$G$44*(1-Worksheets!$G$44^3)*Worksheets!$AD$29)/Worksheets!$G$45),0)</f>
        <v>#VALUE!</v>
      </c>
      <c r="G240" s="90" t="str">
        <f>IF(Worksheets!$D$45='Yield Calculations'!$C$4,'Yield Calculations'!B240*'Yield Calculations'!C240,IF(Worksheets!$D$45='Yield Calculations'!$D$4,'Yield Calculations'!B240*'Yield Calculations'!D240,IF(Worksheets!$D$45='Yield Calculations'!$E$4,'Yield Calculations'!B240*'Yield Calculations'!E240,IF(Worksheets!$D$45='Yield Calculations'!$F$4,'Yield Calculations'!B240*'Yield Calculations'!F240,"Too Many Lanes"))))</f>
        <v>Too Many Lanes</v>
      </c>
      <c r="H240" s="90" t="str">
        <f>IF(Worksheets!$D$45='Yield Calculations'!$C$4,'Yield Calculations'!C240,IF(Worksheets!$D$45='Yield Calculations'!$D$4,'Yield Calculations'!D240,IF(Worksheets!$D$45='Yield Calculations'!$E$4,'Yield Calculations'!E240,IF(Worksheets!$D$45='Yield Calculations'!$F$4,'Yield Calculations'!F240,"Too Many Lanes"))))</f>
        <v>Too Many Lanes</v>
      </c>
      <c r="K240" s="83">
        <v>233</v>
      </c>
      <c r="L240" s="83" t="e">
        <f>Worksheets!$X$24*(K240-0.5)</f>
        <v>#VALUE!</v>
      </c>
      <c r="M240" s="90" t="e">
        <f>IF(Worksheets!$AA$24&gt;=K240,Worksheets!$L$45*Worksheets!$AD$29*(1-Worksheets!$AD$29)^('Yield Calculations'!K240-1),0)</f>
        <v>#VALUE!</v>
      </c>
      <c r="N240" s="90" t="e">
        <f>IF(Worksheets!$AA$24&gt;=K240,(Worksheets!$L$45-SUM($N$7:N239))*(((2*Worksheets!$L$44*(1-Worksheets!$L$44)*Worksheets!$AD$29)+(Worksheets!$L$44^2*Worksheets!$AD$29^2))/Worksheets!$L$45),0)</f>
        <v>#VALUE!</v>
      </c>
      <c r="O240" s="90" t="e">
        <f>IF(Worksheets!$AA$24&gt;=K240,(Worksheets!$L$45-SUM($O$7:O239))*((Worksheets!$L$44^3*Worksheets!$AD$29^3+3*Worksheets!$L$44^2*(1-Worksheets!$L$44)*Worksheets!$AD$29^2+3*Worksheets!$L$44*(1-Worksheets!$L$44)^2*Worksheets!$AD$29)/Worksheets!$L$45),0)</f>
        <v>#VALUE!</v>
      </c>
      <c r="P240" s="90" t="e">
        <f>IF(Worksheets!$AA$24&gt;=K240,(Worksheets!$L$45-SUM($P$7:P239))*((Worksheets!$L$44^4*Worksheets!$AD$29^4+4*Worksheets!$L$44^3*(1-Worksheets!$L$44)*Worksheets!$AD$29^3+6*Worksheets!$L$44^2*(1-Worksheets!$L$44)^2*Worksheets!$AD$29^2+4*Worksheets!$L$44*(1-Worksheets!$L$44^3)*Worksheets!$AD$29)/Worksheets!$L$45),0)</f>
        <v>#VALUE!</v>
      </c>
      <c r="Q240" s="90" t="str">
        <f>IF(Worksheets!$I$45='Yield Calculations'!$M$4,'Yield Calculations'!L240*'Yield Calculations'!M240,IF(Worksheets!$I$45='Yield Calculations'!$N$4,'Yield Calculations'!L240*'Yield Calculations'!N240,IF(Worksheets!$I$45='Yield Calculations'!$O$4,'Yield Calculations'!L240*'Yield Calculations'!O240,IF(Worksheets!$I$45='Yield Calculations'!$P$4,'Yield Calculations'!L240*'Yield Calculations'!P240,"Too Many Lanes"))))</f>
        <v>Too Many Lanes</v>
      </c>
      <c r="R240" s="90" t="str">
        <f>IF(Worksheets!$I$45='Yield Calculations'!$M$4,'Yield Calculations'!M240,IF(Worksheets!$I$45='Yield Calculations'!$N$4,'Yield Calculations'!N240,IF(Worksheets!$I$45='Yield Calculations'!$O$4,'Yield Calculations'!O240,IF(Worksheets!$I$45='Yield Calculations'!$P$4,'Yield Calculations'!P240,"Too Many Lanes"))))</f>
        <v>Too Many Lanes</v>
      </c>
    </row>
    <row r="241" spans="1:18">
      <c r="A241" s="83">
        <f t="shared" si="3"/>
        <v>234</v>
      </c>
      <c r="B241" s="83" t="e">
        <f>Worksheets!$S$24*(A241-0.5)</f>
        <v>#VALUE!</v>
      </c>
      <c r="C241" s="90" t="e">
        <f>IF(Worksheets!$V$24&gt;=A241,Worksheets!$G$45*Worksheets!$AD$29*(1-Worksheets!$AD$29)^('Yield Calculations'!A241-1),0)</f>
        <v>#VALUE!</v>
      </c>
      <c r="D241" s="90" t="e">
        <f>IF(Worksheets!$V$24&gt;=A241,(Worksheets!$G$45-SUM($D$7:D240))*(((2*Worksheets!$G$44*(1-Worksheets!$G$44)*Worksheets!$AD$29)+(Worksheets!$G$44^2*Worksheets!$AD$29^2))/Worksheets!$G$45),0)</f>
        <v>#VALUE!</v>
      </c>
      <c r="E241" s="90" t="e">
        <f>IF(Worksheets!$V$24&gt;=A241,(Worksheets!$G$45-SUM($E$7:E240))*((Worksheets!$G$44^3*Worksheets!$AD$29^3+3*Worksheets!$G$44^2*(1-Worksheets!$G$44)*Worksheets!$AD$29^2+3*Worksheets!$G$44*(1-Worksheets!$G$44)^2*Worksheets!$AD$29)/Worksheets!$G$45),0)</f>
        <v>#VALUE!</v>
      </c>
      <c r="F241" s="90" t="e">
        <f>IF(Worksheets!$V$24&gt;=A241,(Worksheets!$G$45-SUM($F$7:F240))*((Worksheets!$G$44^4*Worksheets!$AD$29^4+4*Worksheets!$G$44^3*(1-Worksheets!$G$44)*Worksheets!$AD$29^3+6*Worksheets!$G$44^2*(1-Worksheets!$G$44)^2*Worksheets!$AD$29^2+4*Worksheets!$G$44*(1-Worksheets!$G$44^3)*Worksheets!$AD$29)/Worksheets!$G$45),0)</f>
        <v>#VALUE!</v>
      </c>
      <c r="G241" s="90" t="str">
        <f>IF(Worksheets!$D$45='Yield Calculations'!$C$4,'Yield Calculations'!B241*'Yield Calculations'!C241,IF(Worksheets!$D$45='Yield Calculations'!$D$4,'Yield Calculations'!B241*'Yield Calculations'!D241,IF(Worksheets!$D$45='Yield Calculations'!$E$4,'Yield Calculations'!B241*'Yield Calculations'!E241,IF(Worksheets!$D$45='Yield Calculations'!$F$4,'Yield Calculations'!B241*'Yield Calculations'!F241,"Too Many Lanes"))))</f>
        <v>Too Many Lanes</v>
      </c>
      <c r="H241" s="90" t="str">
        <f>IF(Worksheets!$D$45='Yield Calculations'!$C$4,'Yield Calculations'!C241,IF(Worksheets!$D$45='Yield Calculations'!$D$4,'Yield Calculations'!D241,IF(Worksheets!$D$45='Yield Calculations'!$E$4,'Yield Calculations'!E241,IF(Worksheets!$D$45='Yield Calculations'!$F$4,'Yield Calculations'!F241,"Too Many Lanes"))))</f>
        <v>Too Many Lanes</v>
      </c>
      <c r="K241" s="83">
        <v>234</v>
      </c>
      <c r="L241" s="83" t="e">
        <f>Worksheets!$X$24*(K241-0.5)</f>
        <v>#VALUE!</v>
      </c>
      <c r="M241" s="90" t="e">
        <f>IF(Worksheets!$AA$24&gt;=K241,Worksheets!$L$45*Worksheets!$AD$29*(1-Worksheets!$AD$29)^('Yield Calculations'!K241-1),0)</f>
        <v>#VALUE!</v>
      </c>
      <c r="N241" s="90" t="e">
        <f>IF(Worksheets!$AA$24&gt;=K241,(Worksheets!$L$45-SUM($N$7:N240))*(((2*Worksheets!$L$44*(1-Worksheets!$L$44)*Worksheets!$AD$29)+(Worksheets!$L$44^2*Worksheets!$AD$29^2))/Worksheets!$L$45),0)</f>
        <v>#VALUE!</v>
      </c>
      <c r="O241" s="90" t="e">
        <f>IF(Worksheets!$AA$24&gt;=K241,(Worksheets!$L$45-SUM($O$7:O240))*((Worksheets!$L$44^3*Worksheets!$AD$29^3+3*Worksheets!$L$44^2*(1-Worksheets!$L$44)*Worksheets!$AD$29^2+3*Worksheets!$L$44*(1-Worksheets!$L$44)^2*Worksheets!$AD$29)/Worksheets!$L$45),0)</f>
        <v>#VALUE!</v>
      </c>
      <c r="P241" s="90" t="e">
        <f>IF(Worksheets!$AA$24&gt;=K241,(Worksheets!$L$45-SUM($P$7:P240))*((Worksheets!$L$44^4*Worksheets!$AD$29^4+4*Worksheets!$L$44^3*(1-Worksheets!$L$44)*Worksheets!$AD$29^3+6*Worksheets!$L$44^2*(1-Worksheets!$L$44)^2*Worksheets!$AD$29^2+4*Worksheets!$L$44*(1-Worksheets!$L$44^3)*Worksheets!$AD$29)/Worksheets!$L$45),0)</f>
        <v>#VALUE!</v>
      </c>
      <c r="Q241" s="90" t="str">
        <f>IF(Worksheets!$I$45='Yield Calculations'!$M$4,'Yield Calculations'!L241*'Yield Calculations'!M241,IF(Worksheets!$I$45='Yield Calculations'!$N$4,'Yield Calculations'!L241*'Yield Calculations'!N241,IF(Worksheets!$I$45='Yield Calculations'!$O$4,'Yield Calculations'!L241*'Yield Calculations'!O241,IF(Worksheets!$I$45='Yield Calculations'!$P$4,'Yield Calculations'!L241*'Yield Calculations'!P241,"Too Many Lanes"))))</f>
        <v>Too Many Lanes</v>
      </c>
      <c r="R241" s="90" t="str">
        <f>IF(Worksheets!$I$45='Yield Calculations'!$M$4,'Yield Calculations'!M241,IF(Worksheets!$I$45='Yield Calculations'!$N$4,'Yield Calculations'!N241,IF(Worksheets!$I$45='Yield Calculations'!$O$4,'Yield Calculations'!O241,IF(Worksheets!$I$45='Yield Calculations'!$P$4,'Yield Calculations'!P241,"Too Many Lanes"))))</f>
        <v>Too Many Lanes</v>
      </c>
    </row>
    <row r="242" spans="1:18">
      <c r="A242" s="83">
        <f t="shared" si="3"/>
        <v>235</v>
      </c>
      <c r="B242" s="83" t="e">
        <f>Worksheets!$S$24*(A242-0.5)</f>
        <v>#VALUE!</v>
      </c>
      <c r="C242" s="90" t="e">
        <f>IF(Worksheets!$V$24&gt;=A242,Worksheets!$G$45*Worksheets!$AD$29*(1-Worksheets!$AD$29)^('Yield Calculations'!A242-1),0)</f>
        <v>#VALUE!</v>
      </c>
      <c r="D242" s="90" t="e">
        <f>IF(Worksheets!$V$24&gt;=A242,(Worksheets!$G$45-SUM($D$7:D241))*(((2*Worksheets!$G$44*(1-Worksheets!$G$44)*Worksheets!$AD$29)+(Worksheets!$G$44^2*Worksheets!$AD$29^2))/Worksheets!$G$45),0)</f>
        <v>#VALUE!</v>
      </c>
      <c r="E242" s="90" t="e">
        <f>IF(Worksheets!$V$24&gt;=A242,(Worksheets!$G$45-SUM($E$7:E241))*((Worksheets!$G$44^3*Worksheets!$AD$29^3+3*Worksheets!$G$44^2*(1-Worksheets!$G$44)*Worksheets!$AD$29^2+3*Worksheets!$G$44*(1-Worksheets!$G$44)^2*Worksheets!$AD$29)/Worksheets!$G$45),0)</f>
        <v>#VALUE!</v>
      </c>
      <c r="F242" s="90" t="e">
        <f>IF(Worksheets!$V$24&gt;=A242,(Worksheets!$G$45-SUM($F$7:F241))*((Worksheets!$G$44^4*Worksheets!$AD$29^4+4*Worksheets!$G$44^3*(1-Worksheets!$G$44)*Worksheets!$AD$29^3+6*Worksheets!$G$44^2*(1-Worksheets!$G$44)^2*Worksheets!$AD$29^2+4*Worksheets!$G$44*(1-Worksheets!$G$44^3)*Worksheets!$AD$29)/Worksheets!$G$45),0)</f>
        <v>#VALUE!</v>
      </c>
      <c r="G242" s="90" t="str">
        <f>IF(Worksheets!$D$45='Yield Calculations'!$C$4,'Yield Calculations'!B242*'Yield Calculations'!C242,IF(Worksheets!$D$45='Yield Calculations'!$D$4,'Yield Calculations'!B242*'Yield Calculations'!D242,IF(Worksheets!$D$45='Yield Calculations'!$E$4,'Yield Calculations'!B242*'Yield Calculations'!E242,IF(Worksheets!$D$45='Yield Calculations'!$F$4,'Yield Calculations'!B242*'Yield Calculations'!F242,"Too Many Lanes"))))</f>
        <v>Too Many Lanes</v>
      </c>
      <c r="H242" s="90" t="str">
        <f>IF(Worksheets!$D$45='Yield Calculations'!$C$4,'Yield Calculations'!C242,IF(Worksheets!$D$45='Yield Calculations'!$D$4,'Yield Calculations'!D242,IF(Worksheets!$D$45='Yield Calculations'!$E$4,'Yield Calculations'!E242,IF(Worksheets!$D$45='Yield Calculations'!$F$4,'Yield Calculations'!F242,"Too Many Lanes"))))</f>
        <v>Too Many Lanes</v>
      </c>
      <c r="K242" s="83">
        <v>235</v>
      </c>
      <c r="L242" s="83" t="e">
        <f>Worksheets!$X$24*(K242-0.5)</f>
        <v>#VALUE!</v>
      </c>
      <c r="M242" s="90" t="e">
        <f>IF(Worksheets!$AA$24&gt;=K242,Worksheets!$L$45*Worksheets!$AD$29*(1-Worksheets!$AD$29)^('Yield Calculations'!K242-1),0)</f>
        <v>#VALUE!</v>
      </c>
      <c r="N242" s="90" t="e">
        <f>IF(Worksheets!$AA$24&gt;=K242,(Worksheets!$L$45-SUM($N$7:N241))*(((2*Worksheets!$L$44*(1-Worksheets!$L$44)*Worksheets!$AD$29)+(Worksheets!$L$44^2*Worksheets!$AD$29^2))/Worksheets!$L$45),0)</f>
        <v>#VALUE!</v>
      </c>
      <c r="O242" s="90" t="e">
        <f>IF(Worksheets!$AA$24&gt;=K242,(Worksheets!$L$45-SUM($O$7:O241))*((Worksheets!$L$44^3*Worksheets!$AD$29^3+3*Worksheets!$L$44^2*(1-Worksheets!$L$44)*Worksheets!$AD$29^2+3*Worksheets!$L$44*(1-Worksheets!$L$44)^2*Worksheets!$AD$29)/Worksheets!$L$45),0)</f>
        <v>#VALUE!</v>
      </c>
      <c r="P242" s="90" t="e">
        <f>IF(Worksheets!$AA$24&gt;=K242,(Worksheets!$L$45-SUM($P$7:P241))*((Worksheets!$L$44^4*Worksheets!$AD$29^4+4*Worksheets!$L$44^3*(1-Worksheets!$L$44)*Worksheets!$AD$29^3+6*Worksheets!$L$44^2*(1-Worksheets!$L$44)^2*Worksheets!$AD$29^2+4*Worksheets!$L$44*(1-Worksheets!$L$44^3)*Worksheets!$AD$29)/Worksheets!$L$45),0)</f>
        <v>#VALUE!</v>
      </c>
      <c r="Q242" s="90" t="str">
        <f>IF(Worksheets!$I$45='Yield Calculations'!$M$4,'Yield Calculations'!L242*'Yield Calculations'!M242,IF(Worksheets!$I$45='Yield Calculations'!$N$4,'Yield Calculations'!L242*'Yield Calculations'!N242,IF(Worksheets!$I$45='Yield Calculations'!$O$4,'Yield Calculations'!L242*'Yield Calculations'!O242,IF(Worksheets!$I$45='Yield Calculations'!$P$4,'Yield Calculations'!L242*'Yield Calculations'!P242,"Too Many Lanes"))))</f>
        <v>Too Many Lanes</v>
      </c>
      <c r="R242" s="90" t="str">
        <f>IF(Worksheets!$I$45='Yield Calculations'!$M$4,'Yield Calculations'!M242,IF(Worksheets!$I$45='Yield Calculations'!$N$4,'Yield Calculations'!N242,IF(Worksheets!$I$45='Yield Calculations'!$O$4,'Yield Calculations'!O242,IF(Worksheets!$I$45='Yield Calculations'!$P$4,'Yield Calculations'!P242,"Too Many Lanes"))))</f>
        <v>Too Many Lanes</v>
      </c>
    </row>
    <row r="243" spans="1:18">
      <c r="A243" s="83">
        <f t="shared" si="3"/>
        <v>236</v>
      </c>
      <c r="B243" s="83" t="e">
        <f>Worksheets!$S$24*(A243-0.5)</f>
        <v>#VALUE!</v>
      </c>
      <c r="C243" s="90" t="e">
        <f>IF(Worksheets!$V$24&gt;=A243,Worksheets!$G$45*Worksheets!$AD$29*(1-Worksheets!$AD$29)^('Yield Calculations'!A243-1),0)</f>
        <v>#VALUE!</v>
      </c>
      <c r="D243" s="90" t="e">
        <f>IF(Worksheets!$V$24&gt;=A243,(Worksheets!$G$45-SUM($D$7:D242))*(((2*Worksheets!$G$44*(1-Worksheets!$G$44)*Worksheets!$AD$29)+(Worksheets!$G$44^2*Worksheets!$AD$29^2))/Worksheets!$G$45),0)</f>
        <v>#VALUE!</v>
      </c>
      <c r="E243" s="90" t="e">
        <f>IF(Worksheets!$V$24&gt;=A243,(Worksheets!$G$45-SUM($E$7:E242))*((Worksheets!$G$44^3*Worksheets!$AD$29^3+3*Worksheets!$G$44^2*(1-Worksheets!$G$44)*Worksheets!$AD$29^2+3*Worksheets!$G$44*(1-Worksheets!$G$44)^2*Worksheets!$AD$29)/Worksheets!$G$45),0)</f>
        <v>#VALUE!</v>
      </c>
      <c r="F243" s="90" t="e">
        <f>IF(Worksheets!$V$24&gt;=A243,(Worksheets!$G$45-SUM($F$7:F242))*((Worksheets!$G$44^4*Worksheets!$AD$29^4+4*Worksheets!$G$44^3*(1-Worksheets!$G$44)*Worksheets!$AD$29^3+6*Worksheets!$G$44^2*(1-Worksheets!$G$44)^2*Worksheets!$AD$29^2+4*Worksheets!$G$44*(1-Worksheets!$G$44^3)*Worksheets!$AD$29)/Worksheets!$G$45),0)</f>
        <v>#VALUE!</v>
      </c>
      <c r="G243" s="90" t="str">
        <f>IF(Worksheets!$D$45='Yield Calculations'!$C$4,'Yield Calculations'!B243*'Yield Calculations'!C243,IF(Worksheets!$D$45='Yield Calculations'!$D$4,'Yield Calculations'!B243*'Yield Calculations'!D243,IF(Worksheets!$D$45='Yield Calculations'!$E$4,'Yield Calculations'!B243*'Yield Calculations'!E243,IF(Worksheets!$D$45='Yield Calculations'!$F$4,'Yield Calculations'!B243*'Yield Calculations'!F243,"Too Many Lanes"))))</f>
        <v>Too Many Lanes</v>
      </c>
      <c r="H243" s="90" t="str">
        <f>IF(Worksheets!$D$45='Yield Calculations'!$C$4,'Yield Calculations'!C243,IF(Worksheets!$D$45='Yield Calculations'!$D$4,'Yield Calculations'!D243,IF(Worksheets!$D$45='Yield Calculations'!$E$4,'Yield Calculations'!E243,IF(Worksheets!$D$45='Yield Calculations'!$F$4,'Yield Calculations'!F243,"Too Many Lanes"))))</f>
        <v>Too Many Lanes</v>
      </c>
      <c r="K243" s="83">
        <v>236</v>
      </c>
      <c r="L243" s="83" t="e">
        <f>Worksheets!$X$24*(K243-0.5)</f>
        <v>#VALUE!</v>
      </c>
      <c r="M243" s="90" t="e">
        <f>IF(Worksheets!$AA$24&gt;=K243,Worksheets!$L$45*Worksheets!$AD$29*(1-Worksheets!$AD$29)^('Yield Calculations'!K243-1),0)</f>
        <v>#VALUE!</v>
      </c>
      <c r="N243" s="90" t="e">
        <f>IF(Worksheets!$AA$24&gt;=K243,(Worksheets!$L$45-SUM($N$7:N242))*(((2*Worksheets!$L$44*(1-Worksheets!$L$44)*Worksheets!$AD$29)+(Worksheets!$L$44^2*Worksheets!$AD$29^2))/Worksheets!$L$45),0)</f>
        <v>#VALUE!</v>
      </c>
      <c r="O243" s="90" t="e">
        <f>IF(Worksheets!$AA$24&gt;=K243,(Worksheets!$L$45-SUM($O$7:O242))*((Worksheets!$L$44^3*Worksheets!$AD$29^3+3*Worksheets!$L$44^2*(1-Worksheets!$L$44)*Worksheets!$AD$29^2+3*Worksheets!$L$44*(1-Worksheets!$L$44)^2*Worksheets!$AD$29)/Worksheets!$L$45),0)</f>
        <v>#VALUE!</v>
      </c>
      <c r="P243" s="90" t="e">
        <f>IF(Worksheets!$AA$24&gt;=K243,(Worksheets!$L$45-SUM($P$7:P242))*((Worksheets!$L$44^4*Worksheets!$AD$29^4+4*Worksheets!$L$44^3*(1-Worksheets!$L$44)*Worksheets!$AD$29^3+6*Worksheets!$L$44^2*(1-Worksheets!$L$44)^2*Worksheets!$AD$29^2+4*Worksheets!$L$44*(1-Worksheets!$L$44^3)*Worksheets!$AD$29)/Worksheets!$L$45),0)</f>
        <v>#VALUE!</v>
      </c>
      <c r="Q243" s="90" t="str">
        <f>IF(Worksheets!$I$45='Yield Calculations'!$M$4,'Yield Calculations'!L243*'Yield Calculations'!M243,IF(Worksheets!$I$45='Yield Calculations'!$N$4,'Yield Calculations'!L243*'Yield Calculations'!N243,IF(Worksheets!$I$45='Yield Calculations'!$O$4,'Yield Calculations'!L243*'Yield Calculations'!O243,IF(Worksheets!$I$45='Yield Calculations'!$P$4,'Yield Calculations'!L243*'Yield Calculations'!P243,"Too Many Lanes"))))</f>
        <v>Too Many Lanes</v>
      </c>
      <c r="R243" s="90" t="str">
        <f>IF(Worksheets!$I$45='Yield Calculations'!$M$4,'Yield Calculations'!M243,IF(Worksheets!$I$45='Yield Calculations'!$N$4,'Yield Calculations'!N243,IF(Worksheets!$I$45='Yield Calculations'!$O$4,'Yield Calculations'!O243,IF(Worksheets!$I$45='Yield Calculations'!$P$4,'Yield Calculations'!P243,"Too Many Lanes"))))</f>
        <v>Too Many Lanes</v>
      </c>
    </row>
    <row r="244" spans="1:18">
      <c r="A244" s="83">
        <f t="shared" si="3"/>
        <v>237</v>
      </c>
      <c r="B244" s="83" t="e">
        <f>Worksheets!$S$24*(A244-0.5)</f>
        <v>#VALUE!</v>
      </c>
      <c r="C244" s="90" t="e">
        <f>IF(Worksheets!$V$24&gt;=A244,Worksheets!$G$45*Worksheets!$AD$29*(1-Worksheets!$AD$29)^('Yield Calculations'!A244-1),0)</f>
        <v>#VALUE!</v>
      </c>
      <c r="D244" s="90" t="e">
        <f>IF(Worksheets!$V$24&gt;=A244,(Worksheets!$G$45-SUM($D$7:D243))*(((2*Worksheets!$G$44*(1-Worksheets!$G$44)*Worksheets!$AD$29)+(Worksheets!$G$44^2*Worksheets!$AD$29^2))/Worksheets!$G$45),0)</f>
        <v>#VALUE!</v>
      </c>
      <c r="E244" s="90" t="e">
        <f>IF(Worksheets!$V$24&gt;=A244,(Worksheets!$G$45-SUM($E$7:E243))*((Worksheets!$G$44^3*Worksheets!$AD$29^3+3*Worksheets!$G$44^2*(1-Worksheets!$G$44)*Worksheets!$AD$29^2+3*Worksheets!$G$44*(1-Worksheets!$G$44)^2*Worksheets!$AD$29)/Worksheets!$G$45),0)</f>
        <v>#VALUE!</v>
      </c>
      <c r="F244" s="90" t="e">
        <f>IF(Worksheets!$V$24&gt;=A244,(Worksheets!$G$45-SUM($F$7:F243))*((Worksheets!$G$44^4*Worksheets!$AD$29^4+4*Worksheets!$G$44^3*(1-Worksheets!$G$44)*Worksheets!$AD$29^3+6*Worksheets!$G$44^2*(1-Worksheets!$G$44)^2*Worksheets!$AD$29^2+4*Worksheets!$G$44*(1-Worksheets!$G$44^3)*Worksheets!$AD$29)/Worksheets!$G$45),0)</f>
        <v>#VALUE!</v>
      </c>
      <c r="G244" s="90" t="str">
        <f>IF(Worksheets!$D$45='Yield Calculations'!$C$4,'Yield Calculations'!B244*'Yield Calculations'!C244,IF(Worksheets!$D$45='Yield Calculations'!$D$4,'Yield Calculations'!B244*'Yield Calculations'!D244,IF(Worksheets!$D$45='Yield Calculations'!$E$4,'Yield Calculations'!B244*'Yield Calculations'!E244,IF(Worksheets!$D$45='Yield Calculations'!$F$4,'Yield Calculations'!B244*'Yield Calculations'!F244,"Too Many Lanes"))))</f>
        <v>Too Many Lanes</v>
      </c>
      <c r="H244" s="90" t="str">
        <f>IF(Worksheets!$D$45='Yield Calculations'!$C$4,'Yield Calculations'!C244,IF(Worksheets!$D$45='Yield Calculations'!$D$4,'Yield Calculations'!D244,IF(Worksheets!$D$45='Yield Calculations'!$E$4,'Yield Calculations'!E244,IF(Worksheets!$D$45='Yield Calculations'!$F$4,'Yield Calculations'!F244,"Too Many Lanes"))))</f>
        <v>Too Many Lanes</v>
      </c>
      <c r="K244" s="83">
        <v>237</v>
      </c>
      <c r="L244" s="83" t="e">
        <f>Worksheets!$X$24*(K244-0.5)</f>
        <v>#VALUE!</v>
      </c>
      <c r="M244" s="90" t="e">
        <f>IF(Worksheets!$AA$24&gt;=K244,Worksheets!$L$45*Worksheets!$AD$29*(1-Worksheets!$AD$29)^('Yield Calculations'!K244-1),0)</f>
        <v>#VALUE!</v>
      </c>
      <c r="N244" s="90" t="e">
        <f>IF(Worksheets!$AA$24&gt;=K244,(Worksheets!$L$45-SUM($N$7:N243))*(((2*Worksheets!$L$44*(1-Worksheets!$L$44)*Worksheets!$AD$29)+(Worksheets!$L$44^2*Worksheets!$AD$29^2))/Worksheets!$L$45),0)</f>
        <v>#VALUE!</v>
      </c>
      <c r="O244" s="90" t="e">
        <f>IF(Worksheets!$AA$24&gt;=K244,(Worksheets!$L$45-SUM($O$7:O243))*((Worksheets!$L$44^3*Worksheets!$AD$29^3+3*Worksheets!$L$44^2*(1-Worksheets!$L$44)*Worksheets!$AD$29^2+3*Worksheets!$L$44*(1-Worksheets!$L$44)^2*Worksheets!$AD$29)/Worksheets!$L$45),0)</f>
        <v>#VALUE!</v>
      </c>
      <c r="P244" s="90" t="e">
        <f>IF(Worksheets!$AA$24&gt;=K244,(Worksheets!$L$45-SUM($P$7:P243))*((Worksheets!$L$44^4*Worksheets!$AD$29^4+4*Worksheets!$L$44^3*(1-Worksheets!$L$44)*Worksheets!$AD$29^3+6*Worksheets!$L$44^2*(1-Worksheets!$L$44)^2*Worksheets!$AD$29^2+4*Worksheets!$L$44*(1-Worksheets!$L$44^3)*Worksheets!$AD$29)/Worksheets!$L$45),0)</f>
        <v>#VALUE!</v>
      </c>
      <c r="Q244" s="90" t="str">
        <f>IF(Worksheets!$I$45='Yield Calculations'!$M$4,'Yield Calculations'!L244*'Yield Calculations'!M244,IF(Worksheets!$I$45='Yield Calculations'!$N$4,'Yield Calculations'!L244*'Yield Calculations'!N244,IF(Worksheets!$I$45='Yield Calculations'!$O$4,'Yield Calculations'!L244*'Yield Calculations'!O244,IF(Worksheets!$I$45='Yield Calculations'!$P$4,'Yield Calculations'!L244*'Yield Calculations'!P244,"Too Many Lanes"))))</f>
        <v>Too Many Lanes</v>
      </c>
      <c r="R244" s="90" t="str">
        <f>IF(Worksheets!$I$45='Yield Calculations'!$M$4,'Yield Calculations'!M244,IF(Worksheets!$I$45='Yield Calculations'!$N$4,'Yield Calculations'!N244,IF(Worksheets!$I$45='Yield Calculations'!$O$4,'Yield Calculations'!O244,IF(Worksheets!$I$45='Yield Calculations'!$P$4,'Yield Calculations'!P244,"Too Many Lanes"))))</f>
        <v>Too Many Lanes</v>
      </c>
    </row>
    <row r="245" spans="1:18">
      <c r="A245" s="83">
        <f t="shared" si="3"/>
        <v>238</v>
      </c>
      <c r="B245" s="83" t="e">
        <f>Worksheets!$S$24*(A245-0.5)</f>
        <v>#VALUE!</v>
      </c>
      <c r="C245" s="90" t="e">
        <f>IF(Worksheets!$V$24&gt;=A245,Worksheets!$G$45*Worksheets!$AD$29*(1-Worksheets!$AD$29)^('Yield Calculations'!A245-1),0)</f>
        <v>#VALUE!</v>
      </c>
      <c r="D245" s="90" t="e">
        <f>IF(Worksheets!$V$24&gt;=A245,(Worksheets!$G$45-SUM($D$7:D244))*(((2*Worksheets!$G$44*(1-Worksheets!$G$44)*Worksheets!$AD$29)+(Worksheets!$G$44^2*Worksheets!$AD$29^2))/Worksheets!$G$45),0)</f>
        <v>#VALUE!</v>
      </c>
      <c r="E245" s="90" t="e">
        <f>IF(Worksheets!$V$24&gt;=A245,(Worksheets!$G$45-SUM($E$7:E244))*((Worksheets!$G$44^3*Worksheets!$AD$29^3+3*Worksheets!$G$44^2*(1-Worksheets!$G$44)*Worksheets!$AD$29^2+3*Worksheets!$G$44*(1-Worksheets!$G$44)^2*Worksheets!$AD$29)/Worksheets!$G$45),0)</f>
        <v>#VALUE!</v>
      </c>
      <c r="F245" s="90" t="e">
        <f>IF(Worksheets!$V$24&gt;=A245,(Worksheets!$G$45-SUM($F$7:F244))*((Worksheets!$G$44^4*Worksheets!$AD$29^4+4*Worksheets!$G$44^3*(1-Worksheets!$G$44)*Worksheets!$AD$29^3+6*Worksheets!$G$44^2*(1-Worksheets!$G$44)^2*Worksheets!$AD$29^2+4*Worksheets!$G$44*(1-Worksheets!$G$44^3)*Worksheets!$AD$29)/Worksheets!$G$45),0)</f>
        <v>#VALUE!</v>
      </c>
      <c r="G245" s="90" t="str">
        <f>IF(Worksheets!$D$45='Yield Calculations'!$C$4,'Yield Calculations'!B245*'Yield Calculations'!C245,IF(Worksheets!$D$45='Yield Calculations'!$D$4,'Yield Calculations'!B245*'Yield Calculations'!D245,IF(Worksheets!$D$45='Yield Calculations'!$E$4,'Yield Calculations'!B245*'Yield Calculations'!E245,IF(Worksheets!$D$45='Yield Calculations'!$F$4,'Yield Calculations'!B245*'Yield Calculations'!F245,"Too Many Lanes"))))</f>
        <v>Too Many Lanes</v>
      </c>
      <c r="H245" s="90" t="str">
        <f>IF(Worksheets!$D$45='Yield Calculations'!$C$4,'Yield Calculations'!C245,IF(Worksheets!$D$45='Yield Calculations'!$D$4,'Yield Calculations'!D245,IF(Worksheets!$D$45='Yield Calculations'!$E$4,'Yield Calculations'!E245,IF(Worksheets!$D$45='Yield Calculations'!$F$4,'Yield Calculations'!F245,"Too Many Lanes"))))</f>
        <v>Too Many Lanes</v>
      </c>
      <c r="K245" s="83">
        <v>238</v>
      </c>
      <c r="L245" s="83" t="e">
        <f>Worksheets!$X$24*(K245-0.5)</f>
        <v>#VALUE!</v>
      </c>
      <c r="M245" s="90" t="e">
        <f>IF(Worksheets!$AA$24&gt;=K245,Worksheets!$L$45*Worksheets!$AD$29*(1-Worksheets!$AD$29)^('Yield Calculations'!K245-1),0)</f>
        <v>#VALUE!</v>
      </c>
      <c r="N245" s="90" t="e">
        <f>IF(Worksheets!$AA$24&gt;=K245,(Worksheets!$L$45-SUM($N$7:N244))*(((2*Worksheets!$L$44*(1-Worksheets!$L$44)*Worksheets!$AD$29)+(Worksheets!$L$44^2*Worksheets!$AD$29^2))/Worksheets!$L$45),0)</f>
        <v>#VALUE!</v>
      </c>
      <c r="O245" s="90" t="e">
        <f>IF(Worksheets!$AA$24&gt;=K245,(Worksheets!$L$45-SUM($O$7:O244))*((Worksheets!$L$44^3*Worksheets!$AD$29^3+3*Worksheets!$L$44^2*(1-Worksheets!$L$44)*Worksheets!$AD$29^2+3*Worksheets!$L$44*(1-Worksheets!$L$44)^2*Worksheets!$AD$29)/Worksheets!$L$45),0)</f>
        <v>#VALUE!</v>
      </c>
      <c r="P245" s="90" t="e">
        <f>IF(Worksheets!$AA$24&gt;=K245,(Worksheets!$L$45-SUM($P$7:P244))*((Worksheets!$L$44^4*Worksheets!$AD$29^4+4*Worksheets!$L$44^3*(1-Worksheets!$L$44)*Worksheets!$AD$29^3+6*Worksheets!$L$44^2*(1-Worksheets!$L$44)^2*Worksheets!$AD$29^2+4*Worksheets!$L$44*(1-Worksheets!$L$44^3)*Worksheets!$AD$29)/Worksheets!$L$45),0)</f>
        <v>#VALUE!</v>
      </c>
      <c r="Q245" s="90" t="str">
        <f>IF(Worksheets!$I$45='Yield Calculations'!$M$4,'Yield Calculations'!L245*'Yield Calculations'!M245,IF(Worksheets!$I$45='Yield Calculations'!$N$4,'Yield Calculations'!L245*'Yield Calculations'!N245,IF(Worksheets!$I$45='Yield Calculations'!$O$4,'Yield Calculations'!L245*'Yield Calculations'!O245,IF(Worksheets!$I$45='Yield Calculations'!$P$4,'Yield Calculations'!L245*'Yield Calculations'!P245,"Too Many Lanes"))))</f>
        <v>Too Many Lanes</v>
      </c>
      <c r="R245" s="90" t="str">
        <f>IF(Worksheets!$I$45='Yield Calculations'!$M$4,'Yield Calculations'!M245,IF(Worksheets!$I$45='Yield Calculations'!$N$4,'Yield Calculations'!N245,IF(Worksheets!$I$45='Yield Calculations'!$O$4,'Yield Calculations'!O245,IF(Worksheets!$I$45='Yield Calculations'!$P$4,'Yield Calculations'!P245,"Too Many Lanes"))))</f>
        <v>Too Many Lanes</v>
      </c>
    </row>
    <row r="246" spans="1:18">
      <c r="A246" s="83">
        <f t="shared" si="3"/>
        <v>239</v>
      </c>
      <c r="B246" s="83" t="e">
        <f>Worksheets!$S$24*(A246-0.5)</f>
        <v>#VALUE!</v>
      </c>
      <c r="C246" s="90" t="e">
        <f>IF(Worksheets!$V$24&gt;=A246,Worksheets!$G$45*Worksheets!$AD$29*(1-Worksheets!$AD$29)^('Yield Calculations'!A246-1),0)</f>
        <v>#VALUE!</v>
      </c>
      <c r="D246" s="90" t="e">
        <f>IF(Worksheets!$V$24&gt;=A246,(Worksheets!$G$45-SUM($D$7:D245))*(((2*Worksheets!$G$44*(1-Worksheets!$G$44)*Worksheets!$AD$29)+(Worksheets!$G$44^2*Worksheets!$AD$29^2))/Worksheets!$G$45),0)</f>
        <v>#VALUE!</v>
      </c>
      <c r="E246" s="90" t="e">
        <f>IF(Worksheets!$V$24&gt;=A246,(Worksheets!$G$45-SUM($E$7:E245))*((Worksheets!$G$44^3*Worksheets!$AD$29^3+3*Worksheets!$G$44^2*(1-Worksheets!$G$44)*Worksheets!$AD$29^2+3*Worksheets!$G$44*(1-Worksheets!$G$44)^2*Worksheets!$AD$29)/Worksheets!$G$45),0)</f>
        <v>#VALUE!</v>
      </c>
      <c r="F246" s="90" t="e">
        <f>IF(Worksheets!$V$24&gt;=A246,(Worksheets!$G$45-SUM($F$7:F245))*((Worksheets!$G$44^4*Worksheets!$AD$29^4+4*Worksheets!$G$44^3*(1-Worksheets!$G$44)*Worksheets!$AD$29^3+6*Worksheets!$G$44^2*(1-Worksheets!$G$44)^2*Worksheets!$AD$29^2+4*Worksheets!$G$44*(1-Worksheets!$G$44^3)*Worksheets!$AD$29)/Worksheets!$G$45),0)</f>
        <v>#VALUE!</v>
      </c>
      <c r="G246" s="90" t="str">
        <f>IF(Worksheets!$D$45='Yield Calculations'!$C$4,'Yield Calculations'!B246*'Yield Calculations'!C246,IF(Worksheets!$D$45='Yield Calculations'!$D$4,'Yield Calculations'!B246*'Yield Calculations'!D246,IF(Worksheets!$D$45='Yield Calculations'!$E$4,'Yield Calculations'!B246*'Yield Calculations'!E246,IF(Worksheets!$D$45='Yield Calculations'!$F$4,'Yield Calculations'!B246*'Yield Calculations'!F246,"Too Many Lanes"))))</f>
        <v>Too Many Lanes</v>
      </c>
      <c r="H246" s="90" t="str">
        <f>IF(Worksheets!$D$45='Yield Calculations'!$C$4,'Yield Calculations'!C246,IF(Worksheets!$D$45='Yield Calculations'!$D$4,'Yield Calculations'!D246,IF(Worksheets!$D$45='Yield Calculations'!$E$4,'Yield Calculations'!E246,IF(Worksheets!$D$45='Yield Calculations'!$F$4,'Yield Calculations'!F246,"Too Many Lanes"))))</f>
        <v>Too Many Lanes</v>
      </c>
      <c r="K246" s="83">
        <v>239</v>
      </c>
      <c r="L246" s="83" t="e">
        <f>Worksheets!$X$24*(K246-0.5)</f>
        <v>#VALUE!</v>
      </c>
      <c r="M246" s="90" t="e">
        <f>IF(Worksheets!$AA$24&gt;=K246,Worksheets!$L$45*Worksheets!$AD$29*(1-Worksheets!$AD$29)^('Yield Calculations'!K246-1),0)</f>
        <v>#VALUE!</v>
      </c>
      <c r="N246" s="90" t="e">
        <f>IF(Worksheets!$AA$24&gt;=K246,(Worksheets!$L$45-SUM($N$7:N245))*(((2*Worksheets!$L$44*(1-Worksheets!$L$44)*Worksheets!$AD$29)+(Worksheets!$L$44^2*Worksheets!$AD$29^2))/Worksheets!$L$45),0)</f>
        <v>#VALUE!</v>
      </c>
      <c r="O246" s="90" t="e">
        <f>IF(Worksheets!$AA$24&gt;=K246,(Worksheets!$L$45-SUM($O$7:O245))*((Worksheets!$L$44^3*Worksheets!$AD$29^3+3*Worksheets!$L$44^2*(1-Worksheets!$L$44)*Worksheets!$AD$29^2+3*Worksheets!$L$44*(1-Worksheets!$L$44)^2*Worksheets!$AD$29)/Worksheets!$L$45),0)</f>
        <v>#VALUE!</v>
      </c>
      <c r="P246" s="90" t="e">
        <f>IF(Worksheets!$AA$24&gt;=K246,(Worksheets!$L$45-SUM($P$7:P245))*((Worksheets!$L$44^4*Worksheets!$AD$29^4+4*Worksheets!$L$44^3*(1-Worksheets!$L$44)*Worksheets!$AD$29^3+6*Worksheets!$L$44^2*(1-Worksheets!$L$44)^2*Worksheets!$AD$29^2+4*Worksheets!$L$44*(1-Worksheets!$L$44^3)*Worksheets!$AD$29)/Worksheets!$L$45),0)</f>
        <v>#VALUE!</v>
      </c>
      <c r="Q246" s="90" t="str">
        <f>IF(Worksheets!$I$45='Yield Calculations'!$M$4,'Yield Calculations'!L246*'Yield Calculations'!M246,IF(Worksheets!$I$45='Yield Calculations'!$N$4,'Yield Calculations'!L246*'Yield Calculations'!N246,IF(Worksheets!$I$45='Yield Calculations'!$O$4,'Yield Calculations'!L246*'Yield Calculations'!O246,IF(Worksheets!$I$45='Yield Calculations'!$P$4,'Yield Calculations'!L246*'Yield Calculations'!P246,"Too Many Lanes"))))</f>
        <v>Too Many Lanes</v>
      </c>
      <c r="R246" s="90" t="str">
        <f>IF(Worksheets!$I$45='Yield Calculations'!$M$4,'Yield Calculations'!M246,IF(Worksheets!$I$45='Yield Calculations'!$N$4,'Yield Calculations'!N246,IF(Worksheets!$I$45='Yield Calculations'!$O$4,'Yield Calculations'!O246,IF(Worksheets!$I$45='Yield Calculations'!$P$4,'Yield Calculations'!P246,"Too Many Lanes"))))</f>
        <v>Too Many Lanes</v>
      </c>
    </row>
    <row r="247" spans="1:18">
      <c r="A247" s="83">
        <f t="shared" si="3"/>
        <v>240</v>
      </c>
      <c r="B247" s="83" t="e">
        <f>Worksheets!$S$24*(A247-0.5)</f>
        <v>#VALUE!</v>
      </c>
      <c r="C247" s="90" t="e">
        <f>IF(Worksheets!$V$24&gt;=A247,Worksheets!$G$45*Worksheets!$AD$29*(1-Worksheets!$AD$29)^('Yield Calculations'!A247-1),0)</f>
        <v>#VALUE!</v>
      </c>
      <c r="D247" s="90" t="e">
        <f>IF(Worksheets!$V$24&gt;=A247,(Worksheets!$G$45-SUM($D$7:D246))*(((2*Worksheets!$G$44*(1-Worksheets!$G$44)*Worksheets!$AD$29)+(Worksheets!$G$44^2*Worksheets!$AD$29^2))/Worksheets!$G$45),0)</f>
        <v>#VALUE!</v>
      </c>
      <c r="E247" s="90" t="e">
        <f>IF(Worksheets!$V$24&gt;=A247,(Worksheets!$G$45-SUM($E$7:E246))*((Worksheets!$G$44^3*Worksheets!$AD$29^3+3*Worksheets!$G$44^2*(1-Worksheets!$G$44)*Worksheets!$AD$29^2+3*Worksheets!$G$44*(1-Worksheets!$G$44)^2*Worksheets!$AD$29)/Worksheets!$G$45),0)</f>
        <v>#VALUE!</v>
      </c>
      <c r="F247" s="90" t="e">
        <f>IF(Worksheets!$V$24&gt;=A247,(Worksheets!$G$45-SUM($F$7:F246))*((Worksheets!$G$44^4*Worksheets!$AD$29^4+4*Worksheets!$G$44^3*(1-Worksheets!$G$44)*Worksheets!$AD$29^3+6*Worksheets!$G$44^2*(1-Worksheets!$G$44)^2*Worksheets!$AD$29^2+4*Worksheets!$G$44*(1-Worksheets!$G$44^3)*Worksheets!$AD$29)/Worksheets!$G$45),0)</f>
        <v>#VALUE!</v>
      </c>
      <c r="G247" s="90" t="str">
        <f>IF(Worksheets!$D$45='Yield Calculations'!$C$4,'Yield Calculations'!B247*'Yield Calculations'!C247,IF(Worksheets!$D$45='Yield Calculations'!$D$4,'Yield Calculations'!B247*'Yield Calculations'!D247,IF(Worksheets!$D$45='Yield Calculations'!$E$4,'Yield Calculations'!B247*'Yield Calculations'!E247,IF(Worksheets!$D$45='Yield Calculations'!$F$4,'Yield Calculations'!B247*'Yield Calculations'!F247,"Too Many Lanes"))))</f>
        <v>Too Many Lanes</v>
      </c>
      <c r="H247" s="90" t="str">
        <f>IF(Worksheets!$D$45='Yield Calculations'!$C$4,'Yield Calculations'!C247,IF(Worksheets!$D$45='Yield Calculations'!$D$4,'Yield Calculations'!D247,IF(Worksheets!$D$45='Yield Calculations'!$E$4,'Yield Calculations'!E247,IF(Worksheets!$D$45='Yield Calculations'!$F$4,'Yield Calculations'!F247,"Too Many Lanes"))))</f>
        <v>Too Many Lanes</v>
      </c>
      <c r="K247" s="83">
        <v>240</v>
      </c>
      <c r="L247" s="83" t="e">
        <f>Worksheets!$X$24*(K247-0.5)</f>
        <v>#VALUE!</v>
      </c>
      <c r="M247" s="90" t="e">
        <f>IF(Worksheets!$AA$24&gt;=K247,Worksheets!$L$45*Worksheets!$AD$29*(1-Worksheets!$AD$29)^('Yield Calculations'!K247-1),0)</f>
        <v>#VALUE!</v>
      </c>
      <c r="N247" s="90" t="e">
        <f>IF(Worksheets!$AA$24&gt;=K247,(Worksheets!$L$45-SUM($N$7:N246))*(((2*Worksheets!$L$44*(1-Worksheets!$L$44)*Worksheets!$AD$29)+(Worksheets!$L$44^2*Worksheets!$AD$29^2))/Worksheets!$L$45),0)</f>
        <v>#VALUE!</v>
      </c>
      <c r="O247" s="90" t="e">
        <f>IF(Worksheets!$AA$24&gt;=K247,(Worksheets!$L$45-SUM($O$7:O246))*((Worksheets!$L$44^3*Worksheets!$AD$29^3+3*Worksheets!$L$44^2*(1-Worksheets!$L$44)*Worksheets!$AD$29^2+3*Worksheets!$L$44*(1-Worksheets!$L$44)^2*Worksheets!$AD$29)/Worksheets!$L$45),0)</f>
        <v>#VALUE!</v>
      </c>
      <c r="P247" s="90" t="e">
        <f>IF(Worksheets!$AA$24&gt;=K247,(Worksheets!$L$45-SUM($P$7:P246))*((Worksheets!$L$44^4*Worksheets!$AD$29^4+4*Worksheets!$L$44^3*(1-Worksheets!$L$44)*Worksheets!$AD$29^3+6*Worksheets!$L$44^2*(1-Worksheets!$L$44)^2*Worksheets!$AD$29^2+4*Worksheets!$L$44*(1-Worksheets!$L$44^3)*Worksheets!$AD$29)/Worksheets!$L$45),0)</f>
        <v>#VALUE!</v>
      </c>
      <c r="Q247" s="90" t="str">
        <f>IF(Worksheets!$I$45='Yield Calculations'!$M$4,'Yield Calculations'!L247*'Yield Calculations'!M247,IF(Worksheets!$I$45='Yield Calculations'!$N$4,'Yield Calculations'!L247*'Yield Calculations'!N247,IF(Worksheets!$I$45='Yield Calculations'!$O$4,'Yield Calculations'!L247*'Yield Calculations'!O247,IF(Worksheets!$I$45='Yield Calculations'!$P$4,'Yield Calculations'!L247*'Yield Calculations'!P247,"Too Many Lanes"))))</f>
        <v>Too Many Lanes</v>
      </c>
      <c r="R247" s="90" t="str">
        <f>IF(Worksheets!$I$45='Yield Calculations'!$M$4,'Yield Calculations'!M247,IF(Worksheets!$I$45='Yield Calculations'!$N$4,'Yield Calculations'!N247,IF(Worksheets!$I$45='Yield Calculations'!$O$4,'Yield Calculations'!O247,IF(Worksheets!$I$45='Yield Calculations'!$P$4,'Yield Calculations'!P247,"Too Many Lanes"))))</f>
        <v>Too Many Lanes</v>
      </c>
    </row>
    <row r="248" spans="1:18">
      <c r="A248" s="83">
        <f t="shared" si="3"/>
        <v>241</v>
      </c>
      <c r="B248" s="83" t="e">
        <f>Worksheets!$S$24*(A248-0.5)</f>
        <v>#VALUE!</v>
      </c>
      <c r="C248" s="90" t="e">
        <f>IF(Worksheets!$V$24&gt;=A248,Worksheets!$G$45*Worksheets!$AD$29*(1-Worksheets!$AD$29)^('Yield Calculations'!A248-1),0)</f>
        <v>#VALUE!</v>
      </c>
      <c r="D248" s="90" t="e">
        <f>IF(Worksheets!$V$24&gt;=A248,(Worksheets!$G$45-SUM($D$7:D247))*(((2*Worksheets!$G$44*(1-Worksheets!$G$44)*Worksheets!$AD$29)+(Worksheets!$G$44^2*Worksheets!$AD$29^2))/Worksheets!$G$45),0)</f>
        <v>#VALUE!</v>
      </c>
      <c r="E248" s="90" t="e">
        <f>IF(Worksheets!$V$24&gt;=A248,(Worksheets!$G$45-SUM($E$7:E247))*((Worksheets!$G$44^3*Worksheets!$AD$29^3+3*Worksheets!$G$44^2*(1-Worksheets!$G$44)*Worksheets!$AD$29^2+3*Worksheets!$G$44*(1-Worksheets!$G$44)^2*Worksheets!$AD$29)/Worksheets!$G$45),0)</f>
        <v>#VALUE!</v>
      </c>
      <c r="F248" s="90" t="e">
        <f>IF(Worksheets!$V$24&gt;=A248,(Worksheets!$G$45-SUM($F$7:F247))*((Worksheets!$G$44^4*Worksheets!$AD$29^4+4*Worksheets!$G$44^3*(1-Worksheets!$G$44)*Worksheets!$AD$29^3+6*Worksheets!$G$44^2*(1-Worksheets!$G$44)^2*Worksheets!$AD$29^2+4*Worksheets!$G$44*(1-Worksheets!$G$44^3)*Worksheets!$AD$29)/Worksheets!$G$45),0)</f>
        <v>#VALUE!</v>
      </c>
      <c r="G248" s="90" t="str">
        <f>IF(Worksheets!$D$45='Yield Calculations'!$C$4,'Yield Calculations'!B248*'Yield Calculations'!C248,IF(Worksheets!$D$45='Yield Calculations'!$D$4,'Yield Calculations'!B248*'Yield Calculations'!D248,IF(Worksheets!$D$45='Yield Calculations'!$E$4,'Yield Calculations'!B248*'Yield Calculations'!E248,IF(Worksheets!$D$45='Yield Calculations'!$F$4,'Yield Calculations'!B248*'Yield Calculations'!F248,"Too Many Lanes"))))</f>
        <v>Too Many Lanes</v>
      </c>
      <c r="H248" s="90" t="str">
        <f>IF(Worksheets!$D$45='Yield Calculations'!$C$4,'Yield Calculations'!C248,IF(Worksheets!$D$45='Yield Calculations'!$D$4,'Yield Calculations'!D248,IF(Worksheets!$D$45='Yield Calculations'!$E$4,'Yield Calculations'!E248,IF(Worksheets!$D$45='Yield Calculations'!$F$4,'Yield Calculations'!F248,"Too Many Lanes"))))</f>
        <v>Too Many Lanes</v>
      </c>
      <c r="K248" s="83">
        <v>241</v>
      </c>
      <c r="L248" s="83" t="e">
        <f>Worksheets!$X$24*(K248-0.5)</f>
        <v>#VALUE!</v>
      </c>
      <c r="M248" s="90" t="e">
        <f>IF(Worksheets!$AA$24&gt;=K248,Worksheets!$L$45*Worksheets!$AD$29*(1-Worksheets!$AD$29)^('Yield Calculations'!K248-1),0)</f>
        <v>#VALUE!</v>
      </c>
      <c r="N248" s="90" t="e">
        <f>IF(Worksheets!$AA$24&gt;=K248,(Worksheets!$L$45-SUM($N$7:N247))*(((2*Worksheets!$L$44*(1-Worksheets!$L$44)*Worksheets!$AD$29)+(Worksheets!$L$44^2*Worksheets!$AD$29^2))/Worksheets!$L$45),0)</f>
        <v>#VALUE!</v>
      </c>
      <c r="O248" s="90" t="e">
        <f>IF(Worksheets!$AA$24&gt;=K248,(Worksheets!$L$45-SUM($O$7:O247))*((Worksheets!$L$44^3*Worksheets!$AD$29^3+3*Worksheets!$L$44^2*(1-Worksheets!$L$44)*Worksheets!$AD$29^2+3*Worksheets!$L$44*(1-Worksheets!$L$44)^2*Worksheets!$AD$29)/Worksheets!$L$45),0)</f>
        <v>#VALUE!</v>
      </c>
      <c r="P248" s="90" t="e">
        <f>IF(Worksheets!$AA$24&gt;=K248,(Worksheets!$L$45-SUM($P$7:P247))*((Worksheets!$L$44^4*Worksheets!$AD$29^4+4*Worksheets!$L$44^3*(1-Worksheets!$L$44)*Worksheets!$AD$29^3+6*Worksheets!$L$44^2*(1-Worksheets!$L$44)^2*Worksheets!$AD$29^2+4*Worksheets!$L$44*(1-Worksheets!$L$44^3)*Worksheets!$AD$29)/Worksheets!$L$45),0)</f>
        <v>#VALUE!</v>
      </c>
      <c r="Q248" s="90" t="str">
        <f>IF(Worksheets!$I$45='Yield Calculations'!$M$4,'Yield Calculations'!L248*'Yield Calculations'!M248,IF(Worksheets!$I$45='Yield Calculations'!$N$4,'Yield Calculations'!L248*'Yield Calculations'!N248,IF(Worksheets!$I$45='Yield Calculations'!$O$4,'Yield Calculations'!L248*'Yield Calculations'!O248,IF(Worksheets!$I$45='Yield Calculations'!$P$4,'Yield Calculations'!L248*'Yield Calculations'!P248,"Too Many Lanes"))))</f>
        <v>Too Many Lanes</v>
      </c>
      <c r="R248" s="90" t="str">
        <f>IF(Worksheets!$I$45='Yield Calculations'!$M$4,'Yield Calculations'!M248,IF(Worksheets!$I$45='Yield Calculations'!$N$4,'Yield Calculations'!N248,IF(Worksheets!$I$45='Yield Calculations'!$O$4,'Yield Calculations'!O248,IF(Worksheets!$I$45='Yield Calculations'!$P$4,'Yield Calculations'!P248,"Too Many Lanes"))))</f>
        <v>Too Many Lanes</v>
      </c>
    </row>
    <row r="249" spans="1:18">
      <c r="A249" s="83">
        <f t="shared" si="3"/>
        <v>242</v>
      </c>
      <c r="B249" s="83" t="e">
        <f>Worksheets!$S$24*(A249-0.5)</f>
        <v>#VALUE!</v>
      </c>
      <c r="C249" s="90" t="e">
        <f>IF(Worksheets!$V$24&gt;=A249,Worksheets!$G$45*Worksheets!$AD$29*(1-Worksheets!$AD$29)^('Yield Calculations'!A249-1),0)</f>
        <v>#VALUE!</v>
      </c>
      <c r="D249" s="90" t="e">
        <f>IF(Worksheets!$V$24&gt;=A249,(Worksheets!$G$45-SUM($D$7:D248))*(((2*Worksheets!$G$44*(1-Worksheets!$G$44)*Worksheets!$AD$29)+(Worksheets!$G$44^2*Worksheets!$AD$29^2))/Worksheets!$G$45),0)</f>
        <v>#VALUE!</v>
      </c>
      <c r="E249" s="90" t="e">
        <f>IF(Worksheets!$V$24&gt;=A249,(Worksheets!$G$45-SUM($E$7:E248))*((Worksheets!$G$44^3*Worksheets!$AD$29^3+3*Worksheets!$G$44^2*(1-Worksheets!$G$44)*Worksheets!$AD$29^2+3*Worksheets!$G$44*(1-Worksheets!$G$44)^2*Worksheets!$AD$29)/Worksheets!$G$45),0)</f>
        <v>#VALUE!</v>
      </c>
      <c r="F249" s="90" t="e">
        <f>IF(Worksheets!$V$24&gt;=A249,(Worksheets!$G$45-SUM($F$7:F248))*((Worksheets!$G$44^4*Worksheets!$AD$29^4+4*Worksheets!$G$44^3*(1-Worksheets!$G$44)*Worksheets!$AD$29^3+6*Worksheets!$G$44^2*(1-Worksheets!$G$44)^2*Worksheets!$AD$29^2+4*Worksheets!$G$44*(1-Worksheets!$G$44^3)*Worksheets!$AD$29)/Worksheets!$G$45),0)</f>
        <v>#VALUE!</v>
      </c>
      <c r="G249" s="90" t="str">
        <f>IF(Worksheets!$D$45='Yield Calculations'!$C$4,'Yield Calculations'!B249*'Yield Calculations'!C249,IF(Worksheets!$D$45='Yield Calculations'!$D$4,'Yield Calculations'!B249*'Yield Calculations'!D249,IF(Worksheets!$D$45='Yield Calculations'!$E$4,'Yield Calculations'!B249*'Yield Calculations'!E249,IF(Worksheets!$D$45='Yield Calculations'!$F$4,'Yield Calculations'!B249*'Yield Calculations'!F249,"Too Many Lanes"))))</f>
        <v>Too Many Lanes</v>
      </c>
      <c r="H249" s="90" t="str">
        <f>IF(Worksheets!$D$45='Yield Calculations'!$C$4,'Yield Calculations'!C249,IF(Worksheets!$D$45='Yield Calculations'!$D$4,'Yield Calculations'!D249,IF(Worksheets!$D$45='Yield Calculations'!$E$4,'Yield Calculations'!E249,IF(Worksheets!$D$45='Yield Calculations'!$F$4,'Yield Calculations'!F249,"Too Many Lanes"))))</f>
        <v>Too Many Lanes</v>
      </c>
      <c r="K249" s="83">
        <v>242</v>
      </c>
      <c r="L249" s="83" t="e">
        <f>Worksheets!$X$24*(K249-0.5)</f>
        <v>#VALUE!</v>
      </c>
      <c r="M249" s="90" t="e">
        <f>IF(Worksheets!$AA$24&gt;=K249,Worksheets!$L$45*Worksheets!$AD$29*(1-Worksheets!$AD$29)^('Yield Calculations'!K249-1),0)</f>
        <v>#VALUE!</v>
      </c>
      <c r="N249" s="90" t="e">
        <f>IF(Worksheets!$AA$24&gt;=K249,(Worksheets!$L$45-SUM($N$7:N248))*(((2*Worksheets!$L$44*(1-Worksheets!$L$44)*Worksheets!$AD$29)+(Worksheets!$L$44^2*Worksheets!$AD$29^2))/Worksheets!$L$45),0)</f>
        <v>#VALUE!</v>
      </c>
      <c r="O249" s="90" t="e">
        <f>IF(Worksheets!$AA$24&gt;=K249,(Worksheets!$L$45-SUM($O$7:O248))*((Worksheets!$L$44^3*Worksheets!$AD$29^3+3*Worksheets!$L$44^2*(1-Worksheets!$L$44)*Worksheets!$AD$29^2+3*Worksheets!$L$44*(1-Worksheets!$L$44)^2*Worksheets!$AD$29)/Worksheets!$L$45),0)</f>
        <v>#VALUE!</v>
      </c>
      <c r="P249" s="90" t="e">
        <f>IF(Worksheets!$AA$24&gt;=K249,(Worksheets!$L$45-SUM($P$7:P248))*((Worksheets!$L$44^4*Worksheets!$AD$29^4+4*Worksheets!$L$44^3*(1-Worksheets!$L$44)*Worksheets!$AD$29^3+6*Worksheets!$L$44^2*(1-Worksheets!$L$44)^2*Worksheets!$AD$29^2+4*Worksheets!$L$44*(1-Worksheets!$L$44^3)*Worksheets!$AD$29)/Worksheets!$L$45),0)</f>
        <v>#VALUE!</v>
      </c>
      <c r="Q249" s="90" t="str">
        <f>IF(Worksheets!$I$45='Yield Calculations'!$M$4,'Yield Calculations'!L249*'Yield Calculations'!M249,IF(Worksheets!$I$45='Yield Calculations'!$N$4,'Yield Calculations'!L249*'Yield Calculations'!N249,IF(Worksheets!$I$45='Yield Calculations'!$O$4,'Yield Calculations'!L249*'Yield Calculations'!O249,IF(Worksheets!$I$45='Yield Calculations'!$P$4,'Yield Calculations'!L249*'Yield Calculations'!P249,"Too Many Lanes"))))</f>
        <v>Too Many Lanes</v>
      </c>
      <c r="R249" s="90" t="str">
        <f>IF(Worksheets!$I$45='Yield Calculations'!$M$4,'Yield Calculations'!M249,IF(Worksheets!$I$45='Yield Calculations'!$N$4,'Yield Calculations'!N249,IF(Worksheets!$I$45='Yield Calculations'!$O$4,'Yield Calculations'!O249,IF(Worksheets!$I$45='Yield Calculations'!$P$4,'Yield Calculations'!P249,"Too Many Lanes"))))</f>
        <v>Too Many Lanes</v>
      </c>
    </row>
    <row r="250" spans="1:18">
      <c r="A250" s="83">
        <f t="shared" si="3"/>
        <v>243</v>
      </c>
      <c r="B250" s="83" t="e">
        <f>Worksheets!$S$24*(A250-0.5)</f>
        <v>#VALUE!</v>
      </c>
      <c r="C250" s="90" t="e">
        <f>IF(Worksheets!$V$24&gt;=A250,Worksheets!$G$45*Worksheets!$AD$29*(1-Worksheets!$AD$29)^('Yield Calculations'!A250-1),0)</f>
        <v>#VALUE!</v>
      </c>
      <c r="D250" s="90" t="e">
        <f>IF(Worksheets!$V$24&gt;=A250,(Worksheets!$G$45-SUM($D$7:D249))*(((2*Worksheets!$G$44*(1-Worksheets!$G$44)*Worksheets!$AD$29)+(Worksheets!$G$44^2*Worksheets!$AD$29^2))/Worksheets!$G$45),0)</f>
        <v>#VALUE!</v>
      </c>
      <c r="E250" s="90" t="e">
        <f>IF(Worksheets!$V$24&gt;=A250,(Worksheets!$G$45-SUM($E$7:E249))*((Worksheets!$G$44^3*Worksheets!$AD$29^3+3*Worksheets!$G$44^2*(1-Worksheets!$G$44)*Worksheets!$AD$29^2+3*Worksheets!$G$44*(1-Worksheets!$G$44)^2*Worksheets!$AD$29)/Worksheets!$G$45),0)</f>
        <v>#VALUE!</v>
      </c>
      <c r="F250" s="90" t="e">
        <f>IF(Worksheets!$V$24&gt;=A250,(Worksheets!$G$45-SUM($F$7:F249))*((Worksheets!$G$44^4*Worksheets!$AD$29^4+4*Worksheets!$G$44^3*(1-Worksheets!$G$44)*Worksheets!$AD$29^3+6*Worksheets!$G$44^2*(1-Worksheets!$G$44)^2*Worksheets!$AD$29^2+4*Worksheets!$G$44*(1-Worksheets!$G$44^3)*Worksheets!$AD$29)/Worksheets!$G$45),0)</f>
        <v>#VALUE!</v>
      </c>
      <c r="G250" s="90" t="str">
        <f>IF(Worksheets!$D$45='Yield Calculations'!$C$4,'Yield Calculations'!B250*'Yield Calculations'!C250,IF(Worksheets!$D$45='Yield Calculations'!$D$4,'Yield Calculations'!B250*'Yield Calculations'!D250,IF(Worksheets!$D$45='Yield Calculations'!$E$4,'Yield Calculations'!B250*'Yield Calculations'!E250,IF(Worksheets!$D$45='Yield Calculations'!$F$4,'Yield Calculations'!B250*'Yield Calculations'!F250,"Too Many Lanes"))))</f>
        <v>Too Many Lanes</v>
      </c>
      <c r="H250" s="90" t="str">
        <f>IF(Worksheets!$D$45='Yield Calculations'!$C$4,'Yield Calculations'!C250,IF(Worksheets!$D$45='Yield Calculations'!$D$4,'Yield Calculations'!D250,IF(Worksheets!$D$45='Yield Calculations'!$E$4,'Yield Calculations'!E250,IF(Worksheets!$D$45='Yield Calculations'!$F$4,'Yield Calculations'!F250,"Too Many Lanes"))))</f>
        <v>Too Many Lanes</v>
      </c>
      <c r="K250" s="83">
        <v>243</v>
      </c>
      <c r="L250" s="83" t="e">
        <f>Worksheets!$X$24*(K250-0.5)</f>
        <v>#VALUE!</v>
      </c>
      <c r="M250" s="90" t="e">
        <f>IF(Worksheets!$AA$24&gt;=K250,Worksheets!$L$45*Worksheets!$AD$29*(1-Worksheets!$AD$29)^('Yield Calculations'!K250-1),0)</f>
        <v>#VALUE!</v>
      </c>
      <c r="N250" s="90" t="e">
        <f>IF(Worksheets!$AA$24&gt;=K250,(Worksheets!$L$45-SUM($N$7:N249))*(((2*Worksheets!$L$44*(1-Worksheets!$L$44)*Worksheets!$AD$29)+(Worksheets!$L$44^2*Worksheets!$AD$29^2))/Worksheets!$L$45),0)</f>
        <v>#VALUE!</v>
      </c>
      <c r="O250" s="90" t="e">
        <f>IF(Worksheets!$AA$24&gt;=K250,(Worksheets!$L$45-SUM($O$7:O249))*((Worksheets!$L$44^3*Worksheets!$AD$29^3+3*Worksheets!$L$44^2*(1-Worksheets!$L$44)*Worksheets!$AD$29^2+3*Worksheets!$L$44*(1-Worksheets!$L$44)^2*Worksheets!$AD$29)/Worksheets!$L$45),0)</f>
        <v>#VALUE!</v>
      </c>
      <c r="P250" s="90" t="e">
        <f>IF(Worksheets!$AA$24&gt;=K250,(Worksheets!$L$45-SUM($P$7:P249))*((Worksheets!$L$44^4*Worksheets!$AD$29^4+4*Worksheets!$L$44^3*(1-Worksheets!$L$44)*Worksheets!$AD$29^3+6*Worksheets!$L$44^2*(1-Worksheets!$L$44)^2*Worksheets!$AD$29^2+4*Worksheets!$L$44*(1-Worksheets!$L$44^3)*Worksheets!$AD$29)/Worksheets!$L$45),0)</f>
        <v>#VALUE!</v>
      </c>
      <c r="Q250" s="90" t="str">
        <f>IF(Worksheets!$I$45='Yield Calculations'!$M$4,'Yield Calculations'!L250*'Yield Calculations'!M250,IF(Worksheets!$I$45='Yield Calculations'!$N$4,'Yield Calculations'!L250*'Yield Calculations'!N250,IF(Worksheets!$I$45='Yield Calculations'!$O$4,'Yield Calculations'!L250*'Yield Calculations'!O250,IF(Worksheets!$I$45='Yield Calculations'!$P$4,'Yield Calculations'!L250*'Yield Calculations'!P250,"Too Many Lanes"))))</f>
        <v>Too Many Lanes</v>
      </c>
      <c r="R250" s="90" t="str">
        <f>IF(Worksheets!$I$45='Yield Calculations'!$M$4,'Yield Calculations'!M250,IF(Worksheets!$I$45='Yield Calculations'!$N$4,'Yield Calculations'!N250,IF(Worksheets!$I$45='Yield Calculations'!$O$4,'Yield Calculations'!O250,IF(Worksheets!$I$45='Yield Calculations'!$P$4,'Yield Calculations'!P250,"Too Many Lanes"))))</f>
        <v>Too Many Lanes</v>
      </c>
    </row>
    <row r="251" spans="1:18">
      <c r="A251" s="83">
        <f t="shared" si="3"/>
        <v>244</v>
      </c>
      <c r="B251" s="83" t="e">
        <f>Worksheets!$S$24*(A251-0.5)</f>
        <v>#VALUE!</v>
      </c>
      <c r="C251" s="90" t="e">
        <f>IF(Worksheets!$V$24&gt;=A251,Worksheets!$G$45*Worksheets!$AD$29*(1-Worksheets!$AD$29)^('Yield Calculations'!A251-1),0)</f>
        <v>#VALUE!</v>
      </c>
      <c r="D251" s="90" t="e">
        <f>IF(Worksheets!$V$24&gt;=A251,(Worksheets!$G$45-SUM($D$7:D250))*(((2*Worksheets!$G$44*(1-Worksheets!$G$44)*Worksheets!$AD$29)+(Worksheets!$G$44^2*Worksheets!$AD$29^2))/Worksheets!$G$45),0)</f>
        <v>#VALUE!</v>
      </c>
      <c r="E251" s="90" t="e">
        <f>IF(Worksheets!$V$24&gt;=A251,(Worksheets!$G$45-SUM($E$7:E250))*((Worksheets!$G$44^3*Worksheets!$AD$29^3+3*Worksheets!$G$44^2*(1-Worksheets!$G$44)*Worksheets!$AD$29^2+3*Worksheets!$G$44*(1-Worksheets!$G$44)^2*Worksheets!$AD$29)/Worksheets!$G$45),0)</f>
        <v>#VALUE!</v>
      </c>
      <c r="F251" s="90" t="e">
        <f>IF(Worksheets!$V$24&gt;=A251,(Worksheets!$G$45-SUM($F$7:F250))*((Worksheets!$G$44^4*Worksheets!$AD$29^4+4*Worksheets!$G$44^3*(1-Worksheets!$G$44)*Worksheets!$AD$29^3+6*Worksheets!$G$44^2*(1-Worksheets!$G$44)^2*Worksheets!$AD$29^2+4*Worksheets!$G$44*(1-Worksheets!$G$44^3)*Worksheets!$AD$29)/Worksheets!$G$45),0)</f>
        <v>#VALUE!</v>
      </c>
      <c r="G251" s="90" t="str">
        <f>IF(Worksheets!$D$45='Yield Calculations'!$C$4,'Yield Calculations'!B251*'Yield Calculations'!C251,IF(Worksheets!$D$45='Yield Calculations'!$D$4,'Yield Calculations'!B251*'Yield Calculations'!D251,IF(Worksheets!$D$45='Yield Calculations'!$E$4,'Yield Calculations'!B251*'Yield Calculations'!E251,IF(Worksheets!$D$45='Yield Calculations'!$F$4,'Yield Calculations'!B251*'Yield Calculations'!F251,"Too Many Lanes"))))</f>
        <v>Too Many Lanes</v>
      </c>
      <c r="H251" s="90" t="str">
        <f>IF(Worksheets!$D$45='Yield Calculations'!$C$4,'Yield Calculations'!C251,IF(Worksheets!$D$45='Yield Calculations'!$D$4,'Yield Calculations'!D251,IF(Worksheets!$D$45='Yield Calculations'!$E$4,'Yield Calculations'!E251,IF(Worksheets!$D$45='Yield Calculations'!$F$4,'Yield Calculations'!F251,"Too Many Lanes"))))</f>
        <v>Too Many Lanes</v>
      </c>
      <c r="K251" s="83">
        <v>244</v>
      </c>
      <c r="L251" s="83" t="e">
        <f>Worksheets!$X$24*(K251-0.5)</f>
        <v>#VALUE!</v>
      </c>
      <c r="M251" s="90" t="e">
        <f>IF(Worksheets!$AA$24&gt;=K251,Worksheets!$L$45*Worksheets!$AD$29*(1-Worksheets!$AD$29)^('Yield Calculations'!K251-1),0)</f>
        <v>#VALUE!</v>
      </c>
      <c r="N251" s="90" t="e">
        <f>IF(Worksheets!$AA$24&gt;=K251,(Worksheets!$L$45-SUM($N$7:N250))*(((2*Worksheets!$L$44*(1-Worksheets!$L$44)*Worksheets!$AD$29)+(Worksheets!$L$44^2*Worksheets!$AD$29^2))/Worksheets!$L$45),0)</f>
        <v>#VALUE!</v>
      </c>
      <c r="O251" s="90" t="e">
        <f>IF(Worksheets!$AA$24&gt;=K251,(Worksheets!$L$45-SUM($O$7:O250))*((Worksheets!$L$44^3*Worksheets!$AD$29^3+3*Worksheets!$L$44^2*(1-Worksheets!$L$44)*Worksheets!$AD$29^2+3*Worksheets!$L$44*(1-Worksheets!$L$44)^2*Worksheets!$AD$29)/Worksheets!$L$45),0)</f>
        <v>#VALUE!</v>
      </c>
      <c r="P251" s="90" t="e">
        <f>IF(Worksheets!$AA$24&gt;=K251,(Worksheets!$L$45-SUM($P$7:P250))*((Worksheets!$L$44^4*Worksheets!$AD$29^4+4*Worksheets!$L$44^3*(1-Worksheets!$L$44)*Worksheets!$AD$29^3+6*Worksheets!$L$44^2*(1-Worksheets!$L$44)^2*Worksheets!$AD$29^2+4*Worksheets!$L$44*(1-Worksheets!$L$44^3)*Worksheets!$AD$29)/Worksheets!$L$45),0)</f>
        <v>#VALUE!</v>
      </c>
      <c r="Q251" s="90" t="str">
        <f>IF(Worksheets!$I$45='Yield Calculations'!$M$4,'Yield Calculations'!L251*'Yield Calculations'!M251,IF(Worksheets!$I$45='Yield Calculations'!$N$4,'Yield Calculations'!L251*'Yield Calculations'!N251,IF(Worksheets!$I$45='Yield Calculations'!$O$4,'Yield Calculations'!L251*'Yield Calculations'!O251,IF(Worksheets!$I$45='Yield Calculations'!$P$4,'Yield Calculations'!L251*'Yield Calculations'!P251,"Too Many Lanes"))))</f>
        <v>Too Many Lanes</v>
      </c>
      <c r="R251" s="90" t="str">
        <f>IF(Worksheets!$I$45='Yield Calculations'!$M$4,'Yield Calculations'!M251,IF(Worksheets!$I$45='Yield Calculations'!$N$4,'Yield Calculations'!N251,IF(Worksheets!$I$45='Yield Calculations'!$O$4,'Yield Calculations'!O251,IF(Worksheets!$I$45='Yield Calculations'!$P$4,'Yield Calculations'!P251,"Too Many Lanes"))))</f>
        <v>Too Many Lanes</v>
      </c>
    </row>
    <row r="252" spans="1:18">
      <c r="A252" s="83">
        <f t="shared" si="3"/>
        <v>245</v>
      </c>
      <c r="B252" s="83" t="e">
        <f>Worksheets!$S$24*(A252-0.5)</f>
        <v>#VALUE!</v>
      </c>
      <c r="C252" s="90" t="e">
        <f>IF(Worksheets!$V$24&gt;=A252,Worksheets!$G$45*Worksheets!$AD$29*(1-Worksheets!$AD$29)^('Yield Calculations'!A252-1),0)</f>
        <v>#VALUE!</v>
      </c>
      <c r="D252" s="90" t="e">
        <f>IF(Worksheets!$V$24&gt;=A252,(Worksheets!$G$45-SUM($D$7:D251))*(((2*Worksheets!$G$44*(1-Worksheets!$G$44)*Worksheets!$AD$29)+(Worksheets!$G$44^2*Worksheets!$AD$29^2))/Worksheets!$G$45),0)</f>
        <v>#VALUE!</v>
      </c>
      <c r="E252" s="90" t="e">
        <f>IF(Worksheets!$V$24&gt;=A252,(Worksheets!$G$45-SUM($E$7:E251))*((Worksheets!$G$44^3*Worksheets!$AD$29^3+3*Worksheets!$G$44^2*(1-Worksheets!$G$44)*Worksheets!$AD$29^2+3*Worksheets!$G$44*(1-Worksheets!$G$44)^2*Worksheets!$AD$29)/Worksheets!$G$45),0)</f>
        <v>#VALUE!</v>
      </c>
      <c r="F252" s="90" t="e">
        <f>IF(Worksheets!$V$24&gt;=A252,(Worksheets!$G$45-SUM($F$7:F251))*((Worksheets!$G$44^4*Worksheets!$AD$29^4+4*Worksheets!$G$44^3*(1-Worksheets!$G$44)*Worksheets!$AD$29^3+6*Worksheets!$G$44^2*(1-Worksheets!$G$44)^2*Worksheets!$AD$29^2+4*Worksheets!$G$44*(1-Worksheets!$G$44^3)*Worksheets!$AD$29)/Worksheets!$G$45),0)</f>
        <v>#VALUE!</v>
      </c>
      <c r="G252" s="90" t="str">
        <f>IF(Worksheets!$D$45='Yield Calculations'!$C$4,'Yield Calculations'!B252*'Yield Calculations'!C252,IF(Worksheets!$D$45='Yield Calculations'!$D$4,'Yield Calculations'!B252*'Yield Calculations'!D252,IF(Worksheets!$D$45='Yield Calculations'!$E$4,'Yield Calculations'!B252*'Yield Calculations'!E252,IF(Worksheets!$D$45='Yield Calculations'!$F$4,'Yield Calculations'!B252*'Yield Calculations'!F252,"Too Many Lanes"))))</f>
        <v>Too Many Lanes</v>
      </c>
      <c r="H252" s="90" t="str">
        <f>IF(Worksheets!$D$45='Yield Calculations'!$C$4,'Yield Calculations'!C252,IF(Worksheets!$D$45='Yield Calculations'!$D$4,'Yield Calculations'!D252,IF(Worksheets!$D$45='Yield Calculations'!$E$4,'Yield Calculations'!E252,IF(Worksheets!$D$45='Yield Calculations'!$F$4,'Yield Calculations'!F252,"Too Many Lanes"))))</f>
        <v>Too Many Lanes</v>
      </c>
      <c r="K252" s="83">
        <v>245</v>
      </c>
      <c r="L252" s="83" t="e">
        <f>Worksheets!$X$24*(K252-0.5)</f>
        <v>#VALUE!</v>
      </c>
      <c r="M252" s="90" t="e">
        <f>IF(Worksheets!$AA$24&gt;=K252,Worksheets!$L$45*Worksheets!$AD$29*(1-Worksheets!$AD$29)^('Yield Calculations'!K252-1),0)</f>
        <v>#VALUE!</v>
      </c>
      <c r="N252" s="90" t="e">
        <f>IF(Worksheets!$AA$24&gt;=K252,(Worksheets!$L$45-SUM($N$7:N251))*(((2*Worksheets!$L$44*(1-Worksheets!$L$44)*Worksheets!$AD$29)+(Worksheets!$L$44^2*Worksheets!$AD$29^2))/Worksheets!$L$45),0)</f>
        <v>#VALUE!</v>
      </c>
      <c r="O252" s="90" t="e">
        <f>IF(Worksheets!$AA$24&gt;=K252,(Worksheets!$L$45-SUM($O$7:O251))*((Worksheets!$L$44^3*Worksheets!$AD$29^3+3*Worksheets!$L$44^2*(1-Worksheets!$L$44)*Worksheets!$AD$29^2+3*Worksheets!$L$44*(1-Worksheets!$L$44)^2*Worksheets!$AD$29)/Worksheets!$L$45),0)</f>
        <v>#VALUE!</v>
      </c>
      <c r="P252" s="90" t="e">
        <f>IF(Worksheets!$AA$24&gt;=K252,(Worksheets!$L$45-SUM($P$7:P251))*((Worksheets!$L$44^4*Worksheets!$AD$29^4+4*Worksheets!$L$44^3*(1-Worksheets!$L$44)*Worksheets!$AD$29^3+6*Worksheets!$L$44^2*(1-Worksheets!$L$44)^2*Worksheets!$AD$29^2+4*Worksheets!$L$44*(1-Worksheets!$L$44^3)*Worksheets!$AD$29)/Worksheets!$L$45),0)</f>
        <v>#VALUE!</v>
      </c>
      <c r="Q252" s="90" t="str">
        <f>IF(Worksheets!$I$45='Yield Calculations'!$M$4,'Yield Calculations'!L252*'Yield Calculations'!M252,IF(Worksheets!$I$45='Yield Calculations'!$N$4,'Yield Calculations'!L252*'Yield Calculations'!N252,IF(Worksheets!$I$45='Yield Calculations'!$O$4,'Yield Calculations'!L252*'Yield Calculations'!O252,IF(Worksheets!$I$45='Yield Calculations'!$P$4,'Yield Calculations'!L252*'Yield Calculations'!P252,"Too Many Lanes"))))</f>
        <v>Too Many Lanes</v>
      </c>
      <c r="R252" s="90" t="str">
        <f>IF(Worksheets!$I$45='Yield Calculations'!$M$4,'Yield Calculations'!M252,IF(Worksheets!$I$45='Yield Calculations'!$N$4,'Yield Calculations'!N252,IF(Worksheets!$I$45='Yield Calculations'!$O$4,'Yield Calculations'!O252,IF(Worksheets!$I$45='Yield Calculations'!$P$4,'Yield Calculations'!P252,"Too Many Lanes"))))</f>
        <v>Too Many Lanes</v>
      </c>
    </row>
    <row r="253" spans="1:18">
      <c r="A253" s="83">
        <f t="shared" si="3"/>
        <v>246</v>
      </c>
      <c r="B253" s="83" t="e">
        <f>Worksheets!$S$24*(A253-0.5)</f>
        <v>#VALUE!</v>
      </c>
      <c r="C253" s="90" t="e">
        <f>IF(Worksheets!$V$24&gt;=A253,Worksheets!$G$45*Worksheets!$AD$29*(1-Worksheets!$AD$29)^('Yield Calculations'!A253-1),0)</f>
        <v>#VALUE!</v>
      </c>
      <c r="D253" s="90" t="e">
        <f>IF(Worksheets!$V$24&gt;=A253,(Worksheets!$G$45-SUM($D$7:D252))*(((2*Worksheets!$G$44*(1-Worksheets!$G$44)*Worksheets!$AD$29)+(Worksheets!$G$44^2*Worksheets!$AD$29^2))/Worksheets!$G$45),0)</f>
        <v>#VALUE!</v>
      </c>
      <c r="E253" s="90" t="e">
        <f>IF(Worksheets!$V$24&gt;=A253,(Worksheets!$G$45-SUM($E$7:E252))*((Worksheets!$G$44^3*Worksheets!$AD$29^3+3*Worksheets!$G$44^2*(1-Worksheets!$G$44)*Worksheets!$AD$29^2+3*Worksheets!$G$44*(1-Worksheets!$G$44)^2*Worksheets!$AD$29)/Worksheets!$G$45),0)</f>
        <v>#VALUE!</v>
      </c>
      <c r="F253" s="90" t="e">
        <f>IF(Worksheets!$V$24&gt;=A253,(Worksheets!$G$45-SUM($F$7:F252))*((Worksheets!$G$44^4*Worksheets!$AD$29^4+4*Worksheets!$G$44^3*(1-Worksheets!$G$44)*Worksheets!$AD$29^3+6*Worksheets!$G$44^2*(1-Worksheets!$G$44)^2*Worksheets!$AD$29^2+4*Worksheets!$G$44*(1-Worksheets!$G$44^3)*Worksheets!$AD$29)/Worksheets!$G$45),0)</f>
        <v>#VALUE!</v>
      </c>
      <c r="G253" s="90" t="str">
        <f>IF(Worksheets!$D$45='Yield Calculations'!$C$4,'Yield Calculations'!B253*'Yield Calculations'!C253,IF(Worksheets!$D$45='Yield Calculations'!$D$4,'Yield Calculations'!B253*'Yield Calculations'!D253,IF(Worksheets!$D$45='Yield Calculations'!$E$4,'Yield Calculations'!B253*'Yield Calculations'!E253,IF(Worksheets!$D$45='Yield Calculations'!$F$4,'Yield Calculations'!B253*'Yield Calculations'!F253,"Too Many Lanes"))))</f>
        <v>Too Many Lanes</v>
      </c>
      <c r="H253" s="90" t="str">
        <f>IF(Worksheets!$D$45='Yield Calculations'!$C$4,'Yield Calculations'!C253,IF(Worksheets!$D$45='Yield Calculations'!$D$4,'Yield Calculations'!D253,IF(Worksheets!$D$45='Yield Calculations'!$E$4,'Yield Calculations'!E253,IF(Worksheets!$D$45='Yield Calculations'!$F$4,'Yield Calculations'!F253,"Too Many Lanes"))))</f>
        <v>Too Many Lanes</v>
      </c>
      <c r="K253" s="83">
        <v>246</v>
      </c>
      <c r="L253" s="83" t="e">
        <f>Worksheets!$X$24*(K253-0.5)</f>
        <v>#VALUE!</v>
      </c>
      <c r="M253" s="90" t="e">
        <f>IF(Worksheets!$AA$24&gt;=K253,Worksheets!$L$45*Worksheets!$AD$29*(1-Worksheets!$AD$29)^('Yield Calculations'!K253-1),0)</f>
        <v>#VALUE!</v>
      </c>
      <c r="N253" s="90" t="e">
        <f>IF(Worksheets!$AA$24&gt;=K253,(Worksheets!$L$45-SUM($N$7:N252))*(((2*Worksheets!$L$44*(1-Worksheets!$L$44)*Worksheets!$AD$29)+(Worksheets!$L$44^2*Worksheets!$AD$29^2))/Worksheets!$L$45),0)</f>
        <v>#VALUE!</v>
      </c>
      <c r="O253" s="90" t="e">
        <f>IF(Worksheets!$AA$24&gt;=K253,(Worksheets!$L$45-SUM($O$7:O252))*((Worksheets!$L$44^3*Worksheets!$AD$29^3+3*Worksheets!$L$44^2*(1-Worksheets!$L$44)*Worksheets!$AD$29^2+3*Worksheets!$L$44*(1-Worksheets!$L$44)^2*Worksheets!$AD$29)/Worksheets!$L$45),0)</f>
        <v>#VALUE!</v>
      </c>
      <c r="P253" s="90" t="e">
        <f>IF(Worksheets!$AA$24&gt;=K253,(Worksheets!$L$45-SUM($P$7:P252))*((Worksheets!$L$44^4*Worksheets!$AD$29^4+4*Worksheets!$L$44^3*(1-Worksheets!$L$44)*Worksheets!$AD$29^3+6*Worksheets!$L$44^2*(1-Worksheets!$L$44)^2*Worksheets!$AD$29^2+4*Worksheets!$L$44*(1-Worksheets!$L$44^3)*Worksheets!$AD$29)/Worksheets!$L$45),0)</f>
        <v>#VALUE!</v>
      </c>
      <c r="Q253" s="90" t="str">
        <f>IF(Worksheets!$I$45='Yield Calculations'!$M$4,'Yield Calculations'!L253*'Yield Calculations'!M253,IF(Worksheets!$I$45='Yield Calculations'!$N$4,'Yield Calculations'!L253*'Yield Calculations'!N253,IF(Worksheets!$I$45='Yield Calculations'!$O$4,'Yield Calculations'!L253*'Yield Calculations'!O253,IF(Worksheets!$I$45='Yield Calculations'!$P$4,'Yield Calculations'!L253*'Yield Calculations'!P253,"Too Many Lanes"))))</f>
        <v>Too Many Lanes</v>
      </c>
      <c r="R253" s="90" t="str">
        <f>IF(Worksheets!$I$45='Yield Calculations'!$M$4,'Yield Calculations'!M253,IF(Worksheets!$I$45='Yield Calculations'!$N$4,'Yield Calculations'!N253,IF(Worksheets!$I$45='Yield Calculations'!$O$4,'Yield Calculations'!O253,IF(Worksheets!$I$45='Yield Calculations'!$P$4,'Yield Calculations'!P253,"Too Many Lanes"))))</f>
        <v>Too Many Lanes</v>
      </c>
    </row>
    <row r="254" spans="1:18">
      <c r="A254" s="83">
        <f t="shared" si="3"/>
        <v>247</v>
      </c>
      <c r="B254" s="83" t="e">
        <f>Worksheets!$S$24*(A254-0.5)</f>
        <v>#VALUE!</v>
      </c>
      <c r="C254" s="90" t="e">
        <f>IF(Worksheets!$V$24&gt;=A254,Worksheets!$G$45*Worksheets!$AD$29*(1-Worksheets!$AD$29)^('Yield Calculations'!A254-1),0)</f>
        <v>#VALUE!</v>
      </c>
      <c r="D254" s="90" t="e">
        <f>IF(Worksheets!$V$24&gt;=A254,(Worksheets!$G$45-SUM($D$7:D253))*(((2*Worksheets!$G$44*(1-Worksheets!$G$44)*Worksheets!$AD$29)+(Worksheets!$G$44^2*Worksheets!$AD$29^2))/Worksheets!$G$45),0)</f>
        <v>#VALUE!</v>
      </c>
      <c r="E254" s="90" t="e">
        <f>IF(Worksheets!$V$24&gt;=A254,(Worksheets!$G$45-SUM($E$7:E253))*((Worksheets!$G$44^3*Worksheets!$AD$29^3+3*Worksheets!$G$44^2*(1-Worksheets!$G$44)*Worksheets!$AD$29^2+3*Worksheets!$G$44*(1-Worksheets!$G$44)^2*Worksheets!$AD$29)/Worksheets!$G$45),0)</f>
        <v>#VALUE!</v>
      </c>
      <c r="F254" s="90" t="e">
        <f>IF(Worksheets!$V$24&gt;=A254,(Worksheets!$G$45-SUM($F$7:F253))*((Worksheets!$G$44^4*Worksheets!$AD$29^4+4*Worksheets!$G$44^3*(1-Worksheets!$G$44)*Worksheets!$AD$29^3+6*Worksheets!$G$44^2*(1-Worksheets!$G$44)^2*Worksheets!$AD$29^2+4*Worksheets!$G$44*(1-Worksheets!$G$44^3)*Worksheets!$AD$29)/Worksheets!$G$45),0)</f>
        <v>#VALUE!</v>
      </c>
      <c r="G254" s="90" t="str">
        <f>IF(Worksheets!$D$45='Yield Calculations'!$C$4,'Yield Calculations'!B254*'Yield Calculations'!C254,IF(Worksheets!$D$45='Yield Calculations'!$D$4,'Yield Calculations'!B254*'Yield Calculations'!D254,IF(Worksheets!$D$45='Yield Calculations'!$E$4,'Yield Calculations'!B254*'Yield Calculations'!E254,IF(Worksheets!$D$45='Yield Calculations'!$F$4,'Yield Calculations'!B254*'Yield Calculations'!F254,"Too Many Lanes"))))</f>
        <v>Too Many Lanes</v>
      </c>
      <c r="H254" s="90" t="str">
        <f>IF(Worksheets!$D$45='Yield Calculations'!$C$4,'Yield Calculations'!C254,IF(Worksheets!$D$45='Yield Calculations'!$D$4,'Yield Calculations'!D254,IF(Worksheets!$D$45='Yield Calculations'!$E$4,'Yield Calculations'!E254,IF(Worksheets!$D$45='Yield Calculations'!$F$4,'Yield Calculations'!F254,"Too Many Lanes"))))</f>
        <v>Too Many Lanes</v>
      </c>
      <c r="K254" s="83">
        <v>247</v>
      </c>
      <c r="L254" s="83" t="e">
        <f>Worksheets!$X$24*(K254-0.5)</f>
        <v>#VALUE!</v>
      </c>
      <c r="M254" s="90" t="e">
        <f>IF(Worksheets!$AA$24&gt;=K254,Worksheets!$L$45*Worksheets!$AD$29*(1-Worksheets!$AD$29)^('Yield Calculations'!K254-1),0)</f>
        <v>#VALUE!</v>
      </c>
      <c r="N254" s="90" t="e">
        <f>IF(Worksheets!$AA$24&gt;=K254,(Worksheets!$L$45-SUM($N$7:N253))*(((2*Worksheets!$L$44*(1-Worksheets!$L$44)*Worksheets!$AD$29)+(Worksheets!$L$44^2*Worksheets!$AD$29^2))/Worksheets!$L$45),0)</f>
        <v>#VALUE!</v>
      </c>
      <c r="O254" s="90" t="e">
        <f>IF(Worksheets!$AA$24&gt;=K254,(Worksheets!$L$45-SUM($O$7:O253))*((Worksheets!$L$44^3*Worksheets!$AD$29^3+3*Worksheets!$L$44^2*(1-Worksheets!$L$44)*Worksheets!$AD$29^2+3*Worksheets!$L$44*(1-Worksheets!$L$44)^2*Worksheets!$AD$29)/Worksheets!$L$45),0)</f>
        <v>#VALUE!</v>
      </c>
      <c r="P254" s="90" t="e">
        <f>IF(Worksheets!$AA$24&gt;=K254,(Worksheets!$L$45-SUM($P$7:P253))*((Worksheets!$L$44^4*Worksheets!$AD$29^4+4*Worksheets!$L$44^3*(1-Worksheets!$L$44)*Worksheets!$AD$29^3+6*Worksheets!$L$44^2*(1-Worksheets!$L$44)^2*Worksheets!$AD$29^2+4*Worksheets!$L$44*(1-Worksheets!$L$44^3)*Worksheets!$AD$29)/Worksheets!$L$45),0)</f>
        <v>#VALUE!</v>
      </c>
      <c r="Q254" s="90" t="str">
        <f>IF(Worksheets!$I$45='Yield Calculations'!$M$4,'Yield Calculations'!L254*'Yield Calculations'!M254,IF(Worksheets!$I$45='Yield Calculations'!$N$4,'Yield Calculations'!L254*'Yield Calculations'!N254,IF(Worksheets!$I$45='Yield Calculations'!$O$4,'Yield Calculations'!L254*'Yield Calculations'!O254,IF(Worksheets!$I$45='Yield Calculations'!$P$4,'Yield Calculations'!L254*'Yield Calculations'!P254,"Too Many Lanes"))))</f>
        <v>Too Many Lanes</v>
      </c>
      <c r="R254" s="90" t="str">
        <f>IF(Worksheets!$I$45='Yield Calculations'!$M$4,'Yield Calculations'!M254,IF(Worksheets!$I$45='Yield Calculations'!$N$4,'Yield Calculations'!N254,IF(Worksheets!$I$45='Yield Calculations'!$O$4,'Yield Calculations'!O254,IF(Worksheets!$I$45='Yield Calculations'!$P$4,'Yield Calculations'!P254,"Too Many Lanes"))))</f>
        <v>Too Many Lanes</v>
      </c>
    </row>
    <row r="255" spans="1:18">
      <c r="A255" s="83">
        <f t="shared" si="3"/>
        <v>248</v>
      </c>
      <c r="B255" s="83" t="e">
        <f>Worksheets!$S$24*(A255-0.5)</f>
        <v>#VALUE!</v>
      </c>
      <c r="C255" s="90" t="e">
        <f>IF(Worksheets!$V$24&gt;=A255,Worksheets!$G$45*Worksheets!$AD$29*(1-Worksheets!$AD$29)^('Yield Calculations'!A255-1),0)</f>
        <v>#VALUE!</v>
      </c>
      <c r="D255" s="90" t="e">
        <f>IF(Worksheets!$V$24&gt;=A255,(Worksheets!$G$45-SUM($D$7:D254))*(((2*Worksheets!$G$44*(1-Worksheets!$G$44)*Worksheets!$AD$29)+(Worksheets!$G$44^2*Worksheets!$AD$29^2))/Worksheets!$G$45),0)</f>
        <v>#VALUE!</v>
      </c>
      <c r="E255" s="90" t="e">
        <f>IF(Worksheets!$V$24&gt;=A255,(Worksheets!$G$45-SUM($E$7:E254))*((Worksheets!$G$44^3*Worksheets!$AD$29^3+3*Worksheets!$G$44^2*(1-Worksheets!$G$44)*Worksheets!$AD$29^2+3*Worksheets!$G$44*(1-Worksheets!$G$44)^2*Worksheets!$AD$29)/Worksheets!$G$45),0)</f>
        <v>#VALUE!</v>
      </c>
      <c r="F255" s="90" t="e">
        <f>IF(Worksheets!$V$24&gt;=A255,(Worksheets!$G$45-SUM($F$7:F254))*((Worksheets!$G$44^4*Worksheets!$AD$29^4+4*Worksheets!$G$44^3*(1-Worksheets!$G$44)*Worksheets!$AD$29^3+6*Worksheets!$G$44^2*(1-Worksheets!$G$44)^2*Worksheets!$AD$29^2+4*Worksheets!$G$44*(1-Worksheets!$G$44^3)*Worksheets!$AD$29)/Worksheets!$G$45),0)</f>
        <v>#VALUE!</v>
      </c>
      <c r="G255" s="90" t="str">
        <f>IF(Worksheets!$D$45='Yield Calculations'!$C$4,'Yield Calculations'!B255*'Yield Calculations'!C255,IF(Worksheets!$D$45='Yield Calculations'!$D$4,'Yield Calculations'!B255*'Yield Calculations'!D255,IF(Worksheets!$D$45='Yield Calculations'!$E$4,'Yield Calculations'!B255*'Yield Calculations'!E255,IF(Worksheets!$D$45='Yield Calculations'!$F$4,'Yield Calculations'!B255*'Yield Calculations'!F255,"Too Many Lanes"))))</f>
        <v>Too Many Lanes</v>
      </c>
      <c r="H255" s="90" t="str">
        <f>IF(Worksheets!$D$45='Yield Calculations'!$C$4,'Yield Calculations'!C255,IF(Worksheets!$D$45='Yield Calculations'!$D$4,'Yield Calculations'!D255,IF(Worksheets!$D$45='Yield Calculations'!$E$4,'Yield Calculations'!E255,IF(Worksheets!$D$45='Yield Calculations'!$F$4,'Yield Calculations'!F255,"Too Many Lanes"))))</f>
        <v>Too Many Lanes</v>
      </c>
      <c r="K255" s="83">
        <v>248</v>
      </c>
      <c r="L255" s="83" t="e">
        <f>Worksheets!$X$24*(K255-0.5)</f>
        <v>#VALUE!</v>
      </c>
      <c r="M255" s="90" t="e">
        <f>IF(Worksheets!$AA$24&gt;=K255,Worksheets!$L$45*Worksheets!$AD$29*(1-Worksheets!$AD$29)^('Yield Calculations'!K255-1),0)</f>
        <v>#VALUE!</v>
      </c>
      <c r="N255" s="90" t="e">
        <f>IF(Worksheets!$AA$24&gt;=K255,(Worksheets!$L$45-SUM($N$7:N254))*(((2*Worksheets!$L$44*(1-Worksheets!$L$44)*Worksheets!$AD$29)+(Worksheets!$L$44^2*Worksheets!$AD$29^2))/Worksheets!$L$45),0)</f>
        <v>#VALUE!</v>
      </c>
      <c r="O255" s="90" t="e">
        <f>IF(Worksheets!$AA$24&gt;=K255,(Worksheets!$L$45-SUM($O$7:O254))*((Worksheets!$L$44^3*Worksheets!$AD$29^3+3*Worksheets!$L$44^2*(1-Worksheets!$L$44)*Worksheets!$AD$29^2+3*Worksheets!$L$44*(1-Worksheets!$L$44)^2*Worksheets!$AD$29)/Worksheets!$L$45),0)</f>
        <v>#VALUE!</v>
      </c>
      <c r="P255" s="90" t="e">
        <f>IF(Worksheets!$AA$24&gt;=K255,(Worksheets!$L$45-SUM($P$7:P254))*((Worksheets!$L$44^4*Worksheets!$AD$29^4+4*Worksheets!$L$44^3*(1-Worksheets!$L$44)*Worksheets!$AD$29^3+6*Worksheets!$L$44^2*(1-Worksheets!$L$44)^2*Worksheets!$AD$29^2+4*Worksheets!$L$44*(1-Worksheets!$L$44^3)*Worksheets!$AD$29)/Worksheets!$L$45),0)</f>
        <v>#VALUE!</v>
      </c>
      <c r="Q255" s="90" t="str">
        <f>IF(Worksheets!$I$45='Yield Calculations'!$M$4,'Yield Calculations'!L255*'Yield Calculations'!M255,IF(Worksheets!$I$45='Yield Calculations'!$N$4,'Yield Calculations'!L255*'Yield Calculations'!N255,IF(Worksheets!$I$45='Yield Calculations'!$O$4,'Yield Calculations'!L255*'Yield Calculations'!O255,IF(Worksheets!$I$45='Yield Calculations'!$P$4,'Yield Calculations'!L255*'Yield Calculations'!P255,"Too Many Lanes"))))</f>
        <v>Too Many Lanes</v>
      </c>
      <c r="R255" s="90" t="str">
        <f>IF(Worksheets!$I$45='Yield Calculations'!$M$4,'Yield Calculations'!M255,IF(Worksheets!$I$45='Yield Calculations'!$N$4,'Yield Calculations'!N255,IF(Worksheets!$I$45='Yield Calculations'!$O$4,'Yield Calculations'!O255,IF(Worksheets!$I$45='Yield Calculations'!$P$4,'Yield Calculations'!P255,"Too Many Lanes"))))</f>
        <v>Too Many Lanes</v>
      </c>
    </row>
    <row r="256" spans="1:18">
      <c r="A256" s="83">
        <f t="shared" si="3"/>
        <v>249</v>
      </c>
      <c r="B256" s="83" t="e">
        <f>Worksheets!$S$24*(A256-0.5)</f>
        <v>#VALUE!</v>
      </c>
      <c r="C256" s="90" t="e">
        <f>IF(Worksheets!$V$24&gt;=A256,Worksheets!$G$45*Worksheets!$AD$29*(1-Worksheets!$AD$29)^('Yield Calculations'!A256-1),0)</f>
        <v>#VALUE!</v>
      </c>
      <c r="D256" s="90" t="e">
        <f>IF(Worksheets!$V$24&gt;=A256,(Worksheets!$G$45-SUM($D$7:D255))*(((2*Worksheets!$G$44*(1-Worksheets!$G$44)*Worksheets!$AD$29)+(Worksheets!$G$44^2*Worksheets!$AD$29^2))/Worksheets!$G$45),0)</f>
        <v>#VALUE!</v>
      </c>
      <c r="E256" s="90" t="e">
        <f>IF(Worksheets!$V$24&gt;=A256,(Worksheets!$G$45-SUM($E$7:E255))*((Worksheets!$G$44^3*Worksheets!$AD$29^3+3*Worksheets!$G$44^2*(1-Worksheets!$G$44)*Worksheets!$AD$29^2+3*Worksheets!$G$44*(1-Worksheets!$G$44)^2*Worksheets!$AD$29)/Worksheets!$G$45),0)</f>
        <v>#VALUE!</v>
      </c>
      <c r="F256" s="90" t="e">
        <f>IF(Worksheets!$V$24&gt;=A256,(Worksheets!$G$45-SUM($F$7:F255))*((Worksheets!$G$44^4*Worksheets!$AD$29^4+4*Worksheets!$G$44^3*(1-Worksheets!$G$44)*Worksheets!$AD$29^3+6*Worksheets!$G$44^2*(1-Worksheets!$G$44)^2*Worksheets!$AD$29^2+4*Worksheets!$G$44*(1-Worksheets!$G$44^3)*Worksheets!$AD$29)/Worksheets!$G$45),0)</f>
        <v>#VALUE!</v>
      </c>
      <c r="G256" s="90" t="str">
        <f>IF(Worksheets!$D$45='Yield Calculations'!$C$4,'Yield Calculations'!B256*'Yield Calculations'!C256,IF(Worksheets!$D$45='Yield Calculations'!$D$4,'Yield Calculations'!B256*'Yield Calculations'!D256,IF(Worksheets!$D$45='Yield Calculations'!$E$4,'Yield Calculations'!B256*'Yield Calculations'!E256,IF(Worksheets!$D$45='Yield Calculations'!$F$4,'Yield Calculations'!B256*'Yield Calculations'!F256,"Too Many Lanes"))))</f>
        <v>Too Many Lanes</v>
      </c>
      <c r="H256" s="90" t="str">
        <f>IF(Worksheets!$D$45='Yield Calculations'!$C$4,'Yield Calculations'!C256,IF(Worksheets!$D$45='Yield Calculations'!$D$4,'Yield Calculations'!D256,IF(Worksheets!$D$45='Yield Calculations'!$E$4,'Yield Calculations'!E256,IF(Worksheets!$D$45='Yield Calculations'!$F$4,'Yield Calculations'!F256,"Too Many Lanes"))))</f>
        <v>Too Many Lanes</v>
      </c>
      <c r="K256" s="83">
        <v>249</v>
      </c>
      <c r="L256" s="83" t="e">
        <f>Worksheets!$X$24*(K256-0.5)</f>
        <v>#VALUE!</v>
      </c>
      <c r="M256" s="90" t="e">
        <f>IF(Worksheets!$AA$24&gt;=K256,Worksheets!$L$45*Worksheets!$AD$29*(1-Worksheets!$AD$29)^('Yield Calculations'!K256-1),0)</f>
        <v>#VALUE!</v>
      </c>
      <c r="N256" s="90" t="e">
        <f>IF(Worksheets!$AA$24&gt;=K256,(Worksheets!$L$45-SUM($N$7:N255))*(((2*Worksheets!$L$44*(1-Worksheets!$L$44)*Worksheets!$AD$29)+(Worksheets!$L$44^2*Worksheets!$AD$29^2))/Worksheets!$L$45),0)</f>
        <v>#VALUE!</v>
      </c>
      <c r="O256" s="90" t="e">
        <f>IF(Worksheets!$AA$24&gt;=K256,(Worksheets!$L$45-SUM($O$7:O255))*((Worksheets!$L$44^3*Worksheets!$AD$29^3+3*Worksheets!$L$44^2*(1-Worksheets!$L$44)*Worksheets!$AD$29^2+3*Worksheets!$L$44*(1-Worksheets!$L$44)^2*Worksheets!$AD$29)/Worksheets!$L$45),0)</f>
        <v>#VALUE!</v>
      </c>
      <c r="P256" s="90" t="e">
        <f>IF(Worksheets!$AA$24&gt;=K256,(Worksheets!$L$45-SUM($P$7:P255))*((Worksheets!$L$44^4*Worksheets!$AD$29^4+4*Worksheets!$L$44^3*(1-Worksheets!$L$44)*Worksheets!$AD$29^3+6*Worksheets!$L$44^2*(1-Worksheets!$L$44)^2*Worksheets!$AD$29^2+4*Worksheets!$L$44*(1-Worksheets!$L$44^3)*Worksheets!$AD$29)/Worksheets!$L$45),0)</f>
        <v>#VALUE!</v>
      </c>
      <c r="Q256" s="90" t="str">
        <f>IF(Worksheets!$I$45='Yield Calculations'!$M$4,'Yield Calculations'!L256*'Yield Calculations'!M256,IF(Worksheets!$I$45='Yield Calculations'!$N$4,'Yield Calculations'!L256*'Yield Calculations'!N256,IF(Worksheets!$I$45='Yield Calculations'!$O$4,'Yield Calculations'!L256*'Yield Calculations'!O256,IF(Worksheets!$I$45='Yield Calculations'!$P$4,'Yield Calculations'!L256*'Yield Calculations'!P256,"Too Many Lanes"))))</f>
        <v>Too Many Lanes</v>
      </c>
      <c r="R256" s="90" t="str">
        <f>IF(Worksheets!$I$45='Yield Calculations'!$M$4,'Yield Calculations'!M256,IF(Worksheets!$I$45='Yield Calculations'!$N$4,'Yield Calculations'!N256,IF(Worksheets!$I$45='Yield Calculations'!$O$4,'Yield Calculations'!O256,IF(Worksheets!$I$45='Yield Calculations'!$P$4,'Yield Calculations'!P256,"Too Many Lanes"))))</f>
        <v>Too Many Lanes</v>
      </c>
    </row>
    <row r="257" spans="1:18">
      <c r="A257" s="83">
        <f t="shared" si="3"/>
        <v>250</v>
      </c>
      <c r="B257" s="83" t="e">
        <f>Worksheets!$S$24*(A257-0.5)</f>
        <v>#VALUE!</v>
      </c>
      <c r="C257" s="90" t="e">
        <f>IF(Worksheets!$V$24&gt;=A257,Worksheets!$G$45*Worksheets!$AD$29*(1-Worksheets!$AD$29)^('Yield Calculations'!A257-1),0)</f>
        <v>#VALUE!</v>
      </c>
      <c r="D257" s="90" t="e">
        <f>IF(Worksheets!$V$24&gt;=A257,(Worksheets!$G$45-SUM($D$7:D256))*(((2*Worksheets!$G$44*(1-Worksheets!$G$44)*Worksheets!$AD$29)+(Worksheets!$G$44^2*Worksheets!$AD$29^2))/Worksheets!$G$45),0)</f>
        <v>#VALUE!</v>
      </c>
      <c r="E257" s="90" t="e">
        <f>IF(Worksheets!$V$24&gt;=A257,(Worksheets!$G$45-SUM($E$7:E256))*((Worksheets!$G$44^3*Worksheets!$AD$29^3+3*Worksheets!$G$44^2*(1-Worksheets!$G$44)*Worksheets!$AD$29^2+3*Worksheets!$G$44*(1-Worksheets!$G$44)^2*Worksheets!$AD$29)/Worksheets!$G$45),0)</f>
        <v>#VALUE!</v>
      </c>
      <c r="F257" s="90" t="e">
        <f>IF(Worksheets!$V$24&gt;=A257,(Worksheets!$G$45-SUM($F$7:F256))*((Worksheets!$G$44^4*Worksheets!$AD$29^4+4*Worksheets!$G$44^3*(1-Worksheets!$G$44)*Worksheets!$AD$29^3+6*Worksheets!$G$44^2*(1-Worksheets!$G$44)^2*Worksheets!$AD$29^2+4*Worksheets!$G$44*(1-Worksheets!$G$44^3)*Worksheets!$AD$29)/Worksheets!$G$45),0)</f>
        <v>#VALUE!</v>
      </c>
      <c r="G257" s="90" t="str">
        <f>IF(Worksheets!$D$45='Yield Calculations'!$C$4,'Yield Calculations'!B257*'Yield Calculations'!C257,IF(Worksheets!$D$45='Yield Calculations'!$D$4,'Yield Calculations'!B257*'Yield Calculations'!D257,IF(Worksheets!$D$45='Yield Calculations'!$E$4,'Yield Calculations'!B257*'Yield Calculations'!E257,IF(Worksheets!$D$45='Yield Calculations'!$F$4,'Yield Calculations'!B257*'Yield Calculations'!F257,"Too Many Lanes"))))</f>
        <v>Too Many Lanes</v>
      </c>
      <c r="H257" s="90" t="str">
        <f>IF(Worksheets!$D$45='Yield Calculations'!$C$4,'Yield Calculations'!C257,IF(Worksheets!$D$45='Yield Calculations'!$D$4,'Yield Calculations'!D257,IF(Worksheets!$D$45='Yield Calculations'!$E$4,'Yield Calculations'!E257,IF(Worksheets!$D$45='Yield Calculations'!$F$4,'Yield Calculations'!F257,"Too Many Lanes"))))</f>
        <v>Too Many Lanes</v>
      </c>
      <c r="K257" s="83">
        <v>250</v>
      </c>
      <c r="L257" s="83" t="e">
        <f>Worksheets!$X$24*(K257-0.5)</f>
        <v>#VALUE!</v>
      </c>
      <c r="M257" s="90" t="e">
        <f>IF(Worksheets!$AA$24&gt;=K257,Worksheets!$L$45*Worksheets!$AD$29*(1-Worksheets!$AD$29)^('Yield Calculations'!K257-1),0)</f>
        <v>#VALUE!</v>
      </c>
      <c r="N257" s="90" t="e">
        <f>IF(Worksheets!$AA$24&gt;=K257,(Worksheets!$L$45-SUM($N$7:N256))*(((2*Worksheets!$L$44*(1-Worksheets!$L$44)*Worksheets!$AD$29)+(Worksheets!$L$44^2*Worksheets!$AD$29^2))/Worksheets!$L$45),0)</f>
        <v>#VALUE!</v>
      </c>
      <c r="O257" s="90" t="e">
        <f>IF(Worksheets!$AA$24&gt;=K257,(Worksheets!$L$45-SUM($O$7:O256))*((Worksheets!$L$44^3*Worksheets!$AD$29^3+3*Worksheets!$L$44^2*(1-Worksheets!$L$44)*Worksheets!$AD$29^2+3*Worksheets!$L$44*(1-Worksheets!$L$44)^2*Worksheets!$AD$29)/Worksheets!$L$45),0)</f>
        <v>#VALUE!</v>
      </c>
      <c r="P257" s="90" t="e">
        <f>IF(Worksheets!$AA$24&gt;=K257,(Worksheets!$L$45-SUM($P$7:P256))*((Worksheets!$L$44^4*Worksheets!$AD$29^4+4*Worksheets!$L$44^3*(1-Worksheets!$L$44)*Worksheets!$AD$29^3+6*Worksheets!$L$44^2*(1-Worksheets!$L$44)^2*Worksheets!$AD$29^2+4*Worksheets!$L$44*(1-Worksheets!$L$44^3)*Worksheets!$AD$29)/Worksheets!$L$45),0)</f>
        <v>#VALUE!</v>
      </c>
      <c r="Q257" s="90" t="str">
        <f>IF(Worksheets!$I$45='Yield Calculations'!$M$4,'Yield Calculations'!L257*'Yield Calculations'!M257,IF(Worksheets!$I$45='Yield Calculations'!$N$4,'Yield Calculations'!L257*'Yield Calculations'!N257,IF(Worksheets!$I$45='Yield Calculations'!$O$4,'Yield Calculations'!L257*'Yield Calculations'!O257,IF(Worksheets!$I$45='Yield Calculations'!$P$4,'Yield Calculations'!L257*'Yield Calculations'!P257,"Too Many Lanes"))))</f>
        <v>Too Many Lanes</v>
      </c>
      <c r="R257" s="90" t="str">
        <f>IF(Worksheets!$I$45='Yield Calculations'!$M$4,'Yield Calculations'!M257,IF(Worksheets!$I$45='Yield Calculations'!$N$4,'Yield Calculations'!N257,IF(Worksheets!$I$45='Yield Calculations'!$O$4,'Yield Calculations'!O257,IF(Worksheets!$I$45='Yield Calculations'!$P$4,'Yield Calculations'!P257,"Too Many Lanes"))))</f>
        <v>Too Many Lanes</v>
      </c>
    </row>
    <row r="258" spans="1:18">
      <c r="A258" s="83">
        <f t="shared" si="3"/>
        <v>251</v>
      </c>
      <c r="B258" s="83" t="e">
        <f>Worksheets!$S$24*(A258-0.5)</f>
        <v>#VALUE!</v>
      </c>
      <c r="C258" s="90" t="e">
        <f>IF(Worksheets!$V$24&gt;=A258,Worksheets!$G$45*Worksheets!$AD$29*(1-Worksheets!$AD$29)^('Yield Calculations'!A258-1),0)</f>
        <v>#VALUE!</v>
      </c>
      <c r="D258" s="90" t="e">
        <f>IF(Worksheets!$V$24&gt;=A258,(Worksheets!$G$45-SUM($D$7:D257))*(((2*Worksheets!$G$44*(1-Worksheets!$G$44)*Worksheets!$AD$29)+(Worksheets!$G$44^2*Worksheets!$AD$29^2))/Worksheets!$G$45),0)</f>
        <v>#VALUE!</v>
      </c>
      <c r="E258" s="90" t="e">
        <f>IF(Worksheets!$V$24&gt;=A258,(Worksheets!$G$45-SUM($E$7:E257))*((Worksheets!$G$44^3*Worksheets!$AD$29^3+3*Worksheets!$G$44^2*(1-Worksheets!$G$44)*Worksheets!$AD$29^2+3*Worksheets!$G$44*(1-Worksheets!$G$44)^2*Worksheets!$AD$29)/Worksheets!$G$45),0)</f>
        <v>#VALUE!</v>
      </c>
      <c r="F258" s="90" t="e">
        <f>IF(Worksheets!$V$24&gt;=A258,(Worksheets!$G$45-SUM($F$7:F257))*((Worksheets!$G$44^4*Worksheets!$AD$29^4+4*Worksheets!$G$44^3*(1-Worksheets!$G$44)*Worksheets!$AD$29^3+6*Worksheets!$G$44^2*(1-Worksheets!$G$44)^2*Worksheets!$AD$29^2+4*Worksheets!$G$44*(1-Worksheets!$G$44^3)*Worksheets!$AD$29)/Worksheets!$G$45),0)</f>
        <v>#VALUE!</v>
      </c>
      <c r="G258" s="90" t="str">
        <f>IF(Worksheets!$D$45='Yield Calculations'!$C$4,'Yield Calculations'!B258*'Yield Calculations'!C258,IF(Worksheets!$D$45='Yield Calculations'!$D$4,'Yield Calculations'!B258*'Yield Calculations'!D258,IF(Worksheets!$D$45='Yield Calculations'!$E$4,'Yield Calculations'!B258*'Yield Calculations'!E258,IF(Worksheets!$D$45='Yield Calculations'!$F$4,'Yield Calculations'!B258*'Yield Calculations'!F258,"Too Many Lanes"))))</f>
        <v>Too Many Lanes</v>
      </c>
      <c r="H258" s="90" t="str">
        <f>IF(Worksheets!$D$45='Yield Calculations'!$C$4,'Yield Calculations'!C258,IF(Worksheets!$D$45='Yield Calculations'!$D$4,'Yield Calculations'!D258,IF(Worksheets!$D$45='Yield Calculations'!$E$4,'Yield Calculations'!E258,IF(Worksheets!$D$45='Yield Calculations'!$F$4,'Yield Calculations'!F258,"Too Many Lanes"))))</f>
        <v>Too Many Lanes</v>
      </c>
      <c r="K258" s="83">
        <v>251</v>
      </c>
      <c r="L258" s="83" t="e">
        <f>Worksheets!$X$24*(K258-0.5)</f>
        <v>#VALUE!</v>
      </c>
      <c r="M258" s="90" t="e">
        <f>IF(Worksheets!$AA$24&gt;=K258,Worksheets!$L$45*Worksheets!$AD$29*(1-Worksheets!$AD$29)^('Yield Calculations'!K258-1),0)</f>
        <v>#VALUE!</v>
      </c>
      <c r="N258" s="90" t="e">
        <f>IF(Worksheets!$AA$24&gt;=K258,(Worksheets!$L$45-SUM($N$7:N257))*(((2*Worksheets!$L$44*(1-Worksheets!$L$44)*Worksheets!$AD$29)+(Worksheets!$L$44^2*Worksheets!$AD$29^2))/Worksheets!$L$45),0)</f>
        <v>#VALUE!</v>
      </c>
      <c r="O258" s="90" t="e">
        <f>IF(Worksheets!$AA$24&gt;=K258,(Worksheets!$L$45-SUM($O$7:O257))*((Worksheets!$L$44^3*Worksheets!$AD$29^3+3*Worksheets!$L$44^2*(1-Worksheets!$L$44)*Worksheets!$AD$29^2+3*Worksheets!$L$44*(1-Worksheets!$L$44)^2*Worksheets!$AD$29)/Worksheets!$L$45),0)</f>
        <v>#VALUE!</v>
      </c>
      <c r="P258" s="90" t="e">
        <f>IF(Worksheets!$AA$24&gt;=K258,(Worksheets!$L$45-SUM($P$7:P257))*((Worksheets!$L$44^4*Worksheets!$AD$29^4+4*Worksheets!$L$44^3*(1-Worksheets!$L$44)*Worksheets!$AD$29^3+6*Worksheets!$L$44^2*(1-Worksheets!$L$44)^2*Worksheets!$AD$29^2+4*Worksheets!$L$44*(1-Worksheets!$L$44^3)*Worksheets!$AD$29)/Worksheets!$L$45),0)</f>
        <v>#VALUE!</v>
      </c>
      <c r="Q258" s="90" t="str">
        <f>IF(Worksheets!$I$45='Yield Calculations'!$M$4,'Yield Calculations'!L258*'Yield Calculations'!M258,IF(Worksheets!$I$45='Yield Calculations'!$N$4,'Yield Calculations'!L258*'Yield Calculations'!N258,IF(Worksheets!$I$45='Yield Calculations'!$O$4,'Yield Calculations'!L258*'Yield Calculations'!O258,IF(Worksheets!$I$45='Yield Calculations'!$P$4,'Yield Calculations'!L258*'Yield Calculations'!P258,"Too Many Lanes"))))</f>
        <v>Too Many Lanes</v>
      </c>
      <c r="R258" s="90" t="str">
        <f>IF(Worksheets!$I$45='Yield Calculations'!$M$4,'Yield Calculations'!M258,IF(Worksheets!$I$45='Yield Calculations'!$N$4,'Yield Calculations'!N258,IF(Worksheets!$I$45='Yield Calculations'!$O$4,'Yield Calculations'!O258,IF(Worksheets!$I$45='Yield Calculations'!$P$4,'Yield Calculations'!P258,"Too Many Lanes"))))</f>
        <v>Too Many Lanes</v>
      </c>
    </row>
    <row r="259" spans="1:18">
      <c r="A259" s="83">
        <f t="shared" si="3"/>
        <v>252</v>
      </c>
      <c r="B259" s="83" t="e">
        <f>Worksheets!$S$24*(A259-0.5)</f>
        <v>#VALUE!</v>
      </c>
      <c r="C259" s="90" t="e">
        <f>IF(Worksheets!$V$24&gt;=A259,Worksheets!$G$45*Worksheets!$AD$29*(1-Worksheets!$AD$29)^('Yield Calculations'!A259-1),0)</f>
        <v>#VALUE!</v>
      </c>
      <c r="D259" s="90" t="e">
        <f>IF(Worksheets!$V$24&gt;=A259,(Worksheets!$G$45-SUM($D$7:D258))*(((2*Worksheets!$G$44*(1-Worksheets!$G$44)*Worksheets!$AD$29)+(Worksheets!$G$44^2*Worksheets!$AD$29^2))/Worksheets!$G$45),0)</f>
        <v>#VALUE!</v>
      </c>
      <c r="E259" s="90" t="e">
        <f>IF(Worksheets!$V$24&gt;=A259,(Worksheets!$G$45-SUM($E$7:E258))*((Worksheets!$G$44^3*Worksheets!$AD$29^3+3*Worksheets!$G$44^2*(1-Worksheets!$G$44)*Worksheets!$AD$29^2+3*Worksheets!$G$44*(1-Worksheets!$G$44)^2*Worksheets!$AD$29)/Worksheets!$G$45),0)</f>
        <v>#VALUE!</v>
      </c>
      <c r="F259" s="90" t="e">
        <f>IF(Worksheets!$V$24&gt;=A259,(Worksheets!$G$45-SUM($F$7:F258))*((Worksheets!$G$44^4*Worksheets!$AD$29^4+4*Worksheets!$G$44^3*(1-Worksheets!$G$44)*Worksheets!$AD$29^3+6*Worksheets!$G$44^2*(1-Worksheets!$G$44)^2*Worksheets!$AD$29^2+4*Worksheets!$G$44*(1-Worksheets!$G$44^3)*Worksheets!$AD$29)/Worksheets!$G$45),0)</f>
        <v>#VALUE!</v>
      </c>
      <c r="G259" s="90" t="str">
        <f>IF(Worksheets!$D$45='Yield Calculations'!$C$4,'Yield Calculations'!B259*'Yield Calculations'!C259,IF(Worksheets!$D$45='Yield Calculations'!$D$4,'Yield Calculations'!B259*'Yield Calculations'!D259,IF(Worksheets!$D$45='Yield Calculations'!$E$4,'Yield Calculations'!B259*'Yield Calculations'!E259,IF(Worksheets!$D$45='Yield Calculations'!$F$4,'Yield Calculations'!B259*'Yield Calculations'!F259,"Too Many Lanes"))))</f>
        <v>Too Many Lanes</v>
      </c>
      <c r="H259" s="90" t="str">
        <f>IF(Worksheets!$D$45='Yield Calculations'!$C$4,'Yield Calculations'!C259,IF(Worksheets!$D$45='Yield Calculations'!$D$4,'Yield Calculations'!D259,IF(Worksheets!$D$45='Yield Calculations'!$E$4,'Yield Calculations'!E259,IF(Worksheets!$D$45='Yield Calculations'!$F$4,'Yield Calculations'!F259,"Too Many Lanes"))))</f>
        <v>Too Many Lanes</v>
      </c>
      <c r="K259" s="83">
        <v>252</v>
      </c>
      <c r="L259" s="83" t="e">
        <f>Worksheets!$X$24*(K259-0.5)</f>
        <v>#VALUE!</v>
      </c>
      <c r="M259" s="90" t="e">
        <f>IF(Worksheets!$AA$24&gt;=K259,Worksheets!$L$45*Worksheets!$AD$29*(1-Worksheets!$AD$29)^('Yield Calculations'!K259-1),0)</f>
        <v>#VALUE!</v>
      </c>
      <c r="N259" s="90" t="e">
        <f>IF(Worksheets!$AA$24&gt;=K259,(Worksheets!$L$45-SUM($N$7:N258))*(((2*Worksheets!$L$44*(1-Worksheets!$L$44)*Worksheets!$AD$29)+(Worksheets!$L$44^2*Worksheets!$AD$29^2))/Worksheets!$L$45),0)</f>
        <v>#VALUE!</v>
      </c>
      <c r="O259" s="90" t="e">
        <f>IF(Worksheets!$AA$24&gt;=K259,(Worksheets!$L$45-SUM($O$7:O258))*((Worksheets!$L$44^3*Worksheets!$AD$29^3+3*Worksheets!$L$44^2*(1-Worksheets!$L$44)*Worksheets!$AD$29^2+3*Worksheets!$L$44*(1-Worksheets!$L$44)^2*Worksheets!$AD$29)/Worksheets!$L$45),0)</f>
        <v>#VALUE!</v>
      </c>
      <c r="P259" s="90" t="e">
        <f>IF(Worksheets!$AA$24&gt;=K259,(Worksheets!$L$45-SUM($P$7:P258))*((Worksheets!$L$44^4*Worksheets!$AD$29^4+4*Worksheets!$L$44^3*(1-Worksheets!$L$44)*Worksheets!$AD$29^3+6*Worksheets!$L$44^2*(1-Worksheets!$L$44)^2*Worksheets!$AD$29^2+4*Worksheets!$L$44*(1-Worksheets!$L$44^3)*Worksheets!$AD$29)/Worksheets!$L$45),0)</f>
        <v>#VALUE!</v>
      </c>
      <c r="Q259" s="90" t="str">
        <f>IF(Worksheets!$I$45='Yield Calculations'!$M$4,'Yield Calculations'!L259*'Yield Calculations'!M259,IF(Worksheets!$I$45='Yield Calculations'!$N$4,'Yield Calculations'!L259*'Yield Calculations'!N259,IF(Worksheets!$I$45='Yield Calculations'!$O$4,'Yield Calculations'!L259*'Yield Calculations'!O259,IF(Worksheets!$I$45='Yield Calculations'!$P$4,'Yield Calculations'!L259*'Yield Calculations'!P259,"Too Many Lanes"))))</f>
        <v>Too Many Lanes</v>
      </c>
      <c r="R259" s="90" t="str">
        <f>IF(Worksheets!$I$45='Yield Calculations'!$M$4,'Yield Calculations'!M259,IF(Worksheets!$I$45='Yield Calculations'!$N$4,'Yield Calculations'!N259,IF(Worksheets!$I$45='Yield Calculations'!$O$4,'Yield Calculations'!O259,IF(Worksheets!$I$45='Yield Calculations'!$P$4,'Yield Calculations'!P259,"Too Many Lanes"))))</f>
        <v>Too Many Lanes</v>
      </c>
    </row>
    <row r="260" spans="1:18">
      <c r="A260" s="83">
        <f t="shared" si="3"/>
        <v>253</v>
      </c>
      <c r="B260" s="83" t="e">
        <f>Worksheets!$S$24*(A260-0.5)</f>
        <v>#VALUE!</v>
      </c>
      <c r="C260" s="90" t="e">
        <f>IF(Worksheets!$V$24&gt;=A260,Worksheets!$G$45*Worksheets!$AD$29*(1-Worksheets!$AD$29)^('Yield Calculations'!A260-1),0)</f>
        <v>#VALUE!</v>
      </c>
      <c r="D260" s="90" t="e">
        <f>IF(Worksheets!$V$24&gt;=A260,(Worksheets!$G$45-SUM($D$7:D259))*(((2*Worksheets!$G$44*(1-Worksheets!$G$44)*Worksheets!$AD$29)+(Worksheets!$G$44^2*Worksheets!$AD$29^2))/Worksheets!$G$45),0)</f>
        <v>#VALUE!</v>
      </c>
      <c r="E260" s="90" t="e">
        <f>IF(Worksheets!$V$24&gt;=A260,(Worksheets!$G$45-SUM($E$7:E259))*((Worksheets!$G$44^3*Worksheets!$AD$29^3+3*Worksheets!$G$44^2*(1-Worksheets!$G$44)*Worksheets!$AD$29^2+3*Worksheets!$G$44*(1-Worksheets!$G$44)^2*Worksheets!$AD$29)/Worksheets!$G$45),0)</f>
        <v>#VALUE!</v>
      </c>
      <c r="F260" s="90" t="e">
        <f>IF(Worksheets!$V$24&gt;=A260,(Worksheets!$G$45-SUM($F$7:F259))*((Worksheets!$G$44^4*Worksheets!$AD$29^4+4*Worksheets!$G$44^3*(1-Worksheets!$G$44)*Worksheets!$AD$29^3+6*Worksheets!$G$44^2*(1-Worksheets!$G$44)^2*Worksheets!$AD$29^2+4*Worksheets!$G$44*(1-Worksheets!$G$44^3)*Worksheets!$AD$29)/Worksheets!$G$45),0)</f>
        <v>#VALUE!</v>
      </c>
      <c r="G260" s="90" t="str">
        <f>IF(Worksheets!$D$45='Yield Calculations'!$C$4,'Yield Calculations'!B260*'Yield Calculations'!C260,IF(Worksheets!$D$45='Yield Calculations'!$D$4,'Yield Calculations'!B260*'Yield Calculations'!D260,IF(Worksheets!$D$45='Yield Calculations'!$E$4,'Yield Calculations'!B260*'Yield Calculations'!E260,IF(Worksheets!$D$45='Yield Calculations'!$F$4,'Yield Calculations'!B260*'Yield Calculations'!F260,"Too Many Lanes"))))</f>
        <v>Too Many Lanes</v>
      </c>
      <c r="H260" s="90" t="str">
        <f>IF(Worksheets!$D$45='Yield Calculations'!$C$4,'Yield Calculations'!C260,IF(Worksheets!$D$45='Yield Calculations'!$D$4,'Yield Calculations'!D260,IF(Worksheets!$D$45='Yield Calculations'!$E$4,'Yield Calculations'!E260,IF(Worksheets!$D$45='Yield Calculations'!$F$4,'Yield Calculations'!F260,"Too Many Lanes"))))</f>
        <v>Too Many Lanes</v>
      </c>
      <c r="K260" s="83">
        <v>253</v>
      </c>
      <c r="L260" s="83" t="e">
        <f>Worksheets!$X$24*(K260-0.5)</f>
        <v>#VALUE!</v>
      </c>
      <c r="M260" s="90" t="e">
        <f>IF(Worksheets!$AA$24&gt;=K260,Worksheets!$L$45*Worksheets!$AD$29*(1-Worksheets!$AD$29)^('Yield Calculations'!K260-1),0)</f>
        <v>#VALUE!</v>
      </c>
      <c r="N260" s="90" t="e">
        <f>IF(Worksheets!$AA$24&gt;=K260,(Worksheets!$L$45-SUM($N$7:N259))*(((2*Worksheets!$L$44*(1-Worksheets!$L$44)*Worksheets!$AD$29)+(Worksheets!$L$44^2*Worksheets!$AD$29^2))/Worksheets!$L$45),0)</f>
        <v>#VALUE!</v>
      </c>
      <c r="O260" s="90" t="e">
        <f>IF(Worksheets!$AA$24&gt;=K260,(Worksheets!$L$45-SUM($O$7:O259))*((Worksheets!$L$44^3*Worksheets!$AD$29^3+3*Worksheets!$L$44^2*(1-Worksheets!$L$44)*Worksheets!$AD$29^2+3*Worksheets!$L$44*(1-Worksheets!$L$44)^2*Worksheets!$AD$29)/Worksheets!$L$45),0)</f>
        <v>#VALUE!</v>
      </c>
      <c r="P260" s="90" t="e">
        <f>IF(Worksheets!$AA$24&gt;=K260,(Worksheets!$L$45-SUM($P$7:P259))*((Worksheets!$L$44^4*Worksheets!$AD$29^4+4*Worksheets!$L$44^3*(1-Worksheets!$L$44)*Worksheets!$AD$29^3+6*Worksheets!$L$44^2*(1-Worksheets!$L$44)^2*Worksheets!$AD$29^2+4*Worksheets!$L$44*(1-Worksheets!$L$44^3)*Worksheets!$AD$29)/Worksheets!$L$45),0)</f>
        <v>#VALUE!</v>
      </c>
      <c r="Q260" s="90" t="str">
        <f>IF(Worksheets!$I$45='Yield Calculations'!$M$4,'Yield Calculations'!L260*'Yield Calculations'!M260,IF(Worksheets!$I$45='Yield Calculations'!$N$4,'Yield Calculations'!L260*'Yield Calculations'!N260,IF(Worksheets!$I$45='Yield Calculations'!$O$4,'Yield Calculations'!L260*'Yield Calculations'!O260,IF(Worksheets!$I$45='Yield Calculations'!$P$4,'Yield Calculations'!L260*'Yield Calculations'!P260,"Too Many Lanes"))))</f>
        <v>Too Many Lanes</v>
      </c>
      <c r="R260" s="90" t="str">
        <f>IF(Worksheets!$I$45='Yield Calculations'!$M$4,'Yield Calculations'!M260,IF(Worksheets!$I$45='Yield Calculations'!$N$4,'Yield Calculations'!N260,IF(Worksheets!$I$45='Yield Calculations'!$O$4,'Yield Calculations'!O260,IF(Worksheets!$I$45='Yield Calculations'!$P$4,'Yield Calculations'!P260,"Too Many Lanes"))))</f>
        <v>Too Many Lanes</v>
      </c>
    </row>
    <row r="261" spans="1:18">
      <c r="A261" s="83">
        <f t="shared" si="3"/>
        <v>254</v>
      </c>
      <c r="B261" s="83" t="e">
        <f>Worksheets!$S$24*(A261-0.5)</f>
        <v>#VALUE!</v>
      </c>
      <c r="C261" s="90" t="e">
        <f>IF(Worksheets!$V$24&gt;=A261,Worksheets!$G$45*Worksheets!$AD$29*(1-Worksheets!$AD$29)^('Yield Calculations'!A261-1),0)</f>
        <v>#VALUE!</v>
      </c>
      <c r="D261" s="90" t="e">
        <f>IF(Worksheets!$V$24&gt;=A261,(Worksheets!$G$45-SUM($D$7:D260))*(((2*Worksheets!$G$44*(1-Worksheets!$G$44)*Worksheets!$AD$29)+(Worksheets!$G$44^2*Worksheets!$AD$29^2))/Worksheets!$G$45),0)</f>
        <v>#VALUE!</v>
      </c>
      <c r="E261" s="90" t="e">
        <f>IF(Worksheets!$V$24&gt;=A261,(Worksheets!$G$45-SUM($E$7:E260))*((Worksheets!$G$44^3*Worksheets!$AD$29^3+3*Worksheets!$G$44^2*(1-Worksheets!$G$44)*Worksheets!$AD$29^2+3*Worksheets!$G$44*(1-Worksheets!$G$44)^2*Worksheets!$AD$29)/Worksheets!$G$45),0)</f>
        <v>#VALUE!</v>
      </c>
      <c r="F261" s="90" t="e">
        <f>IF(Worksheets!$V$24&gt;=A261,(Worksheets!$G$45-SUM($F$7:F260))*((Worksheets!$G$44^4*Worksheets!$AD$29^4+4*Worksheets!$G$44^3*(1-Worksheets!$G$44)*Worksheets!$AD$29^3+6*Worksheets!$G$44^2*(1-Worksheets!$G$44)^2*Worksheets!$AD$29^2+4*Worksheets!$G$44*(1-Worksheets!$G$44^3)*Worksheets!$AD$29)/Worksheets!$G$45),0)</f>
        <v>#VALUE!</v>
      </c>
      <c r="G261" s="90" t="str">
        <f>IF(Worksheets!$D$45='Yield Calculations'!$C$4,'Yield Calculations'!B261*'Yield Calculations'!C261,IF(Worksheets!$D$45='Yield Calculations'!$D$4,'Yield Calculations'!B261*'Yield Calculations'!D261,IF(Worksheets!$D$45='Yield Calculations'!$E$4,'Yield Calculations'!B261*'Yield Calculations'!E261,IF(Worksheets!$D$45='Yield Calculations'!$F$4,'Yield Calculations'!B261*'Yield Calculations'!F261,"Too Many Lanes"))))</f>
        <v>Too Many Lanes</v>
      </c>
      <c r="H261" s="90" t="str">
        <f>IF(Worksheets!$D$45='Yield Calculations'!$C$4,'Yield Calculations'!C261,IF(Worksheets!$D$45='Yield Calculations'!$D$4,'Yield Calculations'!D261,IF(Worksheets!$D$45='Yield Calculations'!$E$4,'Yield Calculations'!E261,IF(Worksheets!$D$45='Yield Calculations'!$F$4,'Yield Calculations'!F261,"Too Many Lanes"))))</f>
        <v>Too Many Lanes</v>
      </c>
      <c r="K261" s="83">
        <v>254</v>
      </c>
      <c r="L261" s="83" t="e">
        <f>Worksheets!$X$24*(K261-0.5)</f>
        <v>#VALUE!</v>
      </c>
      <c r="M261" s="90" t="e">
        <f>IF(Worksheets!$AA$24&gt;=K261,Worksheets!$L$45*Worksheets!$AD$29*(1-Worksheets!$AD$29)^('Yield Calculations'!K261-1),0)</f>
        <v>#VALUE!</v>
      </c>
      <c r="N261" s="90" t="e">
        <f>IF(Worksheets!$AA$24&gt;=K261,(Worksheets!$L$45-SUM($N$7:N260))*(((2*Worksheets!$L$44*(1-Worksheets!$L$44)*Worksheets!$AD$29)+(Worksheets!$L$44^2*Worksheets!$AD$29^2))/Worksheets!$L$45),0)</f>
        <v>#VALUE!</v>
      </c>
      <c r="O261" s="90" t="e">
        <f>IF(Worksheets!$AA$24&gt;=K261,(Worksheets!$L$45-SUM($O$7:O260))*((Worksheets!$L$44^3*Worksheets!$AD$29^3+3*Worksheets!$L$44^2*(1-Worksheets!$L$44)*Worksheets!$AD$29^2+3*Worksheets!$L$44*(1-Worksheets!$L$44)^2*Worksheets!$AD$29)/Worksheets!$L$45),0)</f>
        <v>#VALUE!</v>
      </c>
      <c r="P261" s="90" t="e">
        <f>IF(Worksheets!$AA$24&gt;=K261,(Worksheets!$L$45-SUM($P$7:P260))*((Worksheets!$L$44^4*Worksheets!$AD$29^4+4*Worksheets!$L$44^3*(1-Worksheets!$L$44)*Worksheets!$AD$29^3+6*Worksheets!$L$44^2*(1-Worksheets!$L$44)^2*Worksheets!$AD$29^2+4*Worksheets!$L$44*(1-Worksheets!$L$44^3)*Worksheets!$AD$29)/Worksheets!$L$45),0)</f>
        <v>#VALUE!</v>
      </c>
      <c r="Q261" s="90" t="str">
        <f>IF(Worksheets!$I$45='Yield Calculations'!$M$4,'Yield Calculations'!L261*'Yield Calculations'!M261,IF(Worksheets!$I$45='Yield Calculations'!$N$4,'Yield Calculations'!L261*'Yield Calculations'!N261,IF(Worksheets!$I$45='Yield Calculations'!$O$4,'Yield Calculations'!L261*'Yield Calculations'!O261,IF(Worksheets!$I$45='Yield Calculations'!$P$4,'Yield Calculations'!L261*'Yield Calculations'!P261,"Too Many Lanes"))))</f>
        <v>Too Many Lanes</v>
      </c>
      <c r="R261" s="90" t="str">
        <f>IF(Worksheets!$I$45='Yield Calculations'!$M$4,'Yield Calculations'!M261,IF(Worksheets!$I$45='Yield Calculations'!$N$4,'Yield Calculations'!N261,IF(Worksheets!$I$45='Yield Calculations'!$O$4,'Yield Calculations'!O261,IF(Worksheets!$I$45='Yield Calculations'!$P$4,'Yield Calculations'!P261,"Too Many Lanes"))))</f>
        <v>Too Many Lanes</v>
      </c>
    </row>
    <row r="262" spans="1:18">
      <c r="A262" s="83">
        <f t="shared" si="3"/>
        <v>255</v>
      </c>
      <c r="B262" s="83" t="e">
        <f>Worksheets!$S$24*(A262-0.5)</f>
        <v>#VALUE!</v>
      </c>
      <c r="C262" s="90" t="e">
        <f>IF(Worksheets!$V$24&gt;=A262,Worksheets!$G$45*Worksheets!$AD$29*(1-Worksheets!$AD$29)^('Yield Calculations'!A262-1),0)</f>
        <v>#VALUE!</v>
      </c>
      <c r="D262" s="90" t="e">
        <f>IF(Worksheets!$V$24&gt;=A262,(Worksheets!$G$45-SUM($D$7:D261))*(((2*Worksheets!$G$44*(1-Worksheets!$G$44)*Worksheets!$AD$29)+(Worksheets!$G$44^2*Worksheets!$AD$29^2))/Worksheets!$G$45),0)</f>
        <v>#VALUE!</v>
      </c>
      <c r="E262" s="90" t="e">
        <f>IF(Worksheets!$V$24&gt;=A262,(Worksheets!$G$45-SUM($E$7:E261))*((Worksheets!$G$44^3*Worksheets!$AD$29^3+3*Worksheets!$G$44^2*(1-Worksheets!$G$44)*Worksheets!$AD$29^2+3*Worksheets!$G$44*(1-Worksheets!$G$44)^2*Worksheets!$AD$29)/Worksheets!$G$45),0)</f>
        <v>#VALUE!</v>
      </c>
      <c r="F262" s="90" t="e">
        <f>IF(Worksheets!$V$24&gt;=A262,(Worksheets!$G$45-SUM($F$7:F261))*((Worksheets!$G$44^4*Worksheets!$AD$29^4+4*Worksheets!$G$44^3*(1-Worksheets!$G$44)*Worksheets!$AD$29^3+6*Worksheets!$G$44^2*(1-Worksheets!$G$44)^2*Worksheets!$AD$29^2+4*Worksheets!$G$44*(1-Worksheets!$G$44^3)*Worksheets!$AD$29)/Worksheets!$G$45),0)</f>
        <v>#VALUE!</v>
      </c>
      <c r="G262" s="90" t="str">
        <f>IF(Worksheets!$D$45='Yield Calculations'!$C$4,'Yield Calculations'!B262*'Yield Calculations'!C262,IF(Worksheets!$D$45='Yield Calculations'!$D$4,'Yield Calculations'!B262*'Yield Calculations'!D262,IF(Worksheets!$D$45='Yield Calculations'!$E$4,'Yield Calculations'!B262*'Yield Calculations'!E262,IF(Worksheets!$D$45='Yield Calculations'!$F$4,'Yield Calculations'!B262*'Yield Calculations'!F262,"Too Many Lanes"))))</f>
        <v>Too Many Lanes</v>
      </c>
      <c r="H262" s="90" t="str">
        <f>IF(Worksheets!$D$45='Yield Calculations'!$C$4,'Yield Calculations'!C262,IF(Worksheets!$D$45='Yield Calculations'!$D$4,'Yield Calculations'!D262,IF(Worksheets!$D$45='Yield Calculations'!$E$4,'Yield Calculations'!E262,IF(Worksheets!$D$45='Yield Calculations'!$F$4,'Yield Calculations'!F262,"Too Many Lanes"))))</f>
        <v>Too Many Lanes</v>
      </c>
      <c r="K262" s="83">
        <v>255</v>
      </c>
      <c r="L262" s="83" t="e">
        <f>Worksheets!$X$24*(K262-0.5)</f>
        <v>#VALUE!</v>
      </c>
      <c r="M262" s="90" t="e">
        <f>IF(Worksheets!$AA$24&gt;=K262,Worksheets!$L$45*Worksheets!$AD$29*(1-Worksheets!$AD$29)^('Yield Calculations'!K262-1),0)</f>
        <v>#VALUE!</v>
      </c>
      <c r="N262" s="90" t="e">
        <f>IF(Worksheets!$AA$24&gt;=K262,(Worksheets!$L$45-SUM($N$7:N261))*(((2*Worksheets!$L$44*(1-Worksheets!$L$44)*Worksheets!$AD$29)+(Worksheets!$L$44^2*Worksheets!$AD$29^2))/Worksheets!$L$45),0)</f>
        <v>#VALUE!</v>
      </c>
      <c r="O262" s="90" t="e">
        <f>IF(Worksheets!$AA$24&gt;=K262,(Worksheets!$L$45-SUM($O$7:O261))*((Worksheets!$L$44^3*Worksheets!$AD$29^3+3*Worksheets!$L$44^2*(1-Worksheets!$L$44)*Worksheets!$AD$29^2+3*Worksheets!$L$44*(1-Worksheets!$L$44)^2*Worksheets!$AD$29)/Worksheets!$L$45),0)</f>
        <v>#VALUE!</v>
      </c>
      <c r="P262" s="90" t="e">
        <f>IF(Worksheets!$AA$24&gt;=K262,(Worksheets!$L$45-SUM($P$7:P261))*((Worksheets!$L$44^4*Worksheets!$AD$29^4+4*Worksheets!$L$44^3*(1-Worksheets!$L$44)*Worksheets!$AD$29^3+6*Worksheets!$L$44^2*(1-Worksheets!$L$44)^2*Worksheets!$AD$29^2+4*Worksheets!$L$44*(1-Worksheets!$L$44^3)*Worksheets!$AD$29)/Worksheets!$L$45),0)</f>
        <v>#VALUE!</v>
      </c>
      <c r="Q262" s="90" t="str">
        <f>IF(Worksheets!$I$45='Yield Calculations'!$M$4,'Yield Calculations'!L262*'Yield Calculations'!M262,IF(Worksheets!$I$45='Yield Calculations'!$N$4,'Yield Calculations'!L262*'Yield Calculations'!N262,IF(Worksheets!$I$45='Yield Calculations'!$O$4,'Yield Calculations'!L262*'Yield Calculations'!O262,IF(Worksheets!$I$45='Yield Calculations'!$P$4,'Yield Calculations'!L262*'Yield Calculations'!P262,"Too Many Lanes"))))</f>
        <v>Too Many Lanes</v>
      </c>
      <c r="R262" s="90" t="str">
        <f>IF(Worksheets!$I$45='Yield Calculations'!$M$4,'Yield Calculations'!M262,IF(Worksheets!$I$45='Yield Calculations'!$N$4,'Yield Calculations'!N262,IF(Worksheets!$I$45='Yield Calculations'!$O$4,'Yield Calculations'!O262,IF(Worksheets!$I$45='Yield Calculations'!$P$4,'Yield Calculations'!P262,"Too Many Lanes"))))</f>
        <v>Too Many Lanes</v>
      </c>
    </row>
    <row r="263" spans="1:18">
      <c r="A263" s="83">
        <f t="shared" si="3"/>
        <v>256</v>
      </c>
      <c r="B263" s="83" t="e">
        <f>Worksheets!$S$24*(A263-0.5)</f>
        <v>#VALUE!</v>
      </c>
      <c r="C263" s="90" t="e">
        <f>IF(Worksheets!$V$24&gt;=A263,Worksheets!$G$45*Worksheets!$AD$29*(1-Worksheets!$AD$29)^('Yield Calculations'!A263-1),0)</f>
        <v>#VALUE!</v>
      </c>
      <c r="D263" s="90" t="e">
        <f>IF(Worksheets!$V$24&gt;=A263,(Worksheets!$G$45-SUM($D$7:D262))*(((2*Worksheets!$G$44*(1-Worksheets!$G$44)*Worksheets!$AD$29)+(Worksheets!$G$44^2*Worksheets!$AD$29^2))/Worksheets!$G$45),0)</f>
        <v>#VALUE!</v>
      </c>
      <c r="E263" s="90" t="e">
        <f>IF(Worksheets!$V$24&gt;=A263,(Worksheets!$G$45-SUM($E$7:E262))*((Worksheets!$G$44^3*Worksheets!$AD$29^3+3*Worksheets!$G$44^2*(1-Worksheets!$G$44)*Worksheets!$AD$29^2+3*Worksheets!$G$44*(1-Worksheets!$G$44)^2*Worksheets!$AD$29)/Worksheets!$G$45),0)</f>
        <v>#VALUE!</v>
      </c>
      <c r="F263" s="90" t="e">
        <f>IF(Worksheets!$V$24&gt;=A263,(Worksheets!$G$45-SUM($F$7:F262))*((Worksheets!$G$44^4*Worksheets!$AD$29^4+4*Worksheets!$G$44^3*(1-Worksheets!$G$44)*Worksheets!$AD$29^3+6*Worksheets!$G$44^2*(1-Worksheets!$G$44)^2*Worksheets!$AD$29^2+4*Worksheets!$G$44*(1-Worksheets!$G$44^3)*Worksheets!$AD$29)/Worksheets!$G$45),0)</f>
        <v>#VALUE!</v>
      </c>
      <c r="G263" s="90" t="str">
        <f>IF(Worksheets!$D$45='Yield Calculations'!$C$4,'Yield Calculations'!B263*'Yield Calculations'!C263,IF(Worksheets!$D$45='Yield Calculations'!$D$4,'Yield Calculations'!B263*'Yield Calculations'!D263,IF(Worksheets!$D$45='Yield Calculations'!$E$4,'Yield Calculations'!B263*'Yield Calculations'!E263,IF(Worksheets!$D$45='Yield Calculations'!$F$4,'Yield Calculations'!B263*'Yield Calculations'!F263,"Too Many Lanes"))))</f>
        <v>Too Many Lanes</v>
      </c>
      <c r="H263" s="90" t="str">
        <f>IF(Worksheets!$D$45='Yield Calculations'!$C$4,'Yield Calculations'!C263,IF(Worksheets!$D$45='Yield Calculations'!$D$4,'Yield Calculations'!D263,IF(Worksheets!$D$45='Yield Calculations'!$E$4,'Yield Calculations'!E263,IF(Worksheets!$D$45='Yield Calculations'!$F$4,'Yield Calculations'!F263,"Too Many Lanes"))))</f>
        <v>Too Many Lanes</v>
      </c>
      <c r="K263" s="83">
        <v>256</v>
      </c>
      <c r="L263" s="83" t="e">
        <f>Worksheets!$X$24*(K263-0.5)</f>
        <v>#VALUE!</v>
      </c>
      <c r="M263" s="90" t="e">
        <f>IF(Worksheets!$AA$24&gt;=K263,Worksheets!$L$45*Worksheets!$AD$29*(1-Worksheets!$AD$29)^('Yield Calculations'!K263-1),0)</f>
        <v>#VALUE!</v>
      </c>
      <c r="N263" s="90" t="e">
        <f>IF(Worksheets!$AA$24&gt;=K263,(Worksheets!$L$45-SUM($N$7:N262))*(((2*Worksheets!$L$44*(1-Worksheets!$L$44)*Worksheets!$AD$29)+(Worksheets!$L$44^2*Worksheets!$AD$29^2))/Worksheets!$L$45),0)</f>
        <v>#VALUE!</v>
      </c>
      <c r="O263" s="90" t="e">
        <f>IF(Worksheets!$AA$24&gt;=K263,(Worksheets!$L$45-SUM($O$7:O262))*((Worksheets!$L$44^3*Worksheets!$AD$29^3+3*Worksheets!$L$44^2*(1-Worksheets!$L$44)*Worksheets!$AD$29^2+3*Worksheets!$L$44*(1-Worksheets!$L$44)^2*Worksheets!$AD$29)/Worksheets!$L$45),0)</f>
        <v>#VALUE!</v>
      </c>
      <c r="P263" s="90" t="e">
        <f>IF(Worksheets!$AA$24&gt;=K263,(Worksheets!$L$45-SUM($P$7:P262))*((Worksheets!$L$44^4*Worksheets!$AD$29^4+4*Worksheets!$L$44^3*(1-Worksheets!$L$44)*Worksheets!$AD$29^3+6*Worksheets!$L$44^2*(1-Worksheets!$L$44)^2*Worksheets!$AD$29^2+4*Worksheets!$L$44*(1-Worksheets!$L$44^3)*Worksheets!$AD$29)/Worksheets!$L$45),0)</f>
        <v>#VALUE!</v>
      </c>
      <c r="Q263" s="90" t="str">
        <f>IF(Worksheets!$I$45='Yield Calculations'!$M$4,'Yield Calculations'!L263*'Yield Calculations'!M263,IF(Worksheets!$I$45='Yield Calculations'!$N$4,'Yield Calculations'!L263*'Yield Calculations'!N263,IF(Worksheets!$I$45='Yield Calculations'!$O$4,'Yield Calculations'!L263*'Yield Calculations'!O263,IF(Worksheets!$I$45='Yield Calculations'!$P$4,'Yield Calculations'!L263*'Yield Calculations'!P263,"Too Many Lanes"))))</f>
        <v>Too Many Lanes</v>
      </c>
      <c r="R263" s="90" t="str">
        <f>IF(Worksheets!$I$45='Yield Calculations'!$M$4,'Yield Calculations'!M263,IF(Worksheets!$I$45='Yield Calculations'!$N$4,'Yield Calculations'!N263,IF(Worksheets!$I$45='Yield Calculations'!$O$4,'Yield Calculations'!O263,IF(Worksheets!$I$45='Yield Calculations'!$P$4,'Yield Calculations'!P263,"Too Many Lanes"))))</f>
        <v>Too Many Lanes</v>
      </c>
    </row>
    <row r="264" spans="1:18">
      <c r="A264" s="83">
        <f t="shared" si="3"/>
        <v>257</v>
      </c>
      <c r="B264" s="83" t="e">
        <f>Worksheets!$S$24*(A264-0.5)</f>
        <v>#VALUE!</v>
      </c>
      <c r="C264" s="90" t="e">
        <f>IF(Worksheets!$V$24&gt;=A264,Worksheets!$G$45*Worksheets!$AD$29*(1-Worksheets!$AD$29)^('Yield Calculations'!A264-1),0)</f>
        <v>#VALUE!</v>
      </c>
      <c r="D264" s="90" t="e">
        <f>IF(Worksheets!$V$24&gt;=A264,(Worksheets!$G$45-SUM($D$7:D263))*(((2*Worksheets!$G$44*(1-Worksheets!$G$44)*Worksheets!$AD$29)+(Worksheets!$G$44^2*Worksheets!$AD$29^2))/Worksheets!$G$45),0)</f>
        <v>#VALUE!</v>
      </c>
      <c r="E264" s="90" t="e">
        <f>IF(Worksheets!$V$24&gt;=A264,(Worksheets!$G$45-SUM($E$7:E263))*((Worksheets!$G$44^3*Worksheets!$AD$29^3+3*Worksheets!$G$44^2*(1-Worksheets!$G$44)*Worksheets!$AD$29^2+3*Worksheets!$G$44*(1-Worksheets!$G$44)^2*Worksheets!$AD$29)/Worksheets!$G$45),0)</f>
        <v>#VALUE!</v>
      </c>
      <c r="F264" s="90" t="e">
        <f>IF(Worksheets!$V$24&gt;=A264,(Worksheets!$G$45-SUM($F$7:F263))*((Worksheets!$G$44^4*Worksheets!$AD$29^4+4*Worksheets!$G$44^3*(1-Worksheets!$G$44)*Worksheets!$AD$29^3+6*Worksheets!$G$44^2*(1-Worksheets!$G$44)^2*Worksheets!$AD$29^2+4*Worksheets!$G$44*(1-Worksheets!$G$44^3)*Worksheets!$AD$29)/Worksheets!$G$45),0)</f>
        <v>#VALUE!</v>
      </c>
      <c r="G264" s="90" t="str">
        <f>IF(Worksheets!$D$45='Yield Calculations'!$C$4,'Yield Calculations'!B264*'Yield Calculations'!C264,IF(Worksheets!$D$45='Yield Calculations'!$D$4,'Yield Calculations'!B264*'Yield Calculations'!D264,IF(Worksheets!$D$45='Yield Calculations'!$E$4,'Yield Calculations'!B264*'Yield Calculations'!E264,IF(Worksheets!$D$45='Yield Calculations'!$F$4,'Yield Calculations'!B264*'Yield Calculations'!F264,"Too Many Lanes"))))</f>
        <v>Too Many Lanes</v>
      </c>
      <c r="H264" s="90" t="str">
        <f>IF(Worksheets!$D$45='Yield Calculations'!$C$4,'Yield Calculations'!C264,IF(Worksheets!$D$45='Yield Calculations'!$D$4,'Yield Calculations'!D264,IF(Worksheets!$D$45='Yield Calculations'!$E$4,'Yield Calculations'!E264,IF(Worksheets!$D$45='Yield Calculations'!$F$4,'Yield Calculations'!F264,"Too Many Lanes"))))</f>
        <v>Too Many Lanes</v>
      </c>
      <c r="K264" s="83">
        <v>257</v>
      </c>
      <c r="L264" s="83" t="e">
        <f>Worksheets!$X$24*(K264-0.5)</f>
        <v>#VALUE!</v>
      </c>
      <c r="M264" s="90" t="e">
        <f>IF(Worksheets!$AA$24&gt;=K264,Worksheets!$L$45*Worksheets!$AD$29*(1-Worksheets!$AD$29)^('Yield Calculations'!K264-1),0)</f>
        <v>#VALUE!</v>
      </c>
      <c r="N264" s="90" t="e">
        <f>IF(Worksheets!$AA$24&gt;=K264,(Worksheets!$L$45-SUM($N$7:N263))*(((2*Worksheets!$L$44*(1-Worksheets!$L$44)*Worksheets!$AD$29)+(Worksheets!$L$44^2*Worksheets!$AD$29^2))/Worksheets!$L$45),0)</f>
        <v>#VALUE!</v>
      </c>
      <c r="O264" s="90" t="e">
        <f>IF(Worksheets!$AA$24&gt;=K264,(Worksheets!$L$45-SUM($O$7:O263))*((Worksheets!$L$44^3*Worksheets!$AD$29^3+3*Worksheets!$L$44^2*(1-Worksheets!$L$44)*Worksheets!$AD$29^2+3*Worksheets!$L$44*(1-Worksheets!$L$44)^2*Worksheets!$AD$29)/Worksheets!$L$45),0)</f>
        <v>#VALUE!</v>
      </c>
      <c r="P264" s="90" t="e">
        <f>IF(Worksheets!$AA$24&gt;=K264,(Worksheets!$L$45-SUM($P$7:P263))*((Worksheets!$L$44^4*Worksheets!$AD$29^4+4*Worksheets!$L$44^3*(1-Worksheets!$L$44)*Worksheets!$AD$29^3+6*Worksheets!$L$44^2*(1-Worksheets!$L$44)^2*Worksheets!$AD$29^2+4*Worksheets!$L$44*(1-Worksheets!$L$44^3)*Worksheets!$AD$29)/Worksheets!$L$45),0)</f>
        <v>#VALUE!</v>
      </c>
      <c r="Q264" s="90" t="str">
        <f>IF(Worksheets!$I$45='Yield Calculations'!$M$4,'Yield Calculations'!L264*'Yield Calculations'!M264,IF(Worksheets!$I$45='Yield Calculations'!$N$4,'Yield Calculations'!L264*'Yield Calculations'!N264,IF(Worksheets!$I$45='Yield Calculations'!$O$4,'Yield Calculations'!L264*'Yield Calculations'!O264,IF(Worksheets!$I$45='Yield Calculations'!$P$4,'Yield Calculations'!L264*'Yield Calculations'!P264,"Too Many Lanes"))))</f>
        <v>Too Many Lanes</v>
      </c>
      <c r="R264" s="90" t="str">
        <f>IF(Worksheets!$I$45='Yield Calculations'!$M$4,'Yield Calculations'!M264,IF(Worksheets!$I$45='Yield Calculations'!$N$4,'Yield Calculations'!N264,IF(Worksheets!$I$45='Yield Calculations'!$O$4,'Yield Calculations'!O264,IF(Worksheets!$I$45='Yield Calculations'!$P$4,'Yield Calculations'!P264,"Too Many Lanes"))))</f>
        <v>Too Many Lanes</v>
      </c>
    </row>
    <row r="265" spans="1:18">
      <c r="A265" s="83">
        <f t="shared" ref="A265:A328" si="4">A264+1</f>
        <v>258</v>
      </c>
      <c r="B265" s="83" t="e">
        <f>Worksheets!$S$24*(A265-0.5)</f>
        <v>#VALUE!</v>
      </c>
      <c r="C265" s="90" t="e">
        <f>IF(Worksheets!$V$24&gt;=A265,Worksheets!$G$45*Worksheets!$AD$29*(1-Worksheets!$AD$29)^('Yield Calculations'!A265-1),0)</f>
        <v>#VALUE!</v>
      </c>
      <c r="D265" s="90" t="e">
        <f>IF(Worksheets!$V$24&gt;=A265,(Worksheets!$G$45-SUM($D$7:D264))*(((2*Worksheets!$G$44*(1-Worksheets!$G$44)*Worksheets!$AD$29)+(Worksheets!$G$44^2*Worksheets!$AD$29^2))/Worksheets!$G$45),0)</f>
        <v>#VALUE!</v>
      </c>
      <c r="E265" s="90" t="e">
        <f>IF(Worksheets!$V$24&gt;=A265,(Worksheets!$G$45-SUM($E$7:E264))*((Worksheets!$G$44^3*Worksheets!$AD$29^3+3*Worksheets!$G$44^2*(1-Worksheets!$G$44)*Worksheets!$AD$29^2+3*Worksheets!$G$44*(1-Worksheets!$G$44)^2*Worksheets!$AD$29)/Worksheets!$G$45),0)</f>
        <v>#VALUE!</v>
      </c>
      <c r="F265" s="90" t="e">
        <f>IF(Worksheets!$V$24&gt;=A265,(Worksheets!$G$45-SUM($F$7:F264))*((Worksheets!$G$44^4*Worksheets!$AD$29^4+4*Worksheets!$G$44^3*(1-Worksheets!$G$44)*Worksheets!$AD$29^3+6*Worksheets!$G$44^2*(1-Worksheets!$G$44)^2*Worksheets!$AD$29^2+4*Worksheets!$G$44*(1-Worksheets!$G$44^3)*Worksheets!$AD$29)/Worksheets!$G$45),0)</f>
        <v>#VALUE!</v>
      </c>
      <c r="G265" s="90" t="str">
        <f>IF(Worksheets!$D$45='Yield Calculations'!$C$4,'Yield Calculations'!B265*'Yield Calculations'!C265,IF(Worksheets!$D$45='Yield Calculations'!$D$4,'Yield Calculations'!B265*'Yield Calculations'!D265,IF(Worksheets!$D$45='Yield Calculations'!$E$4,'Yield Calculations'!B265*'Yield Calculations'!E265,IF(Worksheets!$D$45='Yield Calculations'!$F$4,'Yield Calculations'!B265*'Yield Calculations'!F265,"Too Many Lanes"))))</f>
        <v>Too Many Lanes</v>
      </c>
      <c r="H265" s="90" t="str">
        <f>IF(Worksheets!$D$45='Yield Calculations'!$C$4,'Yield Calculations'!C265,IF(Worksheets!$D$45='Yield Calculations'!$D$4,'Yield Calculations'!D265,IF(Worksheets!$D$45='Yield Calculations'!$E$4,'Yield Calculations'!E265,IF(Worksheets!$D$45='Yield Calculations'!$F$4,'Yield Calculations'!F265,"Too Many Lanes"))))</f>
        <v>Too Many Lanes</v>
      </c>
      <c r="K265" s="83">
        <v>258</v>
      </c>
      <c r="L265" s="83" t="e">
        <f>Worksheets!$X$24*(K265-0.5)</f>
        <v>#VALUE!</v>
      </c>
      <c r="M265" s="90" t="e">
        <f>IF(Worksheets!$AA$24&gt;=K265,Worksheets!$L$45*Worksheets!$AD$29*(1-Worksheets!$AD$29)^('Yield Calculations'!K265-1),0)</f>
        <v>#VALUE!</v>
      </c>
      <c r="N265" s="90" t="e">
        <f>IF(Worksheets!$AA$24&gt;=K265,(Worksheets!$L$45-SUM($N$7:N264))*(((2*Worksheets!$L$44*(1-Worksheets!$L$44)*Worksheets!$AD$29)+(Worksheets!$L$44^2*Worksheets!$AD$29^2))/Worksheets!$L$45),0)</f>
        <v>#VALUE!</v>
      </c>
      <c r="O265" s="90" t="e">
        <f>IF(Worksheets!$AA$24&gt;=K265,(Worksheets!$L$45-SUM($O$7:O264))*((Worksheets!$L$44^3*Worksheets!$AD$29^3+3*Worksheets!$L$44^2*(1-Worksheets!$L$44)*Worksheets!$AD$29^2+3*Worksheets!$L$44*(1-Worksheets!$L$44)^2*Worksheets!$AD$29)/Worksheets!$L$45),0)</f>
        <v>#VALUE!</v>
      </c>
      <c r="P265" s="90" t="e">
        <f>IF(Worksheets!$AA$24&gt;=K265,(Worksheets!$L$45-SUM($P$7:P264))*((Worksheets!$L$44^4*Worksheets!$AD$29^4+4*Worksheets!$L$44^3*(1-Worksheets!$L$44)*Worksheets!$AD$29^3+6*Worksheets!$L$44^2*(1-Worksheets!$L$44)^2*Worksheets!$AD$29^2+4*Worksheets!$L$44*(1-Worksheets!$L$44^3)*Worksheets!$AD$29)/Worksheets!$L$45),0)</f>
        <v>#VALUE!</v>
      </c>
      <c r="Q265" s="90" t="str">
        <f>IF(Worksheets!$I$45='Yield Calculations'!$M$4,'Yield Calculations'!L265*'Yield Calculations'!M265,IF(Worksheets!$I$45='Yield Calculations'!$N$4,'Yield Calculations'!L265*'Yield Calculations'!N265,IF(Worksheets!$I$45='Yield Calculations'!$O$4,'Yield Calculations'!L265*'Yield Calculations'!O265,IF(Worksheets!$I$45='Yield Calculations'!$P$4,'Yield Calculations'!L265*'Yield Calculations'!P265,"Too Many Lanes"))))</f>
        <v>Too Many Lanes</v>
      </c>
      <c r="R265" s="90" t="str">
        <f>IF(Worksheets!$I$45='Yield Calculations'!$M$4,'Yield Calculations'!M265,IF(Worksheets!$I$45='Yield Calculations'!$N$4,'Yield Calculations'!N265,IF(Worksheets!$I$45='Yield Calculations'!$O$4,'Yield Calculations'!O265,IF(Worksheets!$I$45='Yield Calculations'!$P$4,'Yield Calculations'!P265,"Too Many Lanes"))))</f>
        <v>Too Many Lanes</v>
      </c>
    </row>
    <row r="266" spans="1:18">
      <c r="A266" s="83">
        <f t="shared" si="4"/>
        <v>259</v>
      </c>
      <c r="B266" s="83" t="e">
        <f>Worksheets!$S$24*(A266-0.5)</f>
        <v>#VALUE!</v>
      </c>
      <c r="C266" s="90" t="e">
        <f>IF(Worksheets!$V$24&gt;=A266,Worksheets!$G$45*Worksheets!$AD$29*(1-Worksheets!$AD$29)^('Yield Calculations'!A266-1),0)</f>
        <v>#VALUE!</v>
      </c>
      <c r="D266" s="90" t="e">
        <f>IF(Worksheets!$V$24&gt;=A266,(Worksheets!$G$45-SUM($D$7:D265))*(((2*Worksheets!$G$44*(1-Worksheets!$G$44)*Worksheets!$AD$29)+(Worksheets!$G$44^2*Worksheets!$AD$29^2))/Worksheets!$G$45),0)</f>
        <v>#VALUE!</v>
      </c>
      <c r="E266" s="90" t="e">
        <f>IF(Worksheets!$V$24&gt;=A266,(Worksheets!$G$45-SUM($E$7:E265))*((Worksheets!$G$44^3*Worksheets!$AD$29^3+3*Worksheets!$G$44^2*(1-Worksheets!$G$44)*Worksheets!$AD$29^2+3*Worksheets!$G$44*(1-Worksheets!$G$44)^2*Worksheets!$AD$29)/Worksheets!$G$45),0)</f>
        <v>#VALUE!</v>
      </c>
      <c r="F266" s="90" t="e">
        <f>IF(Worksheets!$V$24&gt;=A266,(Worksheets!$G$45-SUM($F$7:F265))*((Worksheets!$G$44^4*Worksheets!$AD$29^4+4*Worksheets!$G$44^3*(1-Worksheets!$G$44)*Worksheets!$AD$29^3+6*Worksheets!$G$44^2*(1-Worksheets!$G$44)^2*Worksheets!$AD$29^2+4*Worksheets!$G$44*(1-Worksheets!$G$44^3)*Worksheets!$AD$29)/Worksheets!$G$45),0)</f>
        <v>#VALUE!</v>
      </c>
      <c r="G266" s="90" t="str">
        <f>IF(Worksheets!$D$45='Yield Calculations'!$C$4,'Yield Calculations'!B266*'Yield Calculations'!C266,IF(Worksheets!$D$45='Yield Calculations'!$D$4,'Yield Calculations'!B266*'Yield Calculations'!D266,IF(Worksheets!$D$45='Yield Calculations'!$E$4,'Yield Calculations'!B266*'Yield Calculations'!E266,IF(Worksheets!$D$45='Yield Calculations'!$F$4,'Yield Calculations'!B266*'Yield Calculations'!F266,"Too Many Lanes"))))</f>
        <v>Too Many Lanes</v>
      </c>
      <c r="H266" s="90" t="str">
        <f>IF(Worksheets!$D$45='Yield Calculations'!$C$4,'Yield Calculations'!C266,IF(Worksheets!$D$45='Yield Calculations'!$D$4,'Yield Calculations'!D266,IF(Worksheets!$D$45='Yield Calculations'!$E$4,'Yield Calculations'!E266,IF(Worksheets!$D$45='Yield Calculations'!$F$4,'Yield Calculations'!F266,"Too Many Lanes"))))</f>
        <v>Too Many Lanes</v>
      </c>
      <c r="K266" s="83">
        <v>259</v>
      </c>
      <c r="L266" s="83" t="e">
        <f>Worksheets!$X$24*(K266-0.5)</f>
        <v>#VALUE!</v>
      </c>
      <c r="M266" s="90" t="e">
        <f>IF(Worksheets!$AA$24&gt;=K266,Worksheets!$L$45*Worksheets!$AD$29*(1-Worksheets!$AD$29)^('Yield Calculations'!K266-1),0)</f>
        <v>#VALUE!</v>
      </c>
      <c r="N266" s="90" t="e">
        <f>IF(Worksheets!$AA$24&gt;=K266,(Worksheets!$L$45-SUM($N$7:N265))*(((2*Worksheets!$L$44*(1-Worksheets!$L$44)*Worksheets!$AD$29)+(Worksheets!$L$44^2*Worksheets!$AD$29^2))/Worksheets!$L$45),0)</f>
        <v>#VALUE!</v>
      </c>
      <c r="O266" s="90" t="e">
        <f>IF(Worksheets!$AA$24&gt;=K266,(Worksheets!$L$45-SUM($O$7:O265))*((Worksheets!$L$44^3*Worksheets!$AD$29^3+3*Worksheets!$L$44^2*(1-Worksheets!$L$44)*Worksheets!$AD$29^2+3*Worksheets!$L$44*(1-Worksheets!$L$44)^2*Worksheets!$AD$29)/Worksheets!$L$45),0)</f>
        <v>#VALUE!</v>
      </c>
      <c r="P266" s="90" t="e">
        <f>IF(Worksheets!$AA$24&gt;=K266,(Worksheets!$L$45-SUM($P$7:P265))*((Worksheets!$L$44^4*Worksheets!$AD$29^4+4*Worksheets!$L$44^3*(1-Worksheets!$L$44)*Worksheets!$AD$29^3+6*Worksheets!$L$44^2*(1-Worksheets!$L$44)^2*Worksheets!$AD$29^2+4*Worksheets!$L$44*(1-Worksheets!$L$44^3)*Worksheets!$AD$29)/Worksheets!$L$45),0)</f>
        <v>#VALUE!</v>
      </c>
      <c r="Q266" s="90" t="str">
        <f>IF(Worksheets!$I$45='Yield Calculations'!$M$4,'Yield Calculations'!L266*'Yield Calculations'!M266,IF(Worksheets!$I$45='Yield Calculations'!$N$4,'Yield Calculations'!L266*'Yield Calculations'!N266,IF(Worksheets!$I$45='Yield Calculations'!$O$4,'Yield Calculations'!L266*'Yield Calculations'!O266,IF(Worksheets!$I$45='Yield Calculations'!$P$4,'Yield Calculations'!L266*'Yield Calculations'!P266,"Too Many Lanes"))))</f>
        <v>Too Many Lanes</v>
      </c>
      <c r="R266" s="90" t="str">
        <f>IF(Worksheets!$I$45='Yield Calculations'!$M$4,'Yield Calculations'!M266,IF(Worksheets!$I$45='Yield Calculations'!$N$4,'Yield Calculations'!N266,IF(Worksheets!$I$45='Yield Calculations'!$O$4,'Yield Calculations'!O266,IF(Worksheets!$I$45='Yield Calculations'!$P$4,'Yield Calculations'!P266,"Too Many Lanes"))))</f>
        <v>Too Many Lanes</v>
      </c>
    </row>
    <row r="267" spans="1:18">
      <c r="A267" s="83">
        <f t="shared" si="4"/>
        <v>260</v>
      </c>
      <c r="B267" s="83" t="e">
        <f>Worksheets!$S$24*(A267-0.5)</f>
        <v>#VALUE!</v>
      </c>
      <c r="C267" s="90" t="e">
        <f>IF(Worksheets!$V$24&gt;=A267,Worksheets!$G$45*Worksheets!$AD$29*(1-Worksheets!$AD$29)^('Yield Calculations'!A267-1),0)</f>
        <v>#VALUE!</v>
      </c>
      <c r="D267" s="90" t="e">
        <f>IF(Worksheets!$V$24&gt;=A267,(Worksheets!$G$45-SUM($D$7:D266))*(((2*Worksheets!$G$44*(1-Worksheets!$G$44)*Worksheets!$AD$29)+(Worksheets!$G$44^2*Worksheets!$AD$29^2))/Worksheets!$G$45),0)</f>
        <v>#VALUE!</v>
      </c>
      <c r="E267" s="90" t="e">
        <f>IF(Worksheets!$V$24&gt;=A267,(Worksheets!$G$45-SUM($E$7:E266))*((Worksheets!$G$44^3*Worksheets!$AD$29^3+3*Worksheets!$G$44^2*(1-Worksheets!$G$44)*Worksheets!$AD$29^2+3*Worksheets!$G$44*(1-Worksheets!$G$44)^2*Worksheets!$AD$29)/Worksheets!$G$45),0)</f>
        <v>#VALUE!</v>
      </c>
      <c r="F267" s="90" t="e">
        <f>IF(Worksheets!$V$24&gt;=A267,(Worksheets!$G$45-SUM($F$7:F266))*((Worksheets!$G$44^4*Worksheets!$AD$29^4+4*Worksheets!$G$44^3*(1-Worksheets!$G$44)*Worksheets!$AD$29^3+6*Worksheets!$G$44^2*(1-Worksheets!$G$44)^2*Worksheets!$AD$29^2+4*Worksheets!$G$44*(1-Worksheets!$G$44^3)*Worksheets!$AD$29)/Worksheets!$G$45),0)</f>
        <v>#VALUE!</v>
      </c>
      <c r="G267" s="90" t="str">
        <f>IF(Worksheets!$D$45='Yield Calculations'!$C$4,'Yield Calculations'!B267*'Yield Calculations'!C267,IF(Worksheets!$D$45='Yield Calculations'!$D$4,'Yield Calculations'!B267*'Yield Calculations'!D267,IF(Worksheets!$D$45='Yield Calculations'!$E$4,'Yield Calculations'!B267*'Yield Calculations'!E267,IF(Worksheets!$D$45='Yield Calculations'!$F$4,'Yield Calculations'!B267*'Yield Calculations'!F267,"Too Many Lanes"))))</f>
        <v>Too Many Lanes</v>
      </c>
      <c r="H267" s="90" t="str">
        <f>IF(Worksheets!$D$45='Yield Calculations'!$C$4,'Yield Calculations'!C267,IF(Worksheets!$D$45='Yield Calculations'!$D$4,'Yield Calculations'!D267,IF(Worksheets!$D$45='Yield Calculations'!$E$4,'Yield Calculations'!E267,IF(Worksheets!$D$45='Yield Calculations'!$F$4,'Yield Calculations'!F267,"Too Many Lanes"))))</f>
        <v>Too Many Lanes</v>
      </c>
      <c r="K267" s="83">
        <v>260</v>
      </c>
      <c r="L267" s="83" t="e">
        <f>Worksheets!$X$24*(K267-0.5)</f>
        <v>#VALUE!</v>
      </c>
      <c r="M267" s="90" t="e">
        <f>IF(Worksheets!$AA$24&gt;=K267,Worksheets!$L$45*Worksheets!$AD$29*(1-Worksheets!$AD$29)^('Yield Calculations'!K267-1),0)</f>
        <v>#VALUE!</v>
      </c>
      <c r="N267" s="90" t="e">
        <f>IF(Worksheets!$AA$24&gt;=K267,(Worksheets!$L$45-SUM($N$7:N266))*(((2*Worksheets!$L$44*(1-Worksheets!$L$44)*Worksheets!$AD$29)+(Worksheets!$L$44^2*Worksheets!$AD$29^2))/Worksheets!$L$45),0)</f>
        <v>#VALUE!</v>
      </c>
      <c r="O267" s="90" t="e">
        <f>IF(Worksheets!$AA$24&gt;=K267,(Worksheets!$L$45-SUM($O$7:O266))*((Worksheets!$L$44^3*Worksheets!$AD$29^3+3*Worksheets!$L$44^2*(1-Worksheets!$L$44)*Worksheets!$AD$29^2+3*Worksheets!$L$44*(1-Worksheets!$L$44)^2*Worksheets!$AD$29)/Worksheets!$L$45),0)</f>
        <v>#VALUE!</v>
      </c>
      <c r="P267" s="90" t="e">
        <f>IF(Worksheets!$AA$24&gt;=K267,(Worksheets!$L$45-SUM($P$7:P266))*((Worksheets!$L$44^4*Worksheets!$AD$29^4+4*Worksheets!$L$44^3*(1-Worksheets!$L$44)*Worksheets!$AD$29^3+6*Worksheets!$L$44^2*(1-Worksheets!$L$44)^2*Worksheets!$AD$29^2+4*Worksheets!$L$44*(1-Worksheets!$L$44^3)*Worksheets!$AD$29)/Worksheets!$L$45),0)</f>
        <v>#VALUE!</v>
      </c>
      <c r="Q267" s="90" t="str">
        <f>IF(Worksheets!$I$45='Yield Calculations'!$M$4,'Yield Calculations'!L267*'Yield Calculations'!M267,IF(Worksheets!$I$45='Yield Calculations'!$N$4,'Yield Calculations'!L267*'Yield Calculations'!N267,IF(Worksheets!$I$45='Yield Calculations'!$O$4,'Yield Calculations'!L267*'Yield Calculations'!O267,IF(Worksheets!$I$45='Yield Calculations'!$P$4,'Yield Calculations'!L267*'Yield Calculations'!P267,"Too Many Lanes"))))</f>
        <v>Too Many Lanes</v>
      </c>
      <c r="R267" s="90" t="str">
        <f>IF(Worksheets!$I$45='Yield Calculations'!$M$4,'Yield Calculations'!M267,IF(Worksheets!$I$45='Yield Calculations'!$N$4,'Yield Calculations'!N267,IF(Worksheets!$I$45='Yield Calculations'!$O$4,'Yield Calculations'!O267,IF(Worksheets!$I$45='Yield Calculations'!$P$4,'Yield Calculations'!P267,"Too Many Lanes"))))</f>
        <v>Too Many Lanes</v>
      </c>
    </row>
    <row r="268" spans="1:18">
      <c r="A268" s="83">
        <f t="shared" si="4"/>
        <v>261</v>
      </c>
      <c r="B268" s="83" t="e">
        <f>Worksheets!$S$24*(A268-0.5)</f>
        <v>#VALUE!</v>
      </c>
      <c r="C268" s="90" t="e">
        <f>IF(Worksheets!$V$24&gt;=A268,Worksheets!$G$45*Worksheets!$AD$29*(1-Worksheets!$AD$29)^('Yield Calculations'!A268-1),0)</f>
        <v>#VALUE!</v>
      </c>
      <c r="D268" s="90" t="e">
        <f>IF(Worksheets!$V$24&gt;=A268,(Worksheets!$G$45-SUM($D$7:D267))*(((2*Worksheets!$G$44*(1-Worksheets!$G$44)*Worksheets!$AD$29)+(Worksheets!$G$44^2*Worksheets!$AD$29^2))/Worksheets!$G$45),0)</f>
        <v>#VALUE!</v>
      </c>
      <c r="E268" s="90" t="e">
        <f>IF(Worksheets!$V$24&gt;=A268,(Worksheets!$G$45-SUM($E$7:E267))*((Worksheets!$G$44^3*Worksheets!$AD$29^3+3*Worksheets!$G$44^2*(1-Worksheets!$G$44)*Worksheets!$AD$29^2+3*Worksheets!$G$44*(1-Worksheets!$G$44)^2*Worksheets!$AD$29)/Worksheets!$G$45),0)</f>
        <v>#VALUE!</v>
      </c>
      <c r="F268" s="90" t="e">
        <f>IF(Worksheets!$V$24&gt;=A268,(Worksheets!$G$45-SUM($F$7:F267))*((Worksheets!$G$44^4*Worksheets!$AD$29^4+4*Worksheets!$G$44^3*(1-Worksheets!$G$44)*Worksheets!$AD$29^3+6*Worksheets!$G$44^2*(1-Worksheets!$G$44)^2*Worksheets!$AD$29^2+4*Worksheets!$G$44*(1-Worksheets!$G$44^3)*Worksheets!$AD$29)/Worksheets!$G$45),0)</f>
        <v>#VALUE!</v>
      </c>
      <c r="G268" s="90" t="str">
        <f>IF(Worksheets!$D$45='Yield Calculations'!$C$4,'Yield Calculations'!B268*'Yield Calculations'!C268,IF(Worksheets!$D$45='Yield Calculations'!$D$4,'Yield Calculations'!B268*'Yield Calculations'!D268,IF(Worksheets!$D$45='Yield Calculations'!$E$4,'Yield Calculations'!B268*'Yield Calculations'!E268,IF(Worksheets!$D$45='Yield Calculations'!$F$4,'Yield Calculations'!B268*'Yield Calculations'!F268,"Too Many Lanes"))))</f>
        <v>Too Many Lanes</v>
      </c>
      <c r="H268" s="90" t="str">
        <f>IF(Worksheets!$D$45='Yield Calculations'!$C$4,'Yield Calculations'!C268,IF(Worksheets!$D$45='Yield Calculations'!$D$4,'Yield Calculations'!D268,IF(Worksheets!$D$45='Yield Calculations'!$E$4,'Yield Calculations'!E268,IF(Worksheets!$D$45='Yield Calculations'!$F$4,'Yield Calculations'!F268,"Too Many Lanes"))))</f>
        <v>Too Many Lanes</v>
      </c>
      <c r="K268" s="83">
        <v>261</v>
      </c>
      <c r="L268" s="83" t="e">
        <f>Worksheets!$X$24*(K268-0.5)</f>
        <v>#VALUE!</v>
      </c>
      <c r="M268" s="90" t="e">
        <f>IF(Worksheets!$AA$24&gt;=K268,Worksheets!$L$45*Worksheets!$AD$29*(1-Worksheets!$AD$29)^('Yield Calculations'!K268-1),0)</f>
        <v>#VALUE!</v>
      </c>
      <c r="N268" s="90" t="e">
        <f>IF(Worksheets!$AA$24&gt;=K268,(Worksheets!$L$45-SUM($N$7:N267))*(((2*Worksheets!$L$44*(1-Worksheets!$L$44)*Worksheets!$AD$29)+(Worksheets!$L$44^2*Worksheets!$AD$29^2))/Worksheets!$L$45),0)</f>
        <v>#VALUE!</v>
      </c>
      <c r="O268" s="90" t="e">
        <f>IF(Worksheets!$AA$24&gt;=K268,(Worksheets!$L$45-SUM($O$7:O267))*((Worksheets!$L$44^3*Worksheets!$AD$29^3+3*Worksheets!$L$44^2*(1-Worksheets!$L$44)*Worksheets!$AD$29^2+3*Worksheets!$L$44*(1-Worksheets!$L$44)^2*Worksheets!$AD$29)/Worksheets!$L$45),0)</f>
        <v>#VALUE!</v>
      </c>
      <c r="P268" s="90" t="e">
        <f>IF(Worksheets!$AA$24&gt;=K268,(Worksheets!$L$45-SUM($P$7:P267))*((Worksheets!$L$44^4*Worksheets!$AD$29^4+4*Worksheets!$L$44^3*(1-Worksheets!$L$44)*Worksheets!$AD$29^3+6*Worksheets!$L$44^2*(1-Worksheets!$L$44)^2*Worksheets!$AD$29^2+4*Worksheets!$L$44*(1-Worksheets!$L$44^3)*Worksheets!$AD$29)/Worksheets!$L$45),0)</f>
        <v>#VALUE!</v>
      </c>
      <c r="Q268" s="90" t="str">
        <f>IF(Worksheets!$I$45='Yield Calculations'!$M$4,'Yield Calculations'!L268*'Yield Calculations'!M268,IF(Worksheets!$I$45='Yield Calculations'!$N$4,'Yield Calculations'!L268*'Yield Calculations'!N268,IF(Worksheets!$I$45='Yield Calculations'!$O$4,'Yield Calculations'!L268*'Yield Calculations'!O268,IF(Worksheets!$I$45='Yield Calculations'!$P$4,'Yield Calculations'!L268*'Yield Calculations'!P268,"Too Many Lanes"))))</f>
        <v>Too Many Lanes</v>
      </c>
      <c r="R268" s="90" t="str">
        <f>IF(Worksheets!$I$45='Yield Calculations'!$M$4,'Yield Calculations'!M268,IF(Worksheets!$I$45='Yield Calculations'!$N$4,'Yield Calculations'!N268,IF(Worksheets!$I$45='Yield Calculations'!$O$4,'Yield Calculations'!O268,IF(Worksheets!$I$45='Yield Calculations'!$P$4,'Yield Calculations'!P268,"Too Many Lanes"))))</f>
        <v>Too Many Lanes</v>
      </c>
    </row>
    <row r="269" spans="1:18">
      <c r="A269" s="83">
        <f t="shared" si="4"/>
        <v>262</v>
      </c>
      <c r="B269" s="83" t="e">
        <f>Worksheets!$S$24*(A269-0.5)</f>
        <v>#VALUE!</v>
      </c>
      <c r="C269" s="90" t="e">
        <f>IF(Worksheets!$V$24&gt;=A269,Worksheets!$G$45*Worksheets!$AD$29*(1-Worksheets!$AD$29)^('Yield Calculations'!A269-1),0)</f>
        <v>#VALUE!</v>
      </c>
      <c r="D269" s="90" t="e">
        <f>IF(Worksheets!$V$24&gt;=A269,(Worksheets!$G$45-SUM($D$7:D268))*(((2*Worksheets!$G$44*(1-Worksheets!$G$44)*Worksheets!$AD$29)+(Worksheets!$G$44^2*Worksheets!$AD$29^2))/Worksheets!$G$45),0)</f>
        <v>#VALUE!</v>
      </c>
      <c r="E269" s="90" t="e">
        <f>IF(Worksheets!$V$24&gt;=A269,(Worksheets!$G$45-SUM($E$7:E268))*((Worksheets!$G$44^3*Worksheets!$AD$29^3+3*Worksheets!$G$44^2*(1-Worksheets!$G$44)*Worksheets!$AD$29^2+3*Worksheets!$G$44*(1-Worksheets!$G$44)^2*Worksheets!$AD$29)/Worksheets!$G$45),0)</f>
        <v>#VALUE!</v>
      </c>
      <c r="F269" s="90" t="e">
        <f>IF(Worksheets!$V$24&gt;=A269,(Worksheets!$G$45-SUM($F$7:F268))*((Worksheets!$G$44^4*Worksheets!$AD$29^4+4*Worksheets!$G$44^3*(1-Worksheets!$G$44)*Worksheets!$AD$29^3+6*Worksheets!$G$44^2*(1-Worksheets!$G$44)^2*Worksheets!$AD$29^2+4*Worksheets!$G$44*(1-Worksheets!$G$44^3)*Worksheets!$AD$29)/Worksheets!$G$45),0)</f>
        <v>#VALUE!</v>
      </c>
      <c r="G269" s="90" t="str">
        <f>IF(Worksheets!$D$45='Yield Calculations'!$C$4,'Yield Calculations'!B269*'Yield Calculations'!C269,IF(Worksheets!$D$45='Yield Calculations'!$D$4,'Yield Calculations'!B269*'Yield Calculations'!D269,IF(Worksheets!$D$45='Yield Calculations'!$E$4,'Yield Calculations'!B269*'Yield Calculations'!E269,IF(Worksheets!$D$45='Yield Calculations'!$F$4,'Yield Calculations'!B269*'Yield Calculations'!F269,"Too Many Lanes"))))</f>
        <v>Too Many Lanes</v>
      </c>
      <c r="H269" s="90" t="str">
        <f>IF(Worksheets!$D$45='Yield Calculations'!$C$4,'Yield Calculations'!C269,IF(Worksheets!$D$45='Yield Calculations'!$D$4,'Yield Calculations'!D269,IF(Worksheets!$D$45='Yield Calculations'!$E$4,'Yield Calculations'!E269,IF(Worksheets!$D$45='Yield Calculations'!$F$4,'Yield Calculations'!F269,"Too Many Lanes"))))</f>
        <v>Too Many Lanes</v>
      </c>
      <c r="K269" s="83">
        <v>262</v>
      </c>
      <c r="L269" s="83" t="e">
        <f>Worksheets!$X$24*(K269-0.5)</f>
        <v>#VALUE!</v>
      </c>
      <c r="M269" s="90" t="e">
        <f>IF(Worksheets!$AA$24&gt;=K269,Worksheets!$L$45*Worksheets!$AD$29*(1-Worksheets!$AD$29)^('Yield Calculations'!K269-1),0)</f>
        <v>#VALUE!</v>
      </c>
      <c r="N269" s="90" t="e">
        <f>IF(Worksheets!$AA$24&gt;=K269,(Worksheets!$L$45-SUM($N$7:N268))*(((2*Worksheets!$L$44*(1-Worksheets!$L$44)*Worksheets!$AD$29)+(Worksheets!$L$44^2*Worksheets!$AD$29^2))/Worksheets!$L$45),0)</f>
        <v>#VALUE!</v>
      </c>
      <c r="O269" s="90" t="e">
        <f>IF(Worksheets!$AA$24&gt;=K269,(Worksheets!$L$45-SUM($O$7:O268))*((Worksheets!$L$44^3*Worksheets!$AD$29^3+3*Worksheets!$L$44^2*(1-Worksheets!$L$44)*Worksheets!$AD$29^2+3*Worksheets!$L$44*(1-Worksheets!$L$44)^2*Worksheets!$AD$29)/Worksheets!$L$45),0)</f>
        <v>#VALUE!</v>
      </c>
      <c r="P269" s="90" t="e">
        <f>IF(Worksheets!$AA$24&gt;=K269,(Worksheets!$L$45-SUM($P$7:P268))*((Worksheets!$L$44^4*Worksheets!$AD$29^4+4*Worksheets!$L$44^3*(1-Worksheets!$L$44)*Worksheets!$AD$29^3+6*Worksheets!$L$44^2*(1-Worksheets!$L$44)^2*Worksheets!$AD$29^2+4*Worksheets!$L$44*(1-Worksheets!$L$44^3)*Worksheets!$AD$29)/Worksheets!$L$45),0)</f>
        <v>#VALUE!</v>
      </c>
      <c r="Q269" s="90" t="str">
        <f>IF(Worksheets!$I$45='Yield Calculations'!$M$4,'Yield Calculations'!L269*'Yield Calculations'!M269,IF(Worksheets!$I$45='Yield Calculations'!$N$4,'Yield Calculations'!L269*'Yield Calculations'!N269,IF(Worksheets!$I$45='Yield Calculations'!$O$4,'Yield Calculations'!L269*'Yield Calculations'!O269,IF(Worksheets!$I$45='Yield Calculations'!$P$4,'Yield Calculations'!L269*'Yield Calculations'!P269,"Too Many Lanes"))))</f>
        <v>Too Many Lanes</v>
      </c>
      <c r="R269" s="90" t="str">
        <f>IF(Worksheets!$I$45='Yield Calculations'!$M$4,'Yield Calculations'!M269,IF(Worksheets!$I$45='Yield Calculations'!$N$4,'Yield Calculations'!N269,IF(Worksheets!$I$45='Yield Calculations'!$O$4,'Yield Calculations'!O269,IF(Worksheets!$I$45='Yield Calculations'!$P$4,'Yield Calculations'!P269,"Too Many Lanes"))))</f>
        <v>Too Many Lanes</v>
      </c>
    </row>
    <row r="270" spans="1:18">
      <c r="A270" s="83">
        <f t="shared" si="4"/>
        <v>263</v>
      </c>
      <c r="B270" s="83" t="e">
        <f>Worksheets!$S$24*(A270-0.5)</f>
        <v>#VALUE!</v>
      </c>
      <c r="C270" s="90" t="e">
        <f>IF(Worksheets!$V$24&gt;=A270,Worksheets!$G$45*Worksheets!$AD$29*(1-Worksheets!$AD$29)^('Yield Calculations'!A270-1),0)</f>
        <v>#VALUE!</v>
      </c>
      <c r="D270" s="90" t="e">
        <f>IF(Worksheets!$V$24&gt;=A270,(Worksheets!$G$45-SUM($D$7:D269))*(((2*Worksheets!$G$44*(1-Worksheets!$G$44)*Worksheets!$AD$29)+(Worksheets!$G$44^2*Worksheets!$AD$29^2))/Worksheets!$G$45),0)</f>
        <v>#VALUE!</v>
      </c>
      <c r="E270" s="90" t="e">
        <f>IF(Worksheets!$V$24&gt;=A270,(Worksheets!$G$45-SUM($E$7:E269))*((Worksheets!$G$44^3*Worksheets!$AD$29^3+3*Worksheets!$G$44^2*(1-Worksheets!$G$44)*Worksheets!$AD$29^2+3*Worksheets!$G$44*(1-Worksheets!$G$44)^2*Worksheets!$AD$29)/Worksheets!$G$45),0)</f>
        <v>#VALUE!</v>
      </c>
      <c r="F270" s="90" t="e">
        <f>IF(Worksheets!$V$24&gt;=A270,(Worksheets!$G$45-SUM($F$7:F269))*((Worksheets!$G$44^4*Worksheets!$AD$29^4+4*Worksheets!$G$44^3*(1-Worksheets!$G$44)*Worksheets!$AD$29^3+6*Worksheets!$G$44^2*(1-Worksheets!$G$44)^2*Worksheets!$AD$29^2+4*Worksheets!$G$44*(1-Worksheets!$G$44^3)*Worksheets!$AD$29)/Worksheets!$G$45),0)</f>
        <v>#VALUE!</v>
      </c>
      <c r="G270" s="90" t="str">
        <f>IF(Worksheets!$D$45='Yield Calculations'!$C$4,'Yield Calculations'!B270*'Yield Calculations'!C270,IF(Worksheets!$D$45='Yield Calculations'!$D$4,'Yield Calculations'!B270*'Yield Calculations'!D270,IF(Worksheets!$D$45='Yield Calculations'!$E$4,'Yield Calculations'!B270*'Yield Calculations'!E270,IF(Worksheets!$D$45='Yield Calculations'!$F$4,'Yield Calculations'!B270*'Yield Calculations'!F270,"Too Many Lanes"))))</f>
        <v>Too Many Lanes</v>
      </c>
      <c r="H270" s="90" t="str">
        <f>IF(Worksheets!$D$45='Yield Calculations'!$C$4,'Yield Calculations'!C270,IF(Worksheets!$D$45='Yield Calculations'!$D$4,'Yield Calculations'!D270,IF(Worksheets!$D$45='Yield Calculations'!$E$4,'Yield Calculations'!E270,IF(Worksheets!$D$45='Yield Calculations'!$F$4,'Yield Calculations'!F270,"Too Many Lanes"))))</f>
        <v>Too Many Lanes</v>
      </c>
      <c r="K270" s="83">
        <v>263</v>
      </c>
      <c r="L270" s="83" t="e">
        <f>Worksheets!$X$24*(K270-0.5)</f>
        <v>#VALUE!</v>
      </c>
      <c r="M270" s="90" t="e">
        <f>IF(Worksheets!$AA$24&gt;=K270,Worksheets!$L$45*Worksheets!$AD$29*(1-Worksheets!$AD$29)^('Yield Calculations'!K270-1),0)</f>
        <v>#VALUE!</v>
      </c>
      <c r="N270" s="90" t="e">
        <f>IF(Worksheets!$AA$24&gt;=K270,(Worksheets!$L$45-SUM($N$7:N269))*(((2*Worksheets!$L$44*(1-Worksheets!$L$44)*Worksheets!$AD$29)+(Worksheets!$L$44^2*Worksheets!$AD$29^2))/Worksheets!$L$45),0)</f>
        <v>#VALUE!</v>
      </c>
      <c r="O270" s="90" t="e">
        <f>IF(Worksheets!$AA$24&gt;=K270,(Worksheets!$L$45-SUM($O$7:O269))*((Worksheets!$L$44^3*Worksheets!$AD$29^3+3*Worksheets!$L$44^2*(1-Worksheets!$L$44)*Worksheets!$AD$29^2+3*Worksheets!$L$44*(1-Worksheets!$L$44)^2*Worksheets!$AD$29)/Worksheets!$L$45),0)</f>
        <v>#VALUE!</v>
      </c>
      <c r="P270" s="90" t="e">
        <f>IF(Worksheets!$AA$24&gt;=K270,(Worksheets!$L$45-SUM($P$7:P269))*((Worksheets!$L$44^4*Worksheets!$AD$29^4+4*Worksheets!$L$44^3*(1-Worksheets!$L$44)*Worksheets!$AD$29^3+6*Worksheets!$L$44^2*(1-Worksheets!$L$44)^2*Worksheets!$AD$29^2+4*Worksheets!$L$44*(1-Worksheets!$L$44^3)*Worksheets!$AD$29)/Worksheets!$L$45),0)</f>
        <v>#VALUE!</v>
      </c>
      <c r="Q270" s="90" t="str">
        <f>IF(Worksheets!$I$45='Yield Calculations'!$M$4,'Yield Calculations'!L270*'Yield Calculations'!M270,IF(Worksheets!$I$45='Yield Calculations'!$N$4,'Yield Calculations'!L270*'Yield Calculations'!N270,IF(Worksheets!$I$45='Yield Calculations'!$O$4,'Yield Calculations'!L270*'Yield Calculations'!O270,IF(Worksheets!$I$45='Yield Calculations'!$P$4,'Yield Calculations'!L270*'Yield Calculations'!P270,"Too Many Lanes"))))</f>
        <v>Too Many Lanes</v>
      </c>
      <c r="R270" s="90" t="str">
        <f>IF(Worksheets!$I$45='Yield Calculations'!$M$4,'Yield Calculations'!M270,IF(Worksheets!$I$45='Yield Calculations'!$N$4,'Yield Calculations'!N270,IF(Worksheets!$I$45='Yield Calculations'!$O$4,'Yield Calculations'!O270,IF(Worksheets!$I$45='Yield Calculations'!$P$4,'Yield Calculations'!P270,"Too Many Lanes"))))</f>
        <v>Too Many Lanes</v>
      </c>
    </row>
    <row r="271" spans="1:18">
      <c r="A271" s="83">
        <f t="shared" si="4"/>
        <v>264</v>
      </c>
      <c r="B271" s="83" t="e">
        <f>Worksheets!$S$24*(A271-0.5)</f>
        <v>#VALUE!</v>
      </c>
      <c r="C271" s="90" t="e">
        <f>IF(Worksheets!$V$24&gt;=A271,Worksheets!$G$45*Worksheets!$AD$29*(1-Worksheets!$AD$29)^('Yield Calculations'!A271-1),0)</f>
        <v>#VALUE!</v>
      </c>
      <c r="D271" s="90" t="e">
        <f>IF(Worksheets!$V$24&gt;=A271,(Worksheets!$G$45-SUM($D$7:D270))*(((2*Worksheets!$G$44*(1-Worksheets!$G$44)*Worksheets!$AD$29)+(Worksheets!$G$44^2*Worksheets!$AD$29^2))/Worksheets!$G$45),0)</f>
        <v>#VALUE!</v>
      </c>
      <c r="E271" s="90" t="e">
        <f>IF(Worksheets!$V$24&gt;=A271,(Worksheets!$G$45-SUM($E$7:E270))*((Worksheets!$G$44^3*Worksheets!$AD$29^3+3*Worksheets!$G$44^2*(1-Worksheets!$G$44)*Worksheets!$AD$29^2+3*Worksheets!$G$44*(1-Worksheets!$G$44)^2*Worksheets!$AD$29)/Worksheets!$G$45),0)</f>
        <v>#VALUE!</v>
      </c>
      <c r="F271" s="90" t="e">
        <f>IF(Worksheets!$V$24&gt;=A271,(Worksheets!$G$45-SUM($F$7:F270))*((Worksheets!$G$44^4*Worksheets!$AD$29^4+4*Worksheets!$G$44^3*(1-Worksheets!$G$44)*Worksheets!$AD$29^3+6*Worksheets!$G$44^2*(1-Worksheets!$G$44)^2*Worksheets!$AD$29^2+4*Worksheets!$G$44*(1-Worksheets!$G$44^3)*Worksheets!$AD$29)/Worksheets!$G$45),0)</f>
        <v>#VALUE!</v>
      </c>
      <c r="G271" s="90" t="str">
        <f>IF(Worksheets!$D$45='Yield Calculations'!$C$4,'Yield Calculations'!B271*'Yield Calculations'!C271,IF(Worksheets!$D$45='Yield Calculations'!$D$4,'Yield Calculations'!B271*'Yield Calculations'!D271,IF(Worksheets!$D$45='Yield Calculations'!$E$4,'Yield Calculations'!B271*'Yield Calculations'!E271,IF(Worksheets!$D$45='Yield Calculations'!$F$4,'Yield Calculations'!B271*'Yield Calculations'!F271,"Too Many Lanes"))))</f>
        <v>Too Many Lanes</v>
      </c>
      <c r="H271" s="90" t="str">
        <f>IF(Worksheets!$D$45='Yield Calculations'!$C$4,'Yield Calculations'!C271,IF(Worksheets!$D$45='Yield Calculations'!$D$4,'Yield Calculations'!D271,IF(Worksheets!$D$45='Yield Calculations'!$E$4,'Yield Calculations'!E271,IF(Worksheets!$D$45='Yield Calculations'!$F$4,'Yield Calculations'!F271,"Too Many Lanes"))))</f>
        <v>Too Many Lanes</v>
      </c>
      <c r="K271" s="83">
        <v>264</v>
      </c>
      <c r="L271" s="83" t="e">
        <f>Worksheets!$X$24*(K271-0.5)</f>
        <v>#VALUE!</v>
      </c>
      <c r="M271" s="90" t="e">
        <f>IF(Worksheets!$AA$24&gt;=K271,Worksheets!$L$45*Worksheets!$AD$29*(1-Worksheets!$AD$29)^('Yield Calculations'!K271-1),0)</f>
        <v>#VALUE!</v>
      </c>
      <c r="N271" s="90" t="e">
        <f>IF(Worksheets!$AA$24&gt;=K271,(Worksheets!$L$45-SUM($N$7:N270))*(((2*Worksheets!$L$44*(1-Worksheets!$L$44)*Worksheets!$AD$29)+(Worksheets!$L$44^2*Worksheets!$AD$29^2))/Worksheets!$L$45),0)</f>
        <v>#VALUE!</v>
      </c>
      <c r="O271" s="90" t="e">
        <f>IF(Worksheets!$AA$24&gt;=K271,(Worksheets!$L$45-SUM($O$7:O270))*((Worksheets!$L$44^3*Worksheets!$AD$29^3+3*Worksheets!$L$44^2*(1-Worksheets!$L$44)*Worksheets!$AD$29^2+3*Worksheets!$L$44*(1-Worksheets!$L$44)^2*Worksheets!$AD$29)/Worksheets!$L$45),0)</f>
        <v>#VALUE!</v>
      </c>
      <c r="P271" s="90" t="e">
        <f>IF(Worksheets!$AA$24&gt;=K271,(Worksheets!$L$45-SUM($P$7:P270))*((Worksheets!$L$44^4*Worksheets!$AD$29^4+4*Worksheets!$L$44^3*(1-Worksheets!$L$44)*Worksheets!$AD$29^3+6*Worksheets!$L$44^2*(1-Worksheets!$L$44)^2*Worksheets!$AD$29^2+4*Worksheets!$L$44*(1-Worksheets!$L$44^3)*Worksheets!$AD$29)/Worksheets!$L$45),0)</f>
        <v>#VALUE!</v>
      </c>
      <c r="Q271" s="90" t="str">
        <f>IF(Worksheets!$I$45='Yield Calculations'!$M$4,'Yield Calculations'!L271*'Yield Calculations'!M271,IF(Worksheets!$I$45='Yield Calculations'!$N$4,'Yield Calculations'!L271*'Yield Calculations'!N271,IF(Worksheets!$I$45='Yield Calculations'!$O$4,'Yield Calculations'!L271*'Yield Calculations'!O271,IF(Worksheets!$I$45='Yield Calculations'!$P$4,'Yield Calculations'!L271*'Yield Calculations'!P271,"Too Many Lanes"))))</f>
        <v>Too Many Lanes</v>
      </c>
      <c r="R271" s="90" t="str">
        <f>IF(Worksheets!$I$45='Yield Calculations'!$M$4,'Yield Calculations'!M271,IF(Worksheets!$I$45='Yield Calculations'!$N$4,'Yield Calculations'!N271,IF(Worksheets!$I$45='Yield Calculations'!$O$4,'Yield Calculations'!O271,IF(Worksheets!$I$45='Yield Calculations'!$P$4,'Yield Calculations'!P271,"Too Many Lanes"))))</f>
        <v>Too Many Lanes</v>
      </c>
    </row>
    <row r="272" spans="1:18">
      <c r="A272" s="83">
        <f t="shared" si="4"/>
        <v>265</v>
      </c>
      <c r="B272" s="83" t="e">
        <f>Worksheets!$S$24*(A272-0.5)</f>
        <v>#VALUE!</v>
      </c>
      <c r="C272" s="90" t="e">
        <f>IF(Worksheets!$V$24&gt;=A272,Worksheets!$G$45*Worksheets!$AD$29*(1-Worksheets!$AD$29)^('Yield Calculations'!A272-1),0)</f>
        <v>#VALUE!</v>
      </c>
      <c r="D272" s="90" t="e">
        <f>IF(Worksheets!$V$24&gt;=A272,(Worksheets!$G$45-SUM($D$7:D271))*(((2*Worksheets!$G$44*(1-Worksheets!$G$44)*Worksheets!$AD$29)+(Worksheets!$G$44^2*Worksheets!$AD$29^2))/Worksheets!$G$45),0)</f>
        <v>#VALUE!</v>
      </c>
      <c r="E272" s="90" t="e">
        <f>IF(Worksheets!$V$24&gt;=A272,(Worksheets!$G$45-SUM($E$7:E271))*((Worksheets!$G$44^3*Worksheets!$AD$29^3+3*Worksheets!$G$44^2*(1-Worksheets!$G$44)*Worksheets!$AD$29^2+3*Worksheets!$G$44*(1-Worksheets!$G$44)^2*Worksheets!$AD$29)/Worksheets!$G$45),0)</f>
        <v>#VALUE!</v>
      </c>
      <c r="F272" s="90" t="e">
        <f>IF(Worksheets!$V$24&gt;=A272,(Worksheets!$G$45-SUM($F$7:F271))*((Worksheets!$G$44^4*Worksheets!$AD$29^4+4*Worksheets!$G$44^3*(1-Worksheets!$G$44)*Worksheets!$AD$29^3+6*Worksheets!$G$44^2*(1-Worksheets!$G$44)^2*Worksheets!$AD$29^2+4*Worksheets!$G$44*(1-Worksheets!$G$44^3)*Worksheets!$AD$29)/Worksheets!$G$45),0)</f>
        <v>#VALUE!</v>
      </c>
      <c r="G272" s="90" t="str">
        <f>IF(Worksheets!$D$45='Yield Calculations'!$C$4,'Yield Calculations'!B272*'Yield Calculations'!C272,IF(Worksheets!$D$45='Yield Calculations'!$D$4,'Yield Calculations'!B272*'Yield Calculations'!D272,IF(Worksheets!$D$45='Yield Calculations'!$E$4,'Yield Calculations'!B272*'Yield Calculations'!E272,IF(Worksheets!$D$45='Yield Calculations'!$F$4,'Yield Calculations'!B272*'Yield Calculations'!F272,"Too Many Lanes"))))</f>
        <v>Too Many Lanes</v>
      </c>
      <c r="H272" s="90" t="str">
        <f>IF(Worksheets!$D$45='Yield Calculations'!$C$4,'Yield Calculations'!C272,IF(Worksheets!$D$45='Yield Calculations'!$D$4,'Yield Calculations'!D272,IF(Worksheets!$D$45='Yield Calculations'!$E$4,'Yield Calculations'!E272,IF(Worksheets!$D$45='Yield Calculations'!$F$4,'Yield Calculations'!F272,"Too Many Lanes"))))</f>
        <v>Too Many Lanes</v>
      </c>
      <c r="K272" s="83">
        <v>265</v>
      </c>
      <c r="L272" s="83" t="e">
        <f>Worksheets!$X$24*(K272-0.5)</f>
        <v>#VALUE!</v>
      </c>
      <c r="M272" s="90" t="e">
        <f>IF(Worksheets!$AA$24&gt;=K272,Worksheets!$L$45*Worksheets!$AD$29*(1-Worksheets!$AD$29)^('Yield Calculations'!K272-1),0)</f>
        <v>#VALUE!</v>
      </c>
      <c r="N272" s="90" t="e">
        <f>IF(Worksheets!$AA$24&gt;=K272,(Worksheets!$L$45-SUM($N$7:N271))*(((2*Worksheets!$L$44*(1-Worksheets!$L$44)*Worksheets!$AD$29)+(Worksheets!$L$44^2*Worksheets!$AD$29^2))/Worksheets!$L$45),0)</f>
        <v>#VALUE!</v>
      </c>
      <c r="O272" s="90" t="e">
        <f>IF(Worksheets!$AA$24&gt;=K272,(Worksheets!$L$45-SUM($O$7:O271))*((Worksheets!$L$44^3*Worksheets!$AD$29^3+3*Worksheets!$L$44^2*(1-Worksheets!$L$44)*Worksheets!$AD$29^2+3*Worksheets!$L$44*(1-Worksheets!$L$44)^2*Worksheets!$AD$29)/Worksheets!$L$45),0)</f>
        <v>#VALUE!</v>
      </c>
      <c r="P272" s="90" t="e">
        <f>IF(Worksheets!$AA$24&gt;=K272,(Worksheets!$L$45-SUM($P$7:P271))*((Worksheets!$L$44^4*Worksheets!$AD$29^4+4*Worksheets!$L$44^3*(1-Worksheets!$L$44)*Worksheets!$AD$29^3+6*Worksheets!$L$44^2*(1-Worksheets!$L$44)^2*Worksheets!$AD$29^2+4*Worksheets!$L$44*(1-Worksheets!$L$44^3)*Worksheets!$AD$29)/Worksheets!$L$45),0)</f>
        <v>#VALUE!</v>
      </c>
      <c r="Q272" s="90" t="str">
        <f>IF(Worksheets!$I$45='Yield Calculations'!$M$4,'Yield Calculations'!L272*'Yield Calculations'!M272,IF(Worksheets!$I$45='Yield Calculations'!$N$4,'Yield Calculations'!L272*'Yield Calculations'!N272,IF(Worksheets!$I$45='Yield Calculations'!$O$4,'Yield Calculations'!L272*'Yield Calculations'!O272,IF(Worksheets!$I$45='Yield Calculations'!$P$4,'Yield Calculations'!L272*'Yield Calculations'!P272,"Too Many Lanes"))))</f>
        <v>Too Many Lanes</v>
      </c>
      <c r="R272" s="90" t="str">
        <f>IF(Worksheets!$I$45='Yield Calculations'!$M$4,'Yield Calculations'!M272,IF(Worksheets!$I$45='Yield Calculations'!$N$4,'Yield Calculations'!N272,IF(Worksheets!$I$45='Yield Calculations'!$O$4,'Yield Calculations'!O272,IF(Worksheets!$I$45='Yield Calculations'!$P$4,'Yield Calculations'!P272,"Too Many Lanes"))))</f>
        <v>Too Many Lanes</v>
      </c>
    </row>
    <row r="273" spans="1:18">
      <c r="A273" s="83">
        <f t="shared" si="4"/>
        <v>266</v>
      </c>
      <c r="B273" s="83" t="e">
        <f>Worksheets!$S$24*(A273-0.5)</f>
        <v>#VALUE!</v>
      </c>
      <c r="C273" s="90" t="e">
        <f>IF(Worksheets!$V$24&gt;=A273,Worksheets!$G$45*Worksheets!$AD$29*(1-Worksheets!$AD$29)^('Yield Calculations'!A273-1),0)</f>
        <v>#VALUE!</v>
      </c>
      <c r="D273" s="90" t="e">
        <f>IF(Worksheets!$V$24&gt;=A273,(Worksheets!$G$45-SUM($D$7:D272))*(((2*Worksheets!$G$44*(1-Worksheets!$G$44)*Worksheets!$AD$29)+(Worksheets!$G$44^2*Worksheets!$AD$29^2))/Worksheets!$G$45),0)</f>
        <v>#VALUE!</v>
      </c>
      <c r="E273" s="90" t="e">
        <f>IF(Worksheets!$V$24&gt;=A273,(Worksheets!$G$45-SUM($E$7:E272))*((Worksheets!$G$44^3*Worksheets!$AD$29^3+3*Worksheets!$G$44^2*(1-Worksheets!$G$44)*Worksheets!$AD$29^2+3*Worksheets!$G$44*(1-Worksheets!$G$44)^2*Worksheets!$AD$29)/Worksheets!$G$45),0)</f>
        <v>#VALUE!</v>
      </c>
      <c r="F273" s="90" t="e">
        <f>IF(Worksheets!$V$24&gt;=A273,(Worksheets!$G$45-SUM($F$7:F272))*((Worksheets!$G$44^4*Worksheets!$AD$29^4+4*Worksheets!$G$44^3*(1-Worksheets!$G$44)*Worksheets!$AD$29^3+6*Worksheets!$G$44^2*(1-Worksheets!$G$44)^2*Worksheets!$AD$29^2+4*Worksheets!$G$44*(1-Worksheets!$G$44^3)*Worksheets!$AD$29)/Worksheets!$G$45),0)</f>
        <v>#VALUE!</v>
      </c>
      <c r="G273" s="90" t="str">
        <f>IF(Worksheets!$D$45='Yield Calculations'!$C$4,'Yield Calculations'!B273*'Yield Calculations'!C273,IF(Worksheets!$D$45='Yield Calculations'!$D$4,'Yield Calculations'!B273*'Yield Calculations'!D273,IF(Worksheets!$D$45='Yield Calculations'!$E$4,'Yield Calculations'!B273*'Yield Calculations'!E273,IF(Worksheets!$D$45='Yield Calculations'!$F$4,'Yield Calculations'!B273*'Yield Calculations'!F273,"Too Many Lanes"))))</f>
        <v>Too Many Lanes</v>
      </c>
      <c r="H273" s="90" t="str">
        <f>IF(Worksheets!$D$45='Yield Calculations'!$C$4,'Yield Calculations'!C273,IF(Worksheets!$D$45='Yield Calculations'!$D$4,'Yield Calculations'!D273,IF(Worksheets!$D$45='Yield Calculations'!$E$4,'Yield Calculations'!E273,IF(Worksheets!$D$45='Yield Calculations'!$F$4,'Yield Calculations'!F273,"Too Many Lanes"))))</f>
        <v>Too Many Lanes</v>
      </c>
      <c r="K273" s="83">
        <v>266</v>
      </c>
      <c r="L273" s="83" t="e">
        <f>Worksheets!$X$24*(K273-0.5)</f>
        <v>#VALUE!</v>
      </c>
      <c r="M273" s="90" t="e">
        <f>IF(Worksheets!$AA$24&gt;=K273,Worksheets!$L$45*Worksheets!$AD$29*(1-Worksheets!$AD$29)^('Yield Calculations'!K273-1),0)</f>
        <v>#VALUE!</v>
      </c>
      <c r="N273" s="90" t="e">
        <f>IF(Worksheets!$AA$24&gt;=K273,(Worksheets!$L$45-SUM($N$7:N272))*(((2*Worksheets!$L$44*(1-Worksheets!$L$44)*Worksheets!$AD$29)+(Worksheets!$L$44^2*Worksheets!$AD$29^2))/Worksheets!$L$45),0)</f>
        <v>#VALUE!</v>
      </c>
      <c r="O273" s="90" t="e">
        <f>IF(Worksheets!$AA$24&gt;=K273,(Worksheets!$L$45-SUM($O$7:O272))*((Worksheets!$L$44^3*Worksheets!$AD$29^3+3*Worksheets!$L$44^2*(1-Worksheets!$L$44)*Worksheets!$AD$29^2+3*Worksheets!$L$44*(1-Worksheets!$L$44)^2*Worksheets!$AD$29)/Worksheets!$L$45),0)</f>
        <v>#VALUE!</v>
      </c>
      <c r="P273" s="90" t="e">
        <f>IF(Worksheets!$AA$24&gt;=K273,(Worksheets!$L$45-SUM($P$7:P272))*((Worksheets!$L$44^4*Worksheets!$AD$29^4+4*Worksheets!$L$44^3*(1-Worksheets!$L$44)*Worksheets!$AD$29^3+6*Worksheets!$L$44^2*(1-Worksheets!$L$44)^2*Worksheets!$AD$29^2+4*Worksheets!$L$44*(1-Worksheets!$L$44^3)*Worksheets!$AD$29)/Worksheets!$L$45),0)</f>
        <v>#VALUE!</v>
      </c>
      <c r="Q273" s="90" t="str">
        <f>IF(Worksheets!$I$45='Yield Calculations'!$M$4,'Yield Calculations'!L273*'Yield Calculations'!M273,IF(Worksheets!$I$45='Yield Calculations'!$N$4,'Yield Calculations'!L273*'Yield Calculations'!N273,IF(Worksheets!$I$45='Yield Calculations'!$O$4,'Yield Calculations'!L273*'Yield Calculations'!O273,IF(Worksheets!$I$45='Yield Calculations'!$P$4,'Yield Calculations'!L273*'Yield Calculations'!P273,"Too Many Lanes"))))</f>
        <v>Too Many Lanes</v>
      </c>
      <c r="R273" s="90" t="str">
        <f>IF(Worksheets!$I$45='Yield Calculations'!$M$4,'Yield Calculations'!M273,IF(Worksheets!$I$45='Yield Calculations'!$N$4,'Yield Calculations'!N273,IF(Worksheets!$I$45='Yield Calculations'!$O$4,'Yield Calculations'!O273,IF(Worksheets!$I$45='Yield Calculations'!$P$4,'Yield Calculations'!P273,"Too Many Lanes"))))</f>
        <v>Too Many Lanes</v>
      </c>
    </row>
    <row r="274" spans="1:18">
      <c r="A274" s="83">
        <f t="shared" si="4"/>
        <v>267</v>
      </c>
      <c r="B274" s="83" t="e">
        <f>Worksheets!$S$24*(A274-0.5)</f>
        <v>#VALUE!</v>
      </c>
      <c r="C274" s="90" t="e">
        <f>IF(Worksheets!$V$24&gt;=A274,Worksheets!$G$45*Worksheets!$AD$29*(1-Worksheets!$AD$29)^('Yield Calculations'!A274-1),0)</f>
        <v>#VALUE!</v>
      </c>
      <c r="D274" s="90" t="e">
        <f>IF(Worksheets!$V$24&gt;=A274,(Worksheets!$G$45-SUM($D$7:D273))*(((2*Worksheets!$G$44*(1-Worksheets!$G$44)*Worksheets!$AD$29)+(Worksheets!$G$44^2*Worksheets!$AD$29^2))/Worksheets!$G$45),0)</f>
        <v>#VALUE!</v>
      </c>
      <c r="E274" s="90" t="e">
        <f>IF(Worksheets!$V$24&gt;=A274,(Worksheets!$G$45-SUM($E$7:E273))*((Worksheets!$G$44^3*Worksheets!$AD$29^3+3*Worksheets!$G$44^2*(1-Worksheets!$G$44)*Worksheets!$AD$29^2+3*Worksheets!$G$44*(1-Worksheets!$G$44)^2*Worksheets!$AD$29)/Worksheets!$G$45),0)</f>
        <v>#VALUE!</v>
      </c>
      <c r="F274" s="90" t="e">
        <f>IF(Worksheets!$V$24&gt;=A274,(Worksheets!$G$45-SUM($F$7:F273))*((Worksheets!$G$44^4*Worksheets!$AD$29^4+4*Worksheets!$G$44^3*(1-Worksheets!$G$44)*Worksheets!$AD$29^3+6*Worksheets!$G$44^2*(1-Worksheets!$G$44)^2*Worksheets!$AD$29^2+4*Worksheets!$G$44*(1-Worksheets!$G$44^3)*Worksheets!$AD$29)/Worksheets!$G$45),0)</f>
        <v>#VALUE!</v>
      </c>
      <c r="G274" s="90" t="str">
        <f>IF(Worksheets!$D$45='Yield Calculations'!$C$4,'Yield Calculations'!B274*'Yield Calculations'!C274,IF(Worksheets!$D$45='Yield Calculations'!$D$4,'Yield Calculations'!B274*'Yield Calculations'!D274,IF(Worksheets!$D$45='Yield Calculations'!$E$4,'Yield Calculations'!B274*'Yield Calculations'!E274,IF(Worksheets!$D$45='Yield Calculations'!$F$4,'Yield Calculations'!B274*'Yield Calculations'!F274,"Too Many Lanes"))))</f>
        <v>Too Many Lanes</v>
      </c>
      <c r="H274" s="90" t="str">
        <f>IF(Worksheets!$D$45='Yield Calculations'!$C$4,'Yield Calculations'!C274,IF(Worksheets!$D$45='Yield Calculations'!$D$4,'Yield Calculations'!D274,IF(Worksheets!$D$45='Yield Calculations'!$E$4,'Yield Calculations'!E274,IF(Worksheets!$D$45='Yield Calculations'!$F$4,'Yield Calculations'!F274,"Too Many Lanes"))))</f>
        <v>Too Many Lanes</v>
      </c>
      <c r="K274" s="83">
        <v>267</v>
      </c>
      <c r="L274" s="83" t="e">
        <f>Worksheets!$X$24*(K274-0.5)</f>
        <v>#VALUE!</v>
      </c>
      <c r="M274" s="90" t="e">
        <f>IF(Worksheets!$AA$24&gt;=K274,Worksheets!$L$45*Worksheets!$AD$29*(1-Worksheets!$AD$29)^('Yield Calculations'!K274-1),0)</f>
        <v>#VALUE!</v>
      </c>
      <c r="N274" s="90" t="e">
        <f>IF(Worksheets!$AA$24&gt;=K274,(Worksheets!$L$45-SUM($N$7:N273))*(((2*Worksheets!$L$44*(1-Worksheets!$L$44)*Worksheets!$AD$29)+(Worksheets!$L$44^2*Worksheets!$AD$29^2))/Worksheets!$L$45),0)</f>
        <v>#VALUE!</v>
      </c>
      <c r="O274" s="90" t="e">
        <f>IF(Worksheets!$AA$24&gt;=K274,(Worksheets!$L$45-SUM($O$7:O273))*((Worksheets!$L$44^3*Worksheets!$AD$29^3+3*Worksheets!$L$44^2*(1-Worksheets!$L$44)*Worksheets!$AD$29^2+3*Worksheets!$L$44*(1-Worksheets!$L$44)^2*Worksheets!$AD$29)/Worksheets!$L$45),0)</f>
        <v>#VALUE!</v>
      </c>
      <c r="P274" s="90" t="e">
        <f>IF(Worksheets!$AA$24&gt;=K274,(Worksheets!$L$45-SUM($P$7:P273))*((Worksheets!$L$44^4*Worksheets!$AD$29^4+4*Worksheets!$L$44^3*(1-Worksheets!$L$44)*Worksheets!$AD$29^3+6*Worksheets!$L$44^2*(1-Worksheets!$L$44)^2*Worksheets!$AD$29^2+4*Worksheets!$L$44*(1-Worksheets!$L$44^3)*Worksheets!$AD$29)/Worksheets!$L$45),0)</f>
        <v>#VALUE!</v>
      </c>
      <c r="Q274" s="90" t="str">
        <f>IF(Worksheets!$I$45='Yield Calculations'!$M$4,'Yield Calculations'!L274*'Yield Calculations'!M274,IF(Worksheets!$I$45='Yield Calculations'!$N$4,'Yield Calculations'!L274*'Yield Calculations'!N274,IF(Worksheets!$I$45='Yield Calculations'!$O$4,'Yield Calculations'!L274*'Yield Calculations'!O274,IF(Worksheets!$I$45='Yield Calculations'!$P$4,'Yield Calculations'!L274*'Yield Calculations'!P274,"Too Many Lanes"))))</f>
        <v>Too Many Lanes</v>
      </c>
      <c r="R274" s="90" t="str">
        <f>IF(Worksheets!$I$45='Yield Calculations'!$M$4,'Yield Calculations'!M274,IF(Worksheets!$I$45='Yield Calculations'!$N$4,'Yield Calculations'!N274,IF(Worksheets!$I$45='Yield Calculations'!$O$4,'Yield Calculations'!O274,IF(Worksheets!$I$45='Yield Calculations'!$P$4,'Yield Calculations'!P274,"Too Many Lanes"))))</f>
        <v>Too Many Lanes</v>
      </c>
    </row>
    <row r="275" spans="1:18">
      <c r="A275" s="83">
        <f t="shared" si="4"/>
        <v>268</v>
      </c>
      <c r="B275" s="83" t="e">
        <f>Worksheets!$S$24*(A275-0.5)</f>
        <v>#VALUE!</v>
      </c>
      <c r="C275" s="90" t="e">
        <f>IF(Worksheets!$V$24&gt;=A275,Worksheets!$G$45*Worksheets!$AD$29*(1-Worksheets!$AD$29)^('Yield Calculations'!A275-1),0)</f>
        <v>#VALUE!</v>
      </c>
      <c r="D275" s="90" t="e">
        <f>IF(Worksheets!$V$24&gt;=A275,(Worksheets!$G$45-SUM($D$7:D274))*(((2*Worksheets!$G$44*(1-Worksheets!$G$44)*Worksheets!$AD$29)+(Worksheets!$G$44^2*Worksheets!$AD$29^2))/Worksheets!$G$45),0)</f>
        <v>#VALUE!</v>
      </c>
      <c r="E275" s="90" t="e">
        <f>IF(Worksheets!$V$24&gt;=A275,(Worksheets!$G$45-SUM($E$7:E274))*((Worksheets!$G$44^3*Worksheets!$AD$29^3+3*Worksheets!$G$44^2*(1-Worksheets!$G$44)*Worksheets!$AD$29^2+3*Worksheets!$G$44*(1-Worksheets!$G$44)^2*Worksheets!$AD$29)/Worksheets!$G$45),0)</f>
        <v>#VALUE!</v>
      </c>
      <c r="F275" s="90" t="e">
        <f>IF(Worksheets!$V$24&gt;=A275,(Worksheets!$G$45-SUM($F$7:F274))*((Worksheets!$G$44^4*Worksheets!$AD$29^4+4*Worksheets!$G$44^3*(1-Worksheets!$G$44)*Worksheets!$AD$29^3+6*Worksheets!$G$44^2*(1-Worksheets!$G$44)^2*Worksheets!$AD$29^2+4*Worksheets!$G$44*(1-Worksheets!$G$44^3)*Worksheets!$AD$29)/Worksheets!$G$45),0)</f>
        <v>#VALUE!</v>
      </c>
      <c r="G275" s="90" t="str">
        <f>IF(Worksheets!$D$45='Yield Calculations'!$C$4,'Yield Calculations'!B275*'Yield Calculations'!C275,IF(Worksheets!$D$45='Yield Calculations'!$D$4,'Yield Calculations'!B275*'Yield Calculations'!D275,IF(Worksheets!$D$45='Yield Calculations'!$E$4,'Yield Calculations'!B275*'Yield Calculations'!E275,IF(Worksheets!$D$45='Yield Calculations'!$F$4,'Yield Calculations'!B275*'Yield Calculations'!F275,"Too Many Lanes"))))</f>
        <v>Too Many Lanes</v>
      </c>
      <c r="H275" s="90" t="str">
        <f>IF(Worksheets!$D$45='Yield Calculations'!$C$4,'Yield Calculations'!C275,IF(Worksheets!$D$45='Yield Calculations'!$D$4,'Yield Calculations'!D275,IF(Worksheets!$D$45='Yield Calculations'!$E$4,'Yield Calculations'!E275,IF(Worksheets!$D$45='Yield Calculations'!$F$4,'Yield Calculations'!F275,"Too Many Lanes"))))</f>
        <v>Too Many Lanes</v>
      </c>
      <c r="K275" s="83">
        <v>268</v>
      </c>
      <c r="L275" s="83" t="e">
        <f>Worksheets!$X$24*(K275-0.5)</f>
        <v>#VALUE!</v>
      </c>
      <c r="M275" s="90" t="e">
        <f>IF(Worksheets!$AA$24&gt;=K275,Worksheets!$L$45*Worksheets!$AD$29*(1-Worksheets!$AD$29)^('Yield Calculations'!K275-1),0)</f>
        <v>#VALUE!</v>
      </c>
      <c r="N275" s="90" t="e">
        <f>IF(Worksheets!$AA$24&gt;=K275,(Worksheets!$L$45-SUM($N$7:N274))*(((2*Worksheets!$L$44*(1-Worksheets!$L$44)*Worksheets!$AD$29)+(Worksheets!$L$44^2*Worksheets!$AD$29^2))/Worksheets!$L$45),0)</f>
        <v>#VALUE!</v>
      </c>
      <c r="O275" s="90" t="e">
        <f>IF(Worksheets!$AA$24&gt;=K275,(Worksheets!$L$45-SUM($O$7:O274))*((Worksheets!$L$44^3*Worksheets!$AD$29^3+3*Worksheets!$L$44^2*(1-Worksheets!$L$44)*Worksheets!$AD$29^2+3*Worksheets!$L$44*(1-Worksheets!$L$44)^2*Worksheets!$AD$29)/Worksheets!$L$45),0)</f>
        <v>#VALUE!</v>
      </c>
      <c r="P275" s="90" t="e">
        <f>IF(Worksheets!$AA$24&gt;=K275,(Worksheets!$L$45-SUM($P$7:P274))*((Worksheets!$L$44^4*Worksheets!$AD$29^4+4*Worksheets!$L$44^3*(1-Worksheets!$L$44)*Worksheets!$AD$29^3+6*Worksheets!$L$44^2*(1-Worksheets!$L$44)^2*Worksheets!$AD$29^2+4*Worksheets!$L$44*(1-Worksheets!$L$44^3)*Worksheets!$AD$29)/Worksheets!$L$45),0)</f>
        <v>#VALUE!</v>
      </c>
      <c r="Q275" s="90" t="str">
        <f>IF(Worksheets!$I$45='Yield Calculations'!$M$4,'Yield Calculations'!L275*'Yield Calculations'!M275,IF(Worksheets!$I$45='Yield Calculations'!$N$4,'Yield Calculations'!L275*'Yield Calculations'!N275,IF(Worksheets!$I$45='Yield Calculations'!$O$4,'Yield Calculations'!L275*'Yield Calculations'!O275,IF(Worksheets!$I$45='Yield Calculations'!$P$4,'Yield Calculations'!L275*'Yield Calculations'!P275,"Too Many Lanes"))))</f>
        <v>Too Many Lanes</v>
      </c>
      <c r="R275" s="90" t="str">
        <f>IF(Worksheets!$I$45='Yield Calculations'!$M$4,'Yield Calculations'!M275,IF(Worksheets!$I$45='Yield Calculations'!$N$4,'Yield Calculations'!N275,IF(Worksheets!$I$45='Yield Calculations'!$O$4,'Yield Calculations'!O275,IF(Worksheets!$I$45='Yield Calculations'!$P$4,'Yield Calculations'!P275,"Too Many Lanes"))))</f>
        <v>Too Many Lanes</v>
      </c>
    </row>
    <row r="276" spans="1:18">
      <c r="A276" s="83">
        <f t="shared" si="4"/>
        <v>269</v>
      </c>
      <c r="B276" s="83" t="e">
        <f>Worksheets!$S$24*(A276-0.5)</f>
        <v>#VALUE!</v>
      </c>
      <c r="C276" s="90" t="e">
        <f>IF(Worksheets!$V$24&gt;=A276,Worksheets!$G$45*Worksheets!$AD$29*(1-Worksheets!$AD$29)^('Yield Calculations'!A276-1),0)</f>
        <v>#VALUE!</v>
      </c>
      <c r="D276" s="90" t="e">
        <f>IF(Worksheets!$V$24&gt;=A276,(Worksheets!$G$45-SUM($D$7:D275))*(((2*Worksheets!$G$44*(1-Worksheets!$G$44)*Worksheets!$AD$29)+(Worksheets!$G$44^2*Worksheets!$AD$29^2))/Worksheets!$G$45),0)</f>
        <v>#VALUE!</v>
      </c>
      <c r="E276" s="90" t="e">
        <f>IF(Worksheets!$V$24&gt;=A276,(Worksheets!$G$45-SUM($E$7:E275))*((Worksheets!$G$44^3*Worksheets!$AD$29^3+3*Worksheets!$G$44^2*(1-Worksheets!$G$44)*Worksheets!$AD$29^2+3*Worksheets!$G$44*(1-Worksheets!$G$44)^2*Worksheets!$AD$29)/Worksheets!$G$45),0)</f>
        <v>#VALUE!</v>
      </c>
      <c r="F276" s="90" t="e">
        <f>IF(Worksheets!$V$24&gt;=A276,(Worksheets!$G$45-SUM($F$7:F275))*((Worksheets!$G$44^4*Worksheets!$AD$29^4+4*Worksheets!$G$44^3*(1-Worksheets!$G$44)*Worksheets!$AD$29^3+6*Worksheets!$G$44^2*(1-Worksheets!$G$44)^2*Worksheets!$AD$29^2+4*Worksheets!$G$44*(1-Worksheets!$G$44^3)*Worksheets!$AD$29)/Worksheets!$G$45),0)</f>
        <v>#VALUE!</v>
      </c>
      <c r="G276" s="90" t="str">
        <f>IF(Worksheets!$D$45='Yield Calculations'!$C$4,'Yield Calculations'!B276*'Yield Calculations'!C276,IF(Worksheets!$D$45='Yield Calculations'!$D$4,'Yield Calculations'!B276*'Yield Calculations'!D276,IF(Worksheets!$D$45='Yield Calculations'!$E$4,'Yield Calculations'!B276*'Yield Calculations'!E276,IF(Worksheets!$D$45='Yield Calculations'!$F$4,'Yield Calculations'!B276*'Yield Calculations'!F276,"Too Many Lanes"))))</f>
        <v>Too Many Lanes</v>
      </c>
      <c r="H276" s="90" t="str">
        <f>IF(Worksheets!$D$45='Yield Calculations'!$C$4,'Yield Calculations'!C276,IF(Worksheets!$D$45='Yield Calculations'!$D$4,'Yield Calculations'!D276,IF(Worksheets!$D$45='Yield Calculations'!$E$4,'Yield Calculations'!E276,IF(Worksheets!$D$45='Yield Calculations'!$F$4,'Yield Calculations'!F276,"Too Many Lanes"))))</f>
        <v>Too Many Lanes</v>
      </c>
      <c r="K276" s="83">
        <v>269</v>
      </c>
      <c r="L276" s="83" t="e">
        <f>Worksheets!$X$24*(K276-0.5)</f>
        <v>#VALUE!</v>
      </c>
      <c r="M276" s="90" t="e">
        <f>IF(Worksheets!$AA$24&gt;=K276,Worksheets!$L$45*Worksheets!$AD$29*(1-Worksheets!$AD$29)^('Yield Calculations'!K276-1),0)</f>
        <v>#VALUE!</v>
      </c>
      <c r="N276" s="90" t="e">
        <f>IF(Worksheets!$AA$24&gt;=K276,(Worksheets!$L$45-SUM($N$7:N275))*(((2*Worksheets!$L$44*(1-Worksheets!$L$44)*Worksheets!$AD$29)+(Worksheets!$L$44^2*Worksheets!$AD$29^2))/Worksheets!$L$45),0)</f>
        <v>#VALUE!</v>
      </c>
      <c r="O276" s="90" t="e">
        <f>IF(Worksheets!$AA$24&gt;=K276,(Worksheets!$L$45-SUM($O$7:O275))*((Worksheets!$L$44^3*Worksheets!$AD$29^3+3*Worksheets!$L$44^2*(1-Worksheets!$L$44)*Worksheets!$AD$29^2+3*Worksheets!$L$44*(1-Worksheets!$L$44)^2*Worksheets!$AD$29)/Worksheets!$L$45),0)</f>
        <v>#VALUE!</v>
      </c>
      <c r="P276" s="90" t="e">
        <f>IF(Worksheets!$AA$24&gt;=K276,(Worksheets!$L$45-SUM($P$7:P275))*((Worksheets!$L$44^4*Worksheets!$AD$29^4+4*Worksheets!$L$44^3*(1-Worksheets!$L$44)*Worksheets!$AD$29^3+6*Worksheets!$L$44^2*(1-Worksheets!$L$44)^2*Worksheets!$AD$29^2+4*Worksheets!$L$44*(1-Worksheets!$L$44^3)*Worksheets!$AD$29)/Worksheets!$L$45),0)</f>
        <v>#VALUE!</v>
      </c>
      <c r="Q276" s="90" t="str">
        <f>IF(Worksheets!$I$45='Yield Calculations'!$M$4,'Yield Calculations'!L276*'Yield Calculations'!M276,IF(Worksheets!$I$45='Yield Calculations'!$N$4,'Yield Calculations'!L276*'Yield Calculations'!N276,IF(Worksheets!$I$45='Yield Calculations'!$O$4,'Yield Calculations'!L276*'Yield Calculations'!O276,IF(Worksheets!$I$45='Yield Calculations'!$P$4,'Yield Calculations'!L276*'Yield Calculations'!P276,"Too Many Lanes"))))</f>
        <v>Too Many Lanes</v>
      </c>
      <c r="R276" s="90" t="str">
        <f>IF(Worksheets!$I$45='Yield Calculations'!$M$4,'Yield Calculations'!M276,IF(Worksheets!$I$45='Yield Calculations'!$N$4,'Yield Calculations'!N276,IF(Worksheets!$I$45='Yield Calculations'!$O$4,'Yield Calculations'!O276,IF(Worksheets!$I$45='Yield Calculations'!$P$4,'Yield Calculations'!P276,"Too Many Lanes"))))</f>
        <v>Too Many Lanes</v>
      </c>
    </row>
    <row r="277" spans="1:18">
      <c r="A277" s="83">
        <f t="shared" si="4"/>
        <v>270</v>
      </c>
      <c r="B277" s="83" t="e">
        <f>Worksheets!$S$24*(A277-0.5)</f>
        <v>#VALUE!</v>
      </c>
      <c r="C277" s="90" t="e">
        <f>IF(Worksheets!$V$24&gt;=A277,Worksheets!$G$45*Worksheets!$AD$29*(1-Worksheets!$AD$29)^('Yield Calculations'!A277-1),0)</f>
        <v>#VALUE!</v>
      </c>
      <c r="D277" s="90" t="e">
        <f>IF(Worksheets!$V$24&gt;=A277,(Worksheets!$G$45-SUM($D$7:D276))*(((2*Worksheets!$G$44*(1-Worksheets!$G$44)*Worksheets!$AD$29)+(Worksheets!$G$44^2*Worksheets!$AD$29^2))/Worksheets!$G$45),0)</f>
        <v>#VALUE!</v>
      </c>
      <c r="E277" s="90" t="e">
        <f>IF(Worksheets!$V$24&gt;=A277,(Worksheets!$G$45-SUM($E$7:E276))*((Worksheets!$G$44^3*Worksheets!$AD$29^3+3*Worksheets!$G$44^2*(1-Worksheets!$G$44)*Worksheets!$AD$29^2+3*Worksheets!$G$44*(1-Worksheets!$G$44)^2*Worksheets!$AD$29)/Worksheets!$G$45),0)</f>
        <v>#VALUE!</v>
      </c>
      <c r="F277" s="90" t="e">
        <f>IF(Worksheets!$V$24&gt;=A277,(Worksheets!$G$45-SUM($F$7:F276))*((Worksheets!$G$44^4*Worksheets!$AD$29^4+4*Worksheets!$G$44^3*(1-Worksheets!$G$44)*Worksheets!$AD$29^3+6*Worksheets!$G$44^2*(1-Worksheets!$G$44)^2*Worksheets!$AD$29^2+4*Worksheets!$G$44*(1-Worksheets!$G$44^3)*Worksheets!$AD$29)/Worksheets!$G$45),0)</f>
        <v>#VALUE!</v>
      </c>
      <c r="G277" s="90" t="str">
        <f>IF(Worksheets!$D$45='Yield Calculations'!$C$4,'Yield Calculations'!B277*'Yield Calculations'!C277,IF(Worksheets!$D$45='Yield Calculations'!$D$4,'Yield Calculations'!B277*'Yield Calculations'!D277,IF(Worksheets!$D$45='Yield Calculations'!$E$4,'Yield Calculations'!B277*'Yield Calculations'!E277,IF(Worksheets!$D$45='Yield Calculations'!$F$4,'Yield Calculations'!B277*'Yield Calculations'!F277,"Too Many Lanes"))))</f>
        <v>Too Many Lanes</v>
      </c>
      <c r="H277" s="90" t="str">
        <f>IF(Worksheets!$D$45='Yield Calculations'!$C$4,'Yield Calculations'!C277,IF(Worksheets!$D$45='Yield Calculations'!$D$4,'Yield Calculations'!D277,IF(Worksheets!$D$45='Yield Calculations'!$E$4,'Yield Calculations'!E277,IF(Worksheets!$D$45='Yield Calculations'!$F$4,'Yield Calculations'!F277,"Too Many Lanes"))))</f>
        <v>Too Many Lanes</v>
      </c>
      <c r="K277" s="83">
        <v>270</v>
      </c>
      <c r="L277" s="83" t="e">
        <f>Worksheets!$X$24*(K277-0.5)</f>
        <v>#VALUE!</v>
      </c>
      <c r="M277" s="90" t="e">
        <f>IF(Worksheets!$AA$24&gt;=K277,Worksheets!$L$45*Worksheets!$AD$29*(1-Worksheets!$AD$29)^('Yield Calculations'!K277-1),0)</f>
        <v>#VALUE!</v>
      </c>
      <c r="N277" s="90" t="e">
        <f>IF(Worksheets!$AA$24&gt;=K277,(Worksheets!$L$45-SUM($N$7:N276))*(((2*Worksheets!$L$44*(1-Worksheets!$L$44)*Worksheets!$AD$29)+(Worksheets!$L$44^2*Worksheets!$AD$29^2))/Worksheets!$L$45),0)</f>
        <v>#VALUE!</v>
      </c>
      <c r="O277" s="90" t="e">
        <f>IF(Worksheets!$AA$24&gt;=K277,(Worksheets!$L$45-SUM($O$7:O276))*((Worksheets!$L$44^3*Worksheets!$AD$29^3+3*Worksheets!$L$44^2*(1-Worksheets!$L$44)*Worksheets!$AD$29^2+3*Worksheets!$L$44*(1-Worksheets!$L$44)^2*Worksheets!$AD$29)/Worksheets!$L$45),0)</f>
        <v>#VALUE!</v>
      </c>
      <c r="P277" s="90" t="e">
        <f>IF(Worksheets!$AA$24&gt;=K277,(Worksheets!$L$45-SUM($P$7:P276))*((Worksheets!$L$44^4*Worksheets!$AD$29^4+4*Worksheets!$L$44^3*(1-Worksheets!$L$44)*Worksheets!$AD$29^3+6*Worksheets!$L$44^2*(1-Worksheets!$L$44)^2*Worksheets!$AD$29^2+4*Worksheets!$L$44*(1-Worksheets!$L$44^3)*Worksheets!$AD$29)/Worksheets!$L$45),0)</f>
        <v>#VALUE!</v>
      </c>
      <c r="Q277" s="90" t="str">
        <f>IF(Worksheets!$I$45='Yield Calculations'!$M$4,'Yield Calculations'!L277*'Yield Calculations'!M277,IF(Worksheets!$I$45='Yield Calculations'!$N$4,'Yield Calculations'!L277*'Yield Calculations'!N277,IF(Worksheets!$I$45='Yield Calculations'!$O$4,'Yield Calculations'!L277*'Yield Calculations'!O277,IF(Worksheets!$I$45='Yield Calculations'!$P$4,'Yield Calculations'!L277*'Yield Calculations'!P277,"Too Many Lanes"))))</f>
        <v>Too Many Lanes</v>
      </c>
      <c r="R277" s="90" t="str">
        <f>IF(Worksheets!$I$45='Yield Calculations'!$M$4,'Yield Calculations'!M277,IF(Worksheets!$I$45='Yield Calculations'!$N$4,'Yield Calculations'!N277,IF(Worksheets!$I$45='Yield Calculations'!$O$4,'Yield Calculations'!O277,IF(Worksheets!$I$45='Yield Calculations'!$P$4,'Yield Calculations'!P277,"Too Many Lanes"))))</f>
        <v>Too Many Lanes</v>
      </c>
    </row>
    <row r="278" spans="1:18">
      <c r="A278" s="83">
        <f t="shared" si="4"/>
        <v>271</v>
      </c>
      <c r="B278" s="83" t="e">
        <f>Worksheets!$S$24*(A278-0.5)</f>
        <v>#VALUE!</v>
      </c>
      <c r="C278" s="90" t="e">
        <f>IF(Worksheets!$V$24&gt;=A278,Worksheets!$G$45*Worksheets!$AD$29*(1-Worksheets!$AD$29)^('Yield Calculations'!A278-1),0)</f>
        <v>#VALUE!</v>
      </c>
      <c r="D278" s="90" t="e">
        <f>IF(Worksheets!$V$24&gt;=A278,(Worksheets!$G$45-SUM($D$7:D277))*(((2*Worksheets!$G$44*(1-Worksheets!$G$44)*Worksheets!$AD$29)+(Worksheets!$G$44^2*Worksheets!$AD$29^2))/Worksheets!$G$45),0)</f>
        <v>#VALUE!</v>
      </c>
      <c r="E278" s="90" t="e">
        <f>IF(Worksheets!$V$24&gt;=A278,(Worksheets!$G$45-SUM($E$7:E277))*((Worksheets!$G$44^3*Worksheets!$AD$29^3+3*Worksheets!$G$44^2*(1-Worksheets!$G$44)*Worksheets!$AD$29^2+3*Worksheets!$G$44*(1-Worksheets!$G$44)^2*Worksheets!$AD$29)/Worksheets!$G$45),0)</f>
        <v>#VALUE!</v>
      </c>
      <c r="F278" s="90" t="e">
        <f>IF(Worksheets!$V$24&gt;=A278,(Worksheets!$G$45-SUM($F$7:F277))*((Worksheets!$G$44^4*Worksheets!$AD$29^4+4*Worksheets!$G$44^3*(1-Worksheets!$G$44)*Worksheets!$AD$29^3+6*Worksheets!$G$44^2*(1-Worksheets!$G$44)^2*Worksheets!$AD$29^2+4*Worksheets!$G$44*(1-Worksheets!$G$44^3)*Worksheets!$AD$29)/Worksheets!$G$45),0)</f>
        <v>#VALUE!</v>
      </c>
      <c r="G278" s="90" t="str">
        <f>IF(Worksheets!$D$45='Yield Calculations'!$C$4,'Yield Calculations'!B278*'Yield Calculations'!C278,IF(Worksheets!$D$45='Yield Calculations'!$D$4,'Yield Calculations'!B278*'Yield Calculations'!D278,IF(Worksheets!$D$45='Yield Calculations'!$E$4,'Yield Calculations'!B278*'Yield Calculations'!E278,IF(Worksheets!$D$45='Yield Calculations'!$F$4,'Yield Calculations'!B278*'Yield Calculations'!F278,"Too Many Lanes"))))</f>
        <v>Too Many Lanes</v>
      </c>
      <c r="H278" s="90" t="str">
        <f>IF(Worksheets!$D$45='Yield Calculations'!$C$4,'Yield Calculations'!C278,IF(Worksheets!$D$45='Yield Calculations'!$D$4,'Yield Calculations'!D278,IF(Worksheets!$D$45='Yield Calculations'!$E$4,'Yield Calculations'!E278,IF(Worksheets!$D$45='Yield Calculations'!$F$4,'Yield Calculations'!F278,"Too Many Lanes"))))</f>
        <v>Too Many Lanes</v>
      </c>
      <c r="K278" s="83">
        <v>271</v>
      </c>
      <c r="L278" s="83" t="e">
        <f>Worksheets!$X$24*(K278-0.5)</f>
        <v>#VALUE!</v>
      </c>
      <c r="M278" s="90" t="e">
        <f>IF(Worksheets!$AA$24&gt;=K278,Worksheets!$L$45*Worksheets!$AD$29*(1-Worksheets!$AD$29)^('Yield Calculations'!K278-1),0)</f>
        <v>#VALUE!</v>
      </c>
      <c r="N278" s="90" t="e">
        <f>IF(Worksheets!$AA$24&gt;=K278,(Worksheets!$L$45-SUM($N$7:N277))*(((2*Worksheets!$L$44*(1-Worksheets!$L$44)*Worksheets!$AD$29)+(Worksheets!$L$44^2*Worksheets!$AD$29^2))/Worksheets!$L$45),0)</f>
        <v>#VALUE!</v>
      </c>
      <c r="O278" s="90" t="e">
        <f>IF(Worksheets!$AA$24&gt;=K278,(Worksheets!$L$45-SUM($O$7:O277))*((Worksheets!$L$44^3*Worksheets!$AD$29^3+3*Worksheets!$L$44^2*(1-Worksheets!$L$44)*Worksheets!$AD$29^2+3*Worksheets!$L$44*(1-Worksheets!$L$44)^2*Worksheets!$AD$29)/Worksheets!$L$45),0)</f>
        <v>#VALUE!</v>
      </c>
      <c r="P278" s="90" t="e">
        <f>IF(Worksheets!$AA$24&gt;=K278,(Worksheets!$L$45-SUM($P$7:P277))*((Worksheets!$L$44^4*Worksheets!$AD$29^4+4*Worksheets!$L$44^3*(1-Worksheets!$L$44)*Worksheets!$AD$29^3+6*Worksheets!$L$44^2*(1-Worksheets!$L$44)^2*Worksheets!$AD$29^2+4*Worksheets!$L$44*(1-Worksheets!$L$44^3)*Worksheets!$AD$29)/Worksheets!$L$45),0)</f>
        <v>#VALUE!</v>
      </c>
      <c r="Q278" s="90" t="str">
        <f>IF(Worksheets!$I$45='Yield Calculations'!$M$4,'Yield Calculations'!L278*'Yield Calculations'!M278,IF(Worksheets!$I$45='Yield Calculations'!$N$4,'Yield Calculations'!L278*'Yield Calculations'!N278,IF(Worksheets!$I$45='Yield Calculations'!$O$4,'Yield Calculations'!L278*'Yield Calculations'!O278,IF(Worksheets!$I$45='Yield Calculations'!$P$4,'Yield Calculations'!L278*'Yield Calculations'!P278,"Too Many Lanes"))))</f>
        <v>Too Many Lanes</v>
      </c>
      <c r="R278" s="90" t="str">
        <f>IF(Worksheets!$I$45='Yield Calculations'!$M$4,'Yield Calculations'!M278,IF(Worksheets!$I$45='Yield Calculations'!$N$4,'Yield Calculations'!N278,IF(Worksheets!$I$45='Yield Calculations'!$O$4,'Yield Calculations'!O278,IF(Worksheets!$I$45='Yield Calculations'!$P$4,'Yield Calculations'!P278,"Too Many Lanes"))))</f>
        <v>Too Many Lanes</v>
      </c>
    </row>
    <row r="279" spans="1:18">
      <c r="A279" s="83">
        <f t="shared" si="4"/>
        <v>272</v>
      </c>
      <c r="B279" s="83" t="e">
        <f>Worksheets!$S$24*(A279-0.5)</f>
        <v>#VALUE!</v>
      </c>
      <c r="C279" s="90" t="e">
        <f>IF(Worksheets!$V$24&gt;=A279,Worksheets!$G$45*Worksheets!$AD$29*(1-Worksheets!$AD$29)^('Yield Calculations'!A279-1),0)</f>
        <v>#VALUE!</v>
      </c>
      <c r="D279" s="90" t="e">
        <f>IF(Worksheets!$V$24&gt;=A279,(Worksheets!$G$45-SUM($D$7:D278))*(((2*Worksheets!$G$44*(1-Worksheets!$G$44)*Worksheets!$AD$29)+(Worksheets!$G$44^2*Worksheets!$AD$29^2))/Worksheets!$G$45),0)</f>
        <v>#VALUE!</v>
      </c>
      <c r="E279" s="90" t="e">
        <f>IF(Worksheets!$V$24&gt;=A279,(Worksheets!$G$45-SUM($E$7:E278))*((Worksheets!$G$44^3*Worksheets!$AD$29^3+3*Worksheets!$G$44^2*(1-Worksheets!$G$44)*Worksheets!$AD$29^2+3*Worksheets!$G$44*(1-Worksheets!$G$44)^2*Worksheets!$AD$29)/Worksheets!$G$45),0)</f>
        <v>#VALUE!</v>
      </c>
      <c r="F279" s="90" t="e">
        <f>IF(Worksheets!$V$24&gt;=A279,(Worksheets!$G$45-SUM($F$7:F278))*((Worksheets!$G$44^4*Worksheets!$AD$29^4+4*Worksheets!$G$44^3*(1-Worksheets!$G$44)*Worksheets!$AD$29^3+6*Worksheets!$G$44^2*(1-Worksheets!$G$44)^2*Worksheets!$AD$29^2+4*Worksheets!$G$44*(1-Worksheets!$G$44^3)*Worksheets!$AD$29)/Worksheets!$G$45),0)</f>
        <v>#VALUE!</v>
      </c>
      <c r="G279" s="90" t="str">
        <f>IF(Worksheets!$D$45='Yield Calculations'!$C$4,'Yield Calculations'!B279*'Yield Calculations'!C279,IF(Worksheets!$D$45='Yield Calculations'!$D$4,'Yield Calculations'!B279*'Yield Calculations'!D279,IF(Worksheets!$D$45='Yield Calculations'!$E$4,'Yield Calculations'!B279*'Yield Calculations'!E279,IF(Worksheets!$D$45='Yield Calculations'!$F$4,'Yield Calculations'!B279*'Yield Calculations'!F279,"Too Many Lanes"))))</f>
        <v>Too Many Lanes</v>
      </c>
      <c r="H279" s="90" t="str">
        <f>IF(Worksheets!$D$45='Yield Calculations'!$C$4,'Yield Calculations'!C279,IF(Worksheets!$D$45='Yield Calculations'!$D$4,'Yield Calculations'!D279,IF(Worksheets!$D$45='Yield Calculations'!$E$4,'Yield Calculations'!E279,IF(Worksheets!$D$45='Yield Calculations'!$F$4,'Yield Calculations'!F279,"Too Many Lanes"))))</f>
        <v>Too Many Lanes</v>
      </c>
      <c r="K279" s="83">
        <v>272</v>
      </c>
      <c r="L279" s="83" t="e">
        <f>Worksheets!$X$24*(K279-0.5)</f>
        <v>#VALUE!</v>
      </c>
      <c r="M279" s="90" t="e">
        <f>IF(Worksheets!$AA$24&gt;=K279,Worksheets!$L$45*Worksheets!$AD$29*(1-Worksheets!$AD$29)^('Yield Calculations'!K279-1),0)</f>
        <v>#VALUE!</v>
      </c>
      <c r="N279" s="90" t="e">
        <f>IF(Worksheets!$AA$24&gt;=K279,(Worksheets!$L$45-SUM($N$7:N278))*(((2*Worksheets!$L$44*(1-Worksheets!$L$44)*Worksheets!$AD$29)+(Worksheets!$L$44^2*Worksheets!$AD$29^2))/Worksheets!$L$45),0)</f>
        <v>#VALUE!</v>
      </c>
      <c r="O279" s="90" t="e">
        <f>IF(Worksheets!$AA$24&gt;=K279,(Worksheets!$L$45-SUM($O$7:O278))*((Worksheets!$L$44^3*Worksheets!$AD$29^3+3*Worksheets!$L$44^2*(1-Worksheets!$L$44)*Worksheets!$AD$29^2+3*Worksheets!$L$44*(1-Worksheets!$L$44)^2*Worksheets!$AD$29)/Worksheets!$L$45),0)</f>
        <v>#VALUE!</v>
      </c>
      <c r="P279" s="90" t="e">
        <f>IF(Worksheets!$AA$24&gt;=K279,(Worksheets!$L$45-SUM($P$7:P278))*((Worksheets!$L$44^4*Worksheets!$AD$29^4+4*Worksheets!$L$44^3*(1-Worksheets!$L$44)*Worksheets!$AD$29^3+6*Worksheets!$L$44^2*(1-Worksheets!$L$44)^2*Worksheets!$AD$29^2+4*Worksheets!$L$44*(1-Worksheets!$L$44^3)*Worksheets!$AD$29)/Worksheets!$L$45),0)</f>
        <v>#VALUE!</v>
      </c>
      <c r="Q279" s="90" t="str">
        <f>IF(Worksheets!$I$45='Yield Calculations'!$M$4,'Yield Calculations'!L279*'Yield Calculations'!M279,IF(Worksheets!$I$45='Yield Calculations'!$N$4,'Yield Calculations'!L279*'Yield Calculations'!N279,IF(Worksheets!$I$45='Yield Calculations'!$O$4,'Yield Calculations'!L279*'Yield Calculations'!O279,IF(Worksheets!$I$45='Yield Calculations'!$P$4,'Yield Calculations'!L279*'Yield Calculations'!P279,"Too Many Lanes"))))</f>
        <v>Too Many Lanes</v>
      </c>
      <c r="R279" s="90" t="str">
        <f>IF(Worksheets!$I$45='Yield Calculations'!$M$4,'Yield Calculations'!M279,IF(Worksheets!$I$45='Yield Calculations'!$N$4,'Yield Calculations'!N279,IF(Worksheets!$I$45='Yield Calculations'!$O$4,'Yield Calculations'!O279,IF(Worksheets!$I$45='Yield Calculations'!$P$4,'Yield Calculations'!P279,"Too Many Lanes"))))</f>
        <v>Too Many Lanes</v>
      </c>
    </row>
    <row r="280" spans="1:18">
      <c r="A280" s="83">
        <f t="shared" si="4"/>
        <v>273</v>
      </c>
      <c r="B280" s="83" t="e">
        <f>Worksheets!$S$24*(A280-0.5)</f>
        <v>#VALUE!</v>
      </c>
      <c r="C280" s="90" t="e">
        <f>IF(Worksheets!$V$24&gt;=A280,Worksheets!$G$45*Worksheets!$AD$29*(1-Worksheets!$AD$29)^('Yield Calculations'!A280-1),0)</f>
        <v>#VALUE!</v>
      </c>
      <c r="D280" s="90" t="e">
        <f>IF(Worksheets!$V$24&gt;=A280,(Worksheets!$G$45-SUM($D$7:D279))*(((2*Worksheets!$G$44*(1-Worksheets!$G$44)*Worksheets!$AD$29)+(Worksheets!$G$44^2*Worksheets!$AD$29^2))/Worksheets!$G$45),0)</f>
        <v>#VALUE!</v>
      </c>
      <c r="E280" s="90" t="e">
        <f>IF(Worksheets!$V$24&gt;=A280,(Worksheets!$G$45-SUM($E$7:E279))*((Worksheets!$G$44^3*Worksheets!$AD$29^3+3*Worksheets!$G$44^2*(1-Worksheets!$G$44)*Worksheets!$AD$29^2+3*Worksheets!$G$44*(1-Worksheets!$G$44)^2*Worksheets!$AD$29)/Worksheets!$G$45),0)</f>
        <v>#VALUE!</v>
      </c>
      <c r="F280" s="90" t="e">
        <f>IF(Worksheets!$V$24&gt;=A280,(Worksheets!$G$45-SUM($F$7:F279))*((Worksheets!$G$44^4*Worksheets!$AD$29^4+4*Worksheets!$G$44^3*(1-Worksheets!$G$44)*Worksheets!$AD$29^3+6*Worksheets!$G$44^2*(1-Worksheets!$G$44)^2*Worksheets!$AD$29^2+4*Worksheets!$G$44*(1-Worksheets!$G$44^3)*Worksheets!$AD$29)/Worksheets!$G$45),0)</f>
        <v>#VALUE!</v>
      </c>
      <c r="G280" s="90" t="str">
        <f>IF(Worksheets!$D$45='Yield Calculations'!$C$4,'Yield Calculations'!B280*'Yield Calculations'!C280,IF(Worksheets!$D$45='Yield Calculations'!$D$4,'Yield Calculations'!B280*'Yield Calculations'!D280,IF(Worksheets!$D$45='Yield Calculations'!$E$4,'Yield Calculations'!B280*'Yield Calculations'!E280,IF(Worksheets!$D$45='Yield Calculations'!$F$4,'Yield Calculations'!B280*'Yield Calculations'!F280,"Too Many Lanes"))))</f>
        <v>Too Many Lanes</v>
      </c>
      <c r="H280" s="90" t="str">
        <f>IF(Worksheets!$D$45='Yield Calculations'!$C$4,'Yield Calculations'!C280,IF(Worksheets!$D$45='Yield Calculations'!$D$4,'Yield Calculations'!D280,IF(Worksheets!$D$45='Yield Calculations'!$E$4,'Yield Calculations'!E280,IF(Worksheets!$D$45='Yield Calculations'!$F$4,'Yield Calculations'!F280,"Too Many Lanes"))))</f>
        <v>Too Many Lanes</v>
      </c>
      <c r="K280" s="83">
        <v>273</v>
      </c>
      <c r="L280" s="83" t="e">
        <f>Worksheets!$X$24*(K280-0.5)</f>
        <v>#VALUE!</v>
      </c>
      <c r="M280" s="90" t="e">
        <f>IF(Worksheets!$AA$24&gt;=K280,Worksheets!$L$45*Worksheets!$AD$29*(1-Worksheets!$AD$29)^('Yield Calculations'!K280-1),0)</f>
        <v>#VALUE!</v>
      </c>
      <c r="N280" s="90" t="e">
        <f>IF(Worksheets!$AA$24&gt;=K280,(Worksheets!$L$45-SUM($N$7:N279))*(((2*Worksheets!$L$44*(1-Worksheets!$L$44)*Worksheets!$AD$29)+(Worksheets!$L$44^2*Worksheets!$AD$29^2))/Worksheets!$L$45),0)</f>
        <v>#VALUE!</v>
      </c>
      <c r="O280" s="90" t="e">
        <f>IF(Worksheets!$AA$24&gt;=K280,(Worksheets!$L$45-SUM($O$7:O279))*((Worksheets!$L$44^3*Worksheets!$AD$29^3+3*Worksheets!$L$44^2*(1-Worksheets!$L$44)*Worksheets!$AD$29^2+3*Worksheets!$L$44*(1-Worksheets!$L$44)^2*Worksheets!$AD$29)/Worksheets!$L$45),0)</f>
        <v>#VALUE!</v>
      </c>
      <c r="P280" s="90" t="e">
        <f>IF(Worksheets!$AA$24&gt;=K280,(Worksheets!$L$45-SUM($P$7:P279))*((Worksheets!$L$44^4*Worksheets!$AD$29^4+4*Worksheets!$L$44^3*(1-Worksheets!$L$44)*Worksheets!$AD$29^3+6*Worksheets!$L$44^2*(1-Worksheets!$L$44)^2*Worksheets!$AD$29^2+4*Worksheets!$L$44*(1-Worksheets!$L$44^3)*Worksheets!$AD$29)/Worksheets!$L$45),0)</f>
        <v>#VALUE!</v>
      </c>
      <c r="Q280" s="90" t="str">
        <f>IF(Worksheets!$I$45='Yield Calculations'!$M$4,'Yield Calculations'!L280*'Yield Calculations'!M280,IF(Worksheets!$I$45='Yield Calculations'!$N$4,'Yield Calculations'!L280*'Yield Calculations'!N280,IF(Worksheets!$I$45='Yield Calculations'!$O$4,'Yield Calculations'!L280*'Yield Calculations'!O280,IF(Worksheets!$I$45='Yield Calculations'!$P$4,'Yield Calculations'!L280*'Yield Calculations'!P280,"Too Many Lanes"))))</f>
        <v>Too Many Lanes</v>
      </c>
      <c r="R280" s="90" t="str">
        <f>IF(Worksheets!$I$45='Yield Calculations'!$M$4,'Yield Calculations'!M280,IF(Worksheets!$I$45='Yield Calculations'!$N$4,'Yield Calculations'!N280,IF(Worksheets!$I$45='Yield Calculations'!$O$4,'Yield Calculations'!O280,IF(Worksheets!$I$45='Yield Calculations'!$P$4,'Yield Calculations'!P280,"Too Many Lanes"))))</f>
        <v>Too Many Lanes</v>
      </c>
    </row>
    <row r="281" spans="1:18">
      <c r="A281" s="83">
        <f t="shared" si="4"/>
        <v>274</v>
      </c>
      <c r="B281" s="83" t="e">
        <f>Worksheets!$S$24*(A281-0.5)</f>
        <v>#VALUE!</v>
      </c>
      <c r="C281" s="90" t="e">
        <f>IF(Worksheets!$V$24&gt;=A281,Worksheets!$G$45*Worksheets!$AD$29*(1-Worksheets!$AD$29)^('Yield Calculations'!A281-1),0)</f>
        <v>#VALUE!</v>
      </c>
      <c r="D281" s="90" t="e">
        <f>IF(Worksheets!$V$24&gt;=A281,(Worksheets!$G$45-SUM($D$7:D280))*(((2*Worksheets!$G$44*(1-Worksheets!$G$44)*Worksheets!$AD$29)+(Worksheets!$G$44^2*Worksheets!$AD$29^2))/Worksheets!$G$45),0)</f>
        <v>#VALUE!</v>
      </c>
      <c r="E281" s="90" t="e">
        <f>IF(Worksheets!$V$24&gt;=A281,(Worksheets!$G$45-SUM($E$7:E280))*((Worksheets!$G$44^3*Worksheets!$AD$29^3+3*Worksheets!$G$44^2*(1-Worksheets!$G$44)*Worksheets!$AD$29^2+3*Worksheets!$G$44*(1-Worksheets!$G$44)^2*Worksheets!$AD$29)/Worksheets!$G$45),0)</f>
        <v>#VALUE!</v>
      </c>
      <c r="F281" s="90" t="e">
        <f>IF(Worksheets!$V$24&gt;=A281,(Worksheets!$G$45-SUM($F$7:F280))*((Worksheets!$G$44^4*Worksheets!$AD$29^4+4*Worksheets!$G$44^3*(1-Worksheets!$G$44)*Worksheets!$AD$29^3+6*Worksheets!$G$44^2*(1-Worksheets!$G$44)^2*Worksheets!$AD$29^2+4*Worksheets!$G$44*(1-Worksheets!$G$44^3)*Worksheets!$AD$29)/Worksheets!$G$45),0)</f>
        <v>#VALUE!</v>
      </c>
      <c r="G281" s="90" t="str">
        <f>IF(Worksheets!$D$45='Yield Calculations'!$C$4,'Yield Calculations'!B281*'Yield Calculations'!C281,IF(Worksheets!$D$45='Yield Calculations'!$D$4,'Yield Calculations'!B281*'Yield Calculations'!D281,IF(Worksheets!$D$45='Yield Calculations'!$E$4,'Yield Calculations'!B281*'Yield Calculations'!E281,IF(Worksheets!$D$45='Yield Calculations'!$F$4,'Yield Calculations'!B281*'Yield Calculations'!F281,"Too Many Lanes"))))</f>
        <v>Too Many Lanes</v>
      </c>
      <c r="H281" s="90" t="str">
        <f>IF(Worksheets!$D$45='Yield Calculations'!$C$4,'Yield Calculations'!C281,IF(Worksheets!$D$45='Yield Calculations'!$D$4,'Yield Calculations'!D281,IF(Worksheets!$D$45='Yield Calculations'!$E$4,'Yield Calculations'!E281,IF(Worksheets!$D$45='Yield Calculations'!$F$4,'Yield Calculations'!F281,"Too Many Lanes"))))</f>
        <v>Too Many Lanes</v>
      </c>
      <c r="K281" s="83">
        <v>274</v>
      </c>
      <c r="L281" s="83" t="e">
        <f>Worksheets!$X$24*(K281-0.5)</f>
        <v>#VALUE!</v>
      </c>
      <c r="M281" s="90" t="e">
        <f>IF(Worksheets!$AA$24&gt;=K281,Worksheets!$L$45*Worksheets!$AD$29*(1-Worksheets!$AD$29)^('Yield Calculations'!K281-1),0)</f>
        <v>#VALUE!</v>
      </c>
      <c r="N281" s="90" t="e">
        <f>IF(Worksheets!$AA$24&gt;=K281,(Worksheets!$L$45-SUM($N$7:N280))*(((2*Worksheets!$L$44*(1-Worksheets!$L$44)*Worksheets!$AD$29)+(Worksheets!$L$44^2*Worksheets!$AD$29^2))/Worksheets!$L$45),0)</f>
        <v>#VALUE!</v>
      </c>
      <c r="O281" s="90" t="e">
        <f>IF(Worksheets!$AA$24&gt;=K281,(Worksheets!$L$45-SUM($O$7:O280))*((Worksheets!$L$44^3*Worksheets!$AD$29^3+3*Worksheets!$L$44^2*(1-Worksheets!$L$44)*Worksheets!$AD$29^2+3*Worksheets!$L$44*(1-Worksheets!$L$44)^2*Worksheets!$AD$29)/Worksheets!$L$45),0)</f>
        <v>#VALUE!</v>
      </c>
      <c r="P281" s="90" t="e">
        <f>IF(Worksheets!$AA$24&gt;=K281,(Worksheets!$L$45-SUM($P$7:P280))*((Worksheets!$L$44^4*Worksheets!$AD$29^4+4*Worksheets!$L$44^3*(1-Worksheets!$L$44)*Worksheets!$AD$29^3+6*Worksheets!$L$44^2*(1-Worksheets!$L$44)^2*Worksheets!$AD$29^2+4*Worksheets!$L$44*(1-Worksheets!$L$44^3)*Worksheets!$AD$29)/Worksheets!$L$45),0)</f>
        <v>#VALUE!</v>
      </c>
      <c r="Q281" s="90" t="str">
        <f>IF(Worksheets!$I$45='Yield Calculations'!$M$4,'Yield Calculations'!L281*'Yield Calculations'!M281,IF(Worksheets!$I$45='Yield Calculations'!$N$4,'Yield Calculations'!L281*'Yield Calculations'!N281,IF(Worksheets!$I$45='Yield Calculations'!$O$4,'Yield Calculations'!L281*'Yield Calculations'!O281,IF(Worksheets!$I$45='Yield Calculations'!$P$4,'Yield Calculations'!L281*'Yield Calculations'!P281,"Too Many Lanes"))))</f>
        <v>Too Many Lanes</v>
      </c>
      <c r="R281" s="90" t="str">
        <f>IF(Worksheets!$I$45='Yield Calculations'!$M$4,'Yield Calculations'!M281,IF(Worksheets!$I$45='Yield Calculations'!$N$4,'Yield Calculations'!N281,IF(Worksheets!$I$45='Yield Calculations'!$O$4,'Yield Calculations'!O281,IF(Worksheets!$I$45='Yield Calculations'!$P$4,'Yield Calculations'!P281,"Too Many Lanes"))))</f>
        <v>Too Many Lanes</v>
      </c>
    </row>
    <row r="282" spans="1:18">
      <c r="A282" s="83">
        <f t="shared" si="4"/>
        <v>275</v>
      </c>
      <c r="B282" s="83" t="e">
        <f>Worksheets!$S$24*(A282-0.5)</f>
        <v>#VALUE!</v>
      </c>
      <c r="C282" s="90" t="e">
        <f>IF(Worksheets!$V$24&gt;=A282,Worksheets!$G$45*Worksheets!$AD$29*(1-Worksheets!$AD$29)^('Yield Calculations'!A282-1),0)</f>
        <v>#VALUE!</v>
      </c>
      <c r="D282" s="90" t="e">
        <f>IF(Worksheets!$V$24&gt;=A282,(Worksheets!$G$45-SUM($D$7:D281))*(((2*Worksheets!$G$44*(1-Worksheets!$G$44)*Worksheets!$AD$29)+(Worksheets!$G$44^2*Worksheets!$AD$29^2))/Worksheets!$G$45),0)</f>
        <v>#VALUE!</v>
      </c>
      <c r="E282" s="90" t="e">
        <f>IF(Worksheets!$V$24&gt;=A282,(Worksheets!$G$45-SUM($E$7:E281))*((Worksheets!$G$44^3*Worksheets!$AD$29^3+3*Worksheets!$G$44^2*(1-Worksheets!$G$44)*Worksheets!$AD$29^2+3*Worksheets!$G$44*(1-Worksheets!$G$44)^2*Worksheets!$AD$29)/Worksheets!$G$45),0)</f>
        <v>#VALUE!</v>
      </c>
      <c r="F282" s="90" t="e">
        <f>IF(Worksheets!$V$24&gt;=A282,(Worksheets!$G$45-SUM($F$7:F281))*((Worksheets!$G$44^4*Worksheets!$AD$29^4+4*Worksheets!$G$44^3*(1-Worksheets!$G$44)*Worksheets!$AD$29^3+6*Worksheets!$G$44^2*(1-Worksheets!$G$44)^2*Worksheets!$AD$29^2+4*Worksheets!$G$44*(1-Worksheets!$G$44^3)*Worksheets!$AD$29)/Worksheets!$G$45),0)</f>
        <v>#VALUE!</v>
      </c>
      <c r="G282" s="90" t="str">
        <f>IF(Worksheets!$D$45='Yield Calculations'!$C$4,'Yield Calculations'!B282*'Yield Calculations'!C282,IF(Worksheets!$D$45='Yield Calculations'!$D$4,'Yield Calculations'!B282*'Yield Calculations'!D282,IF(Worksheets!$D$45='Yield Calculations'!$E$4,'Yield Calculations'!B282*'Yield Calculations'!E282,IF(Worksheets!$D$45='Yield Calculations'!$F$4,'Yield Calculations'!B282*'Yield Calculations'!F282,"Too Many Lanes"))))</f>
        <v>Too Many Lanes</v>
      </c>
      <c r="H282" s="90" t="str">
        <f>IF(Worksheets!$D$45='Yield Calculations'!$C$4,'Yield Calculations'!C282,IF(Worksheets!$D$45='Yield Calculations'!$D$4,'Yield Calculations'!D282,IF(Worksheets!$D$45='Yield Calculations'!$E$4,'Yield Calculations'!E282,IF(Worksheets!$D$45='Yield Calculations'!$F$4,'Yield Calculations'!F282,"Too Many Lanes"))))</f>
        <v>Too Many Lanes</v>
      </c>
      <c r="K282" s="83">
        <v>275</v>
      </c>
      <c r="L282" s="83" t="e">
        <f>Worksheets!$X$24*(K282-0.5)</f>
        <v>#VALUE!</v>
      </c>
      <c r="M282" s="90" t="e">
        <f>IF(Worksheets!$AA$24&gt;=K282,Worksheets!$L$45*Worksheets!$AD$29*(1-Worksheets!$AD$29)^('Yield Calculations'!K282-1),0)</f>
        <v>#VALUE!</v>
      </c>
      <c r="N282" s="90" t="e">
        <f>IF(Worksheets!$AA$24&gt;=K282,(Worksheets!$L$45-SUM($N$7:N281))*(((2*Worksheets!$L$44*(1-Worksheets!$L$44)*Worksheets!$AD$29)+(Worksheets!$L$44^2*Worksheets!$AD$29^2))/Worksheets!$L$45),0)</f>
        <v>#VALUE!</v>
      </c>
      <c r="O282" s="90" t="e">
        <f>IF(Worksheets!$AA$24&gt;=K282,(Worksheets!$L$45-SUM($O$7:O281))*((Worksheets!$L$44^3*Worksheets!$AD$29^3+3*Worksheets!$L$44^2*(1-Worksheets!$L$44)*Worksheets!$AD$29^2+3*Worksheets!$L$44*(1-Worksheets!$L$44)^2*Worksheets!$AD$29)/Worksheets!$L$45),0)</f>
        <v>#VALUE!</v>
      </c>
      <c r="P282" s="90" t="e">
        <f>IF(Worksheets!$AA$24&gt;=K282,(Worksheets!$L$45-SUM($P$7:P281))*((Worksheets!$L$44^4*Worksheets!$AD$29^4+4*Worksheets!$L$44^3*(1-Worksheets!$L$44)*Worksheets!$AD$29^3+6*Worksheets!$L$44^2*(1-Worksheets!$L$44)^2*Worksheets!$AD$29^2+4*Worksheets!$L$44*(1-Worksheets!$L$44^3)*Worksheets!$AD$29)/Worksheets!$L$45),0)</f>
        <v>#VALUE!</v>
      </c>
      <c r="Q282" s="90" t="str">
        <f>IF(Worksheets!$I$45='Yield Calculations'!$M$4,'Yield Calculations'!L282*'Yield Calculations'!M282,IF(Worksheets!$I$45='Yield Calculations'!$N$4,'Yield Calculations'!L282*'Yield Calculations'!N282,IF(Worksheets!$I$45='Yield Calculations'!$O$4,'Yield Calculations'!L282*'Yield Calculations'!O282,IF(Worksheets!$I$45='Yield Calculations'!$P$4,'Yield Calculations'!L282*'Yield Calculations'!P282,"Too Many Lanes"))))</f>
        <v>Too Many Lanes</v>
      </c>
      <c r="R282" s="90" t="str">
        <f>IF(Worksheets!$I$45='Yield Calculations'!$M$4,'Yield Calculations'!M282,IF(Worksheets!$I$45='Yield Calculations'!$N$4,'Yield Calculations'!N282,IF(Worksheets!$I$45='Yield Calculations'!$O$4,'Yield Calculations'!O282,IF(Worksheets!$I$45='Yield Calculations'!$P$4,'Yield Calculations'!P282,"Too Many Lanes"))))</f>
        <v>Too Many Lanes</v>
      </c>
    </row>
    <row r="283" spans="1:18">
      <c r="A283" s="83">
        <f t="shared" si="4"/>
        <v>276</v>
      </c>
      <c r="B283" s="83" t="e">
        <f>Worksheets!$S$24*(A283-0.5)</f>
        <v>#VALUE!</v>
      </c>
      <c r="C283" s="90" t="e">
        <f>IF(Worksheets!$V$24&gt;=A283,Worksheets!$G$45*Worksheets!$AD$29*(1-Worksheets!$AD$29)^('Yield Calculations'!A283-1),0)</f>
        <v>#VALUE!</v>
      </c>
      <c r="D283" s="90" t="e">
        <f>IF(Worksheets!$V$24&gt;=A283,(Worksheets!$G$45-SUM($D$7:D282))*(((2*Worksheets!$G$44*(1-Worksheets!$G$44)*Worksheets!$AD$29)+(Worksheets!$G$44^2*Worksheets!$AD$29^2))/Worksheets!$G$45),0)</f>
        <v>#VALUE!</v>
      </c>
      <c r="E283" s="90" t="e">
        <f>IF(Worksheets!$V$24&gt;=A283,(Worksheets!$G$45-SUM($E$7:E282))*((Worksheets!$G$44^3*Worksheets!$AD$29^3+3*Worksheets!$G$44^2*(1-Worksheets!$G$44)*Worksheets!$AD$29^2+3*Worksheets!$G$44*(1-Worksheets!$G$44)^2*Worksheets!$AD$29)/Worksheets!$G$45),0)</f>
        <v>#VALUE!</v>
      </c>
      <c r="F283" s="90" t="e">
        <f>IF(Worksheets!$V$24&gt;=A283,(Worksheets!$G$45-SUM($F$7:F282))*((Worksheets!$G$44^4*Worksheets!$AD$29^4+4*Worksheets!$G$44^3*(1-Worksheets!$G$44)*Worksheets!$AD$29^3+6*Worksheets!$G$44^2*(1-Worksheets!$G$44)^2*Worksheets!$AD$29^2+4*Worksheets!$G$44*(1-Worksheets!$G$44^3)*Worksheets!$AD$29)/Worksheets!$G$45),0)</f>
        <v>#VALUE!</v>
      </c>
      <c r="G283" s="90" t="str">
        <f>IF(Worksheets!$D$45='Yield Calculations'!$C$4,'Yield Calculations'!B283*'Yield Calculations'!C283,IF(Worksheets!$D$45='Yield Calculations'!$D$4,'Yield Calculations'!B283*'Yield Calculations'!D283,IF(Worksheets!$D$45='Yield Calculations'!$E$4,'Yield Calculations'!B283*'Yield Calculations'!E283,IF(Worksheets!$D$45='Yield Calculations'!$F$4,'Yield Calculations'!B283*'Yield Calculations'!F283,"Too Many Lanes"))))</f>
        <v>Too Many Lanes</v>
      </c>
      <c r="H283" s="90" t="str">
        <f>IF(Worksheets!$D$45='Yield Calculations'!$C$4,'Yield Calculations'!C283,IF(Worksheets!$D$45='Yield Calculations'!$D$4,'Yield Calculations'!D283,IF(Worksheets!$D$45='Yield Calculations'!$E$4,'Yield Calculations'!E283,IF(Worksheets!$D$45='Yield Calculations'!$F$4,'Yield Calculations'!F283,"Too Many Lanes"))))</f>
        <v>Too Many Lanes</v>
      </c>
      <c r="K283" s="83">
        <v>276</v>
      </c>
      <c r="L283" s="83" t="e">
        <f>Worksheets!$X$24*(K283-0.5)</f>
        <v>#VALUE!</v>
      </c>
      <c r="M283" s="90" t="e">
        <f>IF(Worksheets!$AA$24&gt;=K283,Worksheets!$L$45*Worksheets!$AD$29*(1-Worksheets!$AD$29)^('Yield Calculations'!K283-1),0)</f>
        <v>#VALUE!</v>
      </c>
      <c r="N283" s="90" t="e">
        <f>IF(Worksheets!$AA$24&gt;=K283,(Worksheets!$L$45-SUM($N$7:N282))*(((2*Worksheets!$L$44*(1-Worksheets!$L$44)*Worksheets!$AD$29)+(Worksheets!$L$44^2*Worksheets!$AD$29^2))/Worksheets!$L$45),0)</f>
        <v>#VALUE!</v>
      </c>
      <c r="O283" s="90" t="e">
        <f>IF(Worksheets!$AA$24&gt;=K283,(Worksheets!$L$45-SUM($O$7:O282))*((Worksheets!$L$44^3*Worksheets!$AD$29^3+3*Worksheets!$L$44^2*(1-Worksheets!$L$44)*Worksheets!$AD$29^2+3*Worksheets!$L$44*(1-Worksheets!$L$44)^2*Worksheets!$AD$29)/Worksheets!$L$45),0)</f>
        <v>#VALUE!</v>
      </c>
      <c r="P283" s="90" t="e">
        <f>IF(Worksheets!$AA$24&gt;=K283,(Worksheets!$L$45-SUM($P$7:P282))*((Worksheets!$L$44^4*Worksheets!$AD$29^4+4*Worksheets!$L$44^3*(1-Worksheets!$L$44)*Worksheets!$AD$29^3+6*Worksheets!$L$44^2*(1-Worksheets!$L$44)^2*Worksheets!$AD$29^2+4*Worksheets!$L$44*(1-Worksheets!$L$44^3)*Worksheets!$AD$29)/Worksheets!$L$45),0)</f>
        <v>#VALUE!</v>
      </c>
      <c r="Q283" s="90" t="str">
        <f>IF(Worksheets!$I$45='Yield Calculations'!$M$4,'Yield Calculations'!L283*'Yield Calculations'!M283,IF(Worksheets!$I$45='Yield Calculations'!$N$4,'Yield Calculations'!L283*'Yield Calculations'!N283,IF(Worksheets!$I$45='Yield Calculations'!$O$4,'Yield Calculations'!L283*'Yield Calculations'!O283,IF(Worksheets!$I$45='Yield Calculations'!$P$4,'Yield Calculations'!L283*'Yield Calculations'!P283,"Too Many Lanes"))))</f>
        <v>Too Many Lanes</v>
      </c>
      <c r="R283" s="90" t="str">
        <f>IF(Worksheets!$I$45='Yield Calculations'!$M$4,'Yield Calculations'!M283,IF(Worksheets!$I$45='Yield Calculations'!$N$4,'Yield Calculations'!N283,IF(Worksheets!$I$45='Yield Calculations'!$O$4,'Yield Calculations'!O283,IF(Worksheets!$I$45='Yield Calculations'!$P$4,'Yield Calculations'!P283,"Too Many Lanes"))))</f>
        <v>Too Many Lanes</v>
      </c>
    </row>
    <row r="284" spans="1:18">
      <c r="A284" s="83">
        <f t="shared" si="4"/>
        <v>277</v>
      </c>
      <c r="B284" s="83" t="e">
        <f>Worksheets!$S$24*(A284-0.5)</f>
        <v>#VALUE!</v>
      </c>
      <c r="C284" s="90" t="e">
        <f>IF(Worksheets!$V$24&gt;=A284,Worksheets!$G$45*Worksheets!$AD$29*(1-Worksheets!$AD$29)^('Yield Calculations'!A284-1),0)</f>
        <v>#VALUE!</v>
      </c>
      <c r="D284" s="90" t="e">
        <f>IF(Worksheets!$V$24&gt;=A284,(Worksheets!$G$45-SUM($D$7:D283))*(((2*Worksheets!$G$44*(1-Worksheets!$G$44)*Worksheets!$AD$29)+(Worksheets!$G$44^2*Worksheets!$AD$29^2))/Worksheets!$G$45),0)</f>
        <v>#VALUE!</v>
      </c>
      <c r="E284" s="90" t="e">
        <f>IF(Worksheets!$V$24&gt;=A284,(Worksheets!$G$45-SUM($E$7:E283))*((Worksheets!$G$44^3*Worksheets!$AD$29^3+3*Worksheets!$G$44^2*(1-Worksheets!$G$44)*Worksheets!$AD$29^2+3*Worksheets!$G$44*(1-Worksheets!$G$44)^2*Worksheets!$AD$29)/Worksheets!$G$45),0)</f>
        <v>#VALUE!</v>
      </c>
      <c r="F284" s="90" t="e">
        <f>IF(Worksheets!$V$24&gt;=A284,(Worksheets!$G$45-SUM($F$7:F283))*((Worksheets!$G$44^4*Worksheets!$AD$29^4+4*Worksheets!$G$44^3*(1-Worksheets!$G$44)*Worksheets!$AD$29^3+6*Worksheets!$G$44^2*(1-Worksheets!$G$44)^2*Worksheets!$AD$29^2+4*Worksheets!$G$44*(1-Worksheets!$G$44^3)*Worksheets!$AD$29)/Worksheets!$G$45),0)</f>
        <v>#VALUE!</v>
      </c>
      <c r="G284" s="90" t="str">
        <f>IF(Worksheets!$D$45='Yield Calculations'!$C$4,'Yield Calculations'!B284*'Yield Calculations'!C284,IF(Worksheets!$D$45='Yield Calculations'!$D$4,'Yield Calculations'!B284*'Yield Calculations'!D284,IF(Worksheets!$D$45='Yield Calculations'!$E$4,'Yield Calculations'!B284*'Yield Calculations'!E284,IF(Worksheets!$D$45='Yield Calculations'!$F$4,'Yield Calculations'!B284*'Yield Calculations'!F284,"Too Many Lanes"))))</f>
        <v>Too Many Lanes</v>
      </c>
      <c r="H284" s="90" t="str">
        <f>IF(Worksheets!$D$45='Yield Calculations'!$C$4,'Yield Calculations'!C284,IF(Worksheets!$D$45='Yield Calculations'!$D$4,'Yield Calculations'!D284,IF(Worksheets!$D$45='Yield Calculations'!$E$4,'Yield Calculations'!E284,IF(Worksheets!$D$45='Yield Calculations'!$F$4,'Yield Calculations'!F284,"Too Many Lanes"))))</f>
        <v>Too Many Lanes</v>
      </c>
      <c r="K284" s="83">
        <v>277</v>
      </c>
      <c r="L284" s="83" t="e">
        <f>Worksheets!$X$24*(K284-0.5)</f>
        <v>#VALUE!</v>
      </c>
      <c r="M284" s="90" t="e">
        <f>IF(Worksheets!$AA$24&gt;=K284,Worksheets!$L$45*Worksheets!$AD$29*(1-Worksheets!$AD$29)^('Yield Calculations'!K284-1),0)</f>
        <v>#VALUE!</v>
      </c>
      <c r="N284" s="90" t="e">
        <f>IF(Worksheets!$AA$24&gt;=K284,(Worksheets!$L$45-SUM($N$7:N283))*(((2*Worksheets!$L$44*(1-Worksheets!$L$44)*Worksheets!$AD$29)+(Worksheets!$L$44^2*Worksheets!$AD$29^2))/Worksheets!$L$45),0)</f>
        <v>#VALUE!</v>
      </c>
      <c r="O284" s="90" t="e">
        <f>IF(Worksheets!$AA$24&gt;=K284,(Worksheets!$L$45-SUM($O$7:O283))*((Worksheets!$L$44^3*Worksheets!$AD$29^3+3*Worksheets!$L$44^2*(1-Worksheets!$L$44)*Worksheets!$AD$29^2+3*Worksheets!$L$44*(1-Worksheets!$L$44)^2*Worksheets!$AD$29)/Worksheets!$L$45),0)</f>
        <v>#VALUE!</v>
      </c>
      <c r="P284" s="90" t="e">
        <f>IF(Worksheets!$AA$24&gt;=K284,(Worksheets!$L$45-SUM($P$7:P283))*((Worksheets!$L$44^4*Worksheets!$AD$29^4+4*Worksheets!$L$44^3*(1-Worksheets!$L$44)*Worksheets!$AD$29^3+6*Worksheets!$L$44^2*(1-Worksheets!$L$44)^2*Worksheets!$AD$29^2+4*Worksheets!$L$44*(1-Worksheets!$L$44^3)*Worksheets!$AD$29)/Worksheets!$L$45),0)</f>
        <v>#VALUE!</v>
      </c>
      <c r="Q284" s="90" t="str">
        <f>IF(Worksheets!$I$45='Yield Calculations'!$M$4,'Yield Calculations'!L284*'Yield Calculations'!M284,IF(Worksheets!$I$45='Yield Calculations'!$N$4,'Yield Calculations'!L284*'Yield Calculations'!N284,IF(Worksheets!$I$45='Yield Calculations'!$O$4,'Yield Calculations'!L284*'Yield Calculations'!O284,IF(Worksheets!$I$45='Yield Calculations'!$P$4,'Yield Calculations'!L284*'Yield Calculations'!P284,"Too Many Lanes"))))</f>
        <v>Too Many Lanes</v>
      </c>
      <c r="R284" s="90" t="str">
        <f>IF(Worksheets!$I$45='Yield Calculations'!$M$4,'Yield Calculations'!M284,IF(Worksheets!$I$45='Yield Calculations'!$N$4,'Yield Calculations'!N284,IF(Worksheets!$I$45='Yield Calculations'!$O$4,'Yield Calculations'!O284,IF(Worksheets!$I$45='Yield Calculations'!$P$4,'Yield Calculations'!P284,"Too Many Lanes"))))</f>
        <v>Too Many Lanes</v>
      </c>
    </row>
    <row r="285" spans="1:18">
      <c r="A285" s="83">
        <f t="shared" si="4"/>
        <v>278</v>
      </c>
      <c r="B285" s="83" t="e">
        <f>Worksheets!$S$24*(A285-0.5)</f>
        <v>#VALUE!</v>
      </c>
      <c r="C285" s="90" t="e">
        <f>IF(Worksheets!$V$24&gt;=A285,Worksheets!$G$45*Worksheets!$AD$29*(1-Worksheets!$AD$29)^('Yield Calculations'!A285-1),0)</f>
        <v>#VALUE!</v>
      </c>
      <c r="D285" s="90" t="e">
        <f>IF(Worksheets!$V$24&gt;=A285,(Worksheets!$G$45-SUM($D$7:D284))*(((2*Worksheets!$G$44*(1-Worksheets!$G$44)*Worksheets!$AD$29)+(Worksheets!$G$44^2*Worksheets!$AD$29^2))/Worksheets!$G$45),0)</f>
        <v>#VALUE!</v>
      </c>
      <c r="E285" s="90" t="e">
        <f>IF(Worksheets!$V$24&gt;=A285,(Worksheets!$G$45-SUM($E$7:E284))*((Worksheets!$G$44^3*Worksheets!$AD$29^3+3*Worksheets!$G$44^2*(1-Worksheets!$G$44)*Worksheets!$AD$29^2+3*Worksheets!$G$44*(1-Worksheets!$G$44)^2*Worksheets!$AD$29)/Worksheets!$G$45),0)</f>
        <v>#VALUE!</v>
      </c>
      <c r="F285" s="90" t="e">
        <f>IF(Worksheets!$V$24&gt;=A285,(Worksheets!$G$45-SUM($F$7:F284))*((Worksheets!$G$44^4*Worksheets!$AD$29^4+4*Worksheets!$G$44^3*(1-Worksheets!$G$44)*Worksheets!$AD$29^3+6*Worksheets!$G$44^2*(1-Worksheets!$G$44)^2*Worksheets!$AD$29^2+4*Worksheets!$G$44*(1-Worksheets!$G$44^3)*Worksheets!$AD$29)/Worksheets!$G$45),0)</f>
        <v>#VALUE!</v>
      </c>
      <c r="G285" s="90" t="str">
        <f>IF(Worksheets!$D$45='Yield Calculations'!$C$4,'Yield Calculations'!B285*'Yield Calculations'!C285,IF(Worksheets!$D$45='Yield Calculations'!$D$4,'Yield Calculations'!B285*'Yield Calculations'!D285,IF(Worksheets!$D$45='Yield Calculations'!$E$4,'Yield Calculations'!B285*'Yield Calculations'!E285,IF(Worksheets!$D$45='Yield Calculations'!$F$4,'Yield Calculations'!B285*'Yield Calculations'!F285,"Too Many Lanes"))))</f>
        <v>Too Many Lanes</v>
      </c>
      <c r="H285" s="90" t="str">
        <f>IF(Worksheets!$D$45='Yield Calculations'!$C$4,'Yield Calculations'!C285,IF(Worksheets!$D$45='Yield Calculations'!$D$4,'Yield Calculations'!D285,IF(Worksheets!$D$45='Yield Calculations'!$E$4,'Yield Calculations'!E285,IF(Worksheets!$D$45='Yield Calculations'!$F$4,'Yield Calculations'!F285,"Too Many Lanes"))))</f>
        <v>Too Many Lanes</v>
      </c>
      <c r="K285" s="83">
        <v>278</v>
      </c>
      <c r="L285" s="83" t="e">
        <f>Worksheets!$X$24*(K285-0.5)</f>
        <v>#VALUE!</v>
      </c>
      <c r="M285" s="90" t="e">
        <f>IF(Worksheets!$AA$24&gt;=K285,Worksheets!$L$45*Worksheets!$AD$29*(1-Worksheets!$AD$29)^('Yield Calculations'!K285-1),0)</f>
        <v>#VALUE!</v>
      </c>
      <c r="N285" s="90" t="e">
        <f>IF(Worksheets!$AA$24&gt;=K285,(Worksheets!$L$45-SUM($N$7:N284))*(((2*Worksheets!$L$44*(1-Worksheets!$L$44)*Worksheets!$AD$29)+(Worksheets!$L$44^2*Worksheets!$AD$29^2))/Worksheets!$L$45),0)</f>
        <v>#VALUE!</v>
      </c>
      <c r="O285" s="90" t="e">
        <f>IF(Worksheets!$AA$24&gt;=K285,(Worksheets!$L$45-SUM($O$7:O284))*((Worksheets!$L$44^3*Worksheets!$AD$29^3+3*Worksheets!$L$44^2*(1-Worksheets!$L$44)*Worksheets!$AD$29^2+3*Worksheets!$L$44*(1-Worksheets!$L$44)^2*Worksheets!$AD$29)/Worksheets!$L$45),0)</f>
        <v>#VALUE!</v>
      </c>
      <c r="P285" s="90" t="e">
        <f>IF(Worksheets!$AA$24&gt;=K285,(Worksheets!$L$45-SUM($P$7:P284))*((Worksheets!$L$44^4*Worksheets!$AD$29^4+4*Worksheets!$L$44^3*(1-Worksheets!$L$44)*Worksheets!$AD$29^3+6*Worksheets!$L$44^2*(1-Worksheets!$L$44)^2*Worksheets!$AD$29^2+4*Worksheets!$L$44*(1-Worksheets!$L$44^3)*Worksheets!$AD$29)/Worksheets!$L$45),0)</f>
        <v>#VALUE!</v>
      </c>
      <c r="Q285" s="90" t="str">
        <f>IF(Worksheets!$I$45='Yield Calculations'!$M$4,'Yield Calculations'!L285*'Yield Calculations'!M285,IF(Worksheets!$I$45='Yield Calculations'!$N$4,'Yield Calculations'!L285*'Yield Calculations'!N285,IF(Worksheets!$I$45='Yield Calculations'!$O$4,'Yield Calculations'!L285*'Yield Calculations'!O285,IF(Worksheets!$I$45='Yield Calculations'!$P$4,'Yield Calculations'!L285*'Yield Calculations'!P285,"Too Many Lanes"))))</f>
        <v>Too Many Lanes</v>
      </c>
      <c r="R285" s="90" t="str">
        <f>IF(Worksheets!$I$45='Yield Calculations'!$M$4,'Yield Calculations'!M285,IF(Worksheets!$I$45='Yield Calculations'!$N$4,'Yield Calculations'!N285,IF(Worksheets!$I$45='Yield Calculations'!$O$4,'Yield Calculations'!O285,IF(Worksheets!$I$45='Yield Calculations'!$P$4,'Yield Calculations'!P285,"Too Many Lanes"))))</f>
        <v>Too Many Lanes</v>
      </c>
    </row>
    <row r="286" spans="1:18">
      <c r="A286" s="83">
        <f t="shared" si="4"/>
        <v>279</v>
      </c>
      <c r="B286" s="83" t="e">
        <f>Worksheets!$S$24*(A286-0.5)</f>
        <v>#VALUE!</v>
      </c>
      <c r="C286" s="90" t="e">
        <f>IF(Worksheets!$V$24&gt;=A286,Worksheets!$G$45*Worksheets!$AD$29*(1-Worksheets!$AD$29)^('Yield Calculations'!A286-1),0)</f>
        <v>#VALUE!</v>
      </c>
      <c r="D286" s="90" t="e">
        <f>IF(Worksheets!$V$24&gt;=A286,(Worksheets!$G$45-SUM($D$7:D285))*(((2*Worksheets!$G$44*(1-Worksheets!$G$44)*Worksheets!$AD$29)+(Worksheets!$G$44^2*Worksheets!$AD$29^2))/Worksheets!$G$45),0)</f>
        <v>#VALUE!</v>
      </c>
      <c r="E286" s="90" t="e">
        <f>IF(Worksheets!$V$24&gt;=A286,(Worksheets!$G$45-SUM($E$7:E285))*((Worksheets!$G$44^3*Worksheets!$AD$29^3+3*Worksheets!$G$44^2*(1-Worksheets!$G$44)*Worksheets!$AD$29^2+3*Worksheets!$G$44*(1-Worksheets!$G$44)^2*Worksheets!$AD$29)/Worksheets!$G$45),0)</f>
        <v>#VALUE!</v>
      </c>
      <c r="F286" s="90" t="e">
        <f>IF(Worksheets!$V$24&gt;=A286,(Worksheets!$G$45-SUM($F$7:F285))*((Worksheets!$G$44^4*Worksheets!$AD$29^4+4*Worksheets!$G$44^3*(1-Worksheets!$G$44)*Worksheets!$AD$29^3+6*Worksheets!$G$44^2*(1-Worksheets!$G$44)^2*Worksheets!$AD$29^2+4*Worksheets!$G$44*(1-Worksheets!$G$44^3)*Worksheets!$AD$29)/Worksheets!$G$45),0)</f>
        <v>#VALUE!</v>
      </c>
      <c r="G286" s="90" t="str">
        <f>IF(Worksheets!$D$45='Yield Calculations'!$C$4,'Yield Calculations'!B286*'Yield Calculations'!C286,IF(Worksheets!$D$45='Yield Calculations'!$D$4,'Yield Calculations'!B286*'Yield Calculations'!D286,IF(Worksheets!$D$45='Yield Calculations'!$E$4,'Yield Calculations'!B286*'Yield Calculations'!E286,IF(Worksheets!$D$45='Yield Calculations'!$F$4,'Yield Calculations'!B286*'Yield Calculations'!F286,"Too Many Lanes"))))</f>
        <v>Too Many Lanes</v>
      </c>
      <c r="H286" s="90" t="str">
        <f>IF(Worksheets!$D$45='Yield Calculations'!$C$4,'Yield Calculations'!C286,IF(Worksheets!$D$45='Yield Calculations'!$D$4,'Yield Calculations'!D286,IF(Worksheets!$D$45='Yield Calculations'!$E$4,'Yield Calculations'!E286,IF(Worksheets!$D$45='Yield Calculations'!$F$4,'Yield Calculations'!F286,"Too Many Lanes"))))</f>
        <v>Too Many Lanes</v>
      </c>
      <c r="K286" s="83">
        <v>279</v>
      </c>
      <c r="L286" s="83" t="e">
        <f>Worksheets!$X$24*(K286-0.5)</f>
        <v>#VALUE!</v>
      </c>
      <c r="M286" s="90" t="e">
        <f>IF(Worksheets!$AA$24&gt;=K286,Worksheets!$L$45*Worksheets!$AD$29*(1-Worksheets!$AD$29)^('Yield Calculations'!K286-1),0)</f>
        <v>#VALUE!</v>
      </c>
      <c r="N286" s="90" t="e">
        <f>IF(Worksheets!$AA$24&gt;=K286,(Worksheets!$L$45-SUM($N$7:N285))*(((2*Worksheets!$L$44*(1-Worksheets!$L$44)*Worksheets!$AD$29)+(Worksheets!$L$44^2*Worksheets!$AD$29^2))/Worksheets!$L$45),0)</f>
        <v>#VALUE!</v>
      </c>
      <c r="O286" s="90" t="e">
        <f>IF(Worksheets!$AA$24&gt;=K286,(Worksheets!$L$45-SUM($O$7:O285))*((Worksheets!$L$44^3*Worksheets!$AD$29^3+3*Worksheets!$L$44^2*(1-Worksheets!$L$44)*Worksheets!$AD$29^2+3*Worksheets!$L$44*(1-Worksheets!$L$44)^2*Worksheets!$AD$29)/Worksheets!$L$45),0)</f>
        <v>#VALUE!</v>
      </c>
      <c r="P286" s="90" t="e">
        <f>IF(Worksheets!$AA$24&gt;=K286,(Worksheets!$L$45-SUM($P$7:P285))*((Worksheets!$L$44^4*Worksheets!$AD$29^4+4*Worksheets!$L$44^3*(1-Worksheets!$L$44)*Worksheets!$AD$29^3+6*Worksheets!$L$44^2*(1-Worksheets!$L$44)^2*Worksheets!$AD$29^2+4*Worksheets!$L$44*(1-Worksheets!$L$44^3)*Worksheets!$AD$29)/Worksheets!$L$45),0)</f>
        <v>#VALUE!</v>
      </c>
      <c r="Q286" s="90" t="str">
        <f>IF(Worksheets!$I$45='Yield Calculations'!$M$4,'Yield Calculations'!L286*'Yield Calculations'!M286,IF(Worksheets!$I$45='Yield Calculations'!$N$4,'Yield Calculations'!L286*'Yield Calculations'!N286,IF(Worksheets!$I$45='Yield Calculations'!$O$4,'Yield Calculations'!L286*'Yield Calculations'!O286,IF(Worksheets!$I$45='Yield Calculations'!$P$4,'Yield Calculations'!L286*'Yield Calculations'!P286,"Too Many Lanes"))))</f>
        <v>Too Many Lanes</v>
      </c>
      <c r="R286" s="90" t="str">
        <f>IF(Worksheets!$I$45='Yield Calculations'!$M$4,'Yield Calculations'!M286,IF(Worksheets!$I$45='Yield Calculations'!$N$4,'Yield Calculations'!N286,IF(Worksheets!$I$45='Yield Calculations'!$O$4,'Yield Calculations'!O286,IF(Worksheets!$I$45='Yield Calculations'!$P$4,'Yield Calculations'!P286,"Too Many Lanes"))))</f>
        <v>Too Many Lanes</v>
      </c>
    </row>
    <row r="287" spans="1:18">
      <c r="A287" s="83">
        <f t="shared" si="4"/>
        <v>280</v>
      </c>
      <c r="B287" s="83" t="e">
        <f>Worksheets!$S$24*(A287-0.5)</f>
        <v>#VALUE!</v>
      </c>
      <c r="C287" s="90" t="e">
        <f>IF(Worksheets!$V$24&gt;=A287,Worksheets!$G$45*Worksheets!$AD$29*(1-Worksheets!$AD$29)^('Yield Calculations'!A287-1),0)</f>
        <v>#VALUE!</v>
      </c>
      <c r="D287" s="90" t="e">
        <f>IF(Worksheets!$V$24&gt;=A287,(Worksheets!$G$45-SUM($D$7:D286))*(((2*Worksheets!$G$44*(1-Worksheets!$G$44)*Worksheets!$AD$29)+(Worksheets!$G$44^2*Worksheets!$AD$29^2))/Worksheets!$G$45),0)</f>
        <v>#VALUE!</v>
      </c>
      <c r="E287" s="90" t="e">
        <f>IF(Worksheets!$V$24&gt;=A287,(Worksheets!$G$45-SUM($E$7:E286))*((Worksheets!$G$44^3*Worksheets!$AD$29^3+3*Worksheets!$G$44^2*(1-Worksheets!$G$44)*Worksheets!$AD$29^2+3*Worksheets!$G$44*(1-Worksheets!$G$44)^2*Worksheets!$AD$29)/Worksheets!$G$45),0)</f>
        <v>#VALUE!</v>
      </c>
      <c r="F287" s="90" t="e">
        <f>IF(Worksheets!$V$24&gt;=A287,(Worksheets!$G$45-SUM($F$7:F286))*((Worksheets!$G$44^4*Worksheets!$AD$29^4+4*Worksheets!$G$44^3*(1-Worksheets!$G$44)*Worksheets!$AD$29^3+6*Worksheets!$G$44^2*(1-Worksheets!$G$44)^2*Worksheets!$AD$29^2+4*Worksheets!$G$44*(1-Worksheets!$G$44^3)*Worksheets!$AD$29)/Worksheets!$G$45),0)</f>
        <v>#VALUE!</v>
      </c>
      <c r="G287" s="90" t="str">
        <f>IF(Worksheets!$D$45='Yield Calculations'!$C$4,'Yield Calculations'!B287*'Yield Calculations'!C287,IF(Worksheets!$D$45='Yield Calculations'!$D$4,'Yield Calculations'!B287*'Yield Calculations'!D287,IF(Worksheets!$D$45='Yield Calculations'!$E$4,'Yield Calculations'!B287*'Yield Calculations'!E287,IF(Worksheets!$D$45='Yield Calculations'!$F$4,'Yield Calculations'!B287*'Yield Calculations'!F287,"Too Many Lanes"))))</f>
        <v>Too Many Lanes</v>
      </c>
      <c r="H287" s="90" t="str">
        <f>IF(Worksheets!$D$45='Yield Calculations'!$C$4,'Yield Calculations'!C287,IF(Worksheets!$D$45='Yield Calculations'!$D$4,'Yield Calculations'!D287,IF(Worksheets!$D$45='Yield Calculations'!$E$4,'Yield Calculations'!E287,IF(Worksheets!$D$45='Yield Calculations'!$F$4,'Yield Calculations'!F287,"Too Many Lanes"))))</f>
        <v>Too Many Lanes</v>
      </c>
      <c r="K287" s="83">
        <v>280</v>
      </c>
      <c r="L287" s="83" t="e">
        <f>Worksheets!$X$24*(K287-0.5)</f>
        <v>#VALUE!</v>
      </c>
      <c r="M287" s="90" t="e">
        <f>IF(Worksheets!$AA$24&gt;=K287,Worksheets!$L$45*Worksheets!$AD$29*(1-Worksheets!$AD$29)^('Yield Calculations'!K287-1),0)</f>
        <v>#VALUE!</v>
      </c>
      <c r="N287" s="90" t="e">
        <f>IF(Worksheets!$AA$24&gt;=K287,(Worksheets!$L$45-SUM($N$7:N286))*(((2*Worksheets!$L$44*(1-Worksheets!$L$44)*Worksheets!$AD$29)+(Worksheets!$L$44^2*Worksheets!$AD$29^2))/Worksheets!$L$45),0)</f>
        <v>#VALUE!</v>
      </c>
      <c r="O287" s="90" t="e">
        <f>IF(Worksheets!$AA$24&gt;=K287,(Worksheets!$L$45-SUM($O$7:O286))*((Worksheets!$L$44^3*Worksheets!$AD$29^3+3*Worksheets!$L$44^2*(1-Worksheets!$L$44)*Worksheets!$AD$29^2+3*Worksheets!$L$44*(1-Worksheets!$L$44)^2*Worksheets!$AD$29)/Worksheets!$L$45),0)</f>
        <v>#VALUE!</v>
      </c>
      <c r="P287" s="90" t="e">
        <f>IF(Worksheets!$AA$24&gt;=K287,(Worksheets!$L$45-SUM($P$7:P286))*((Worksheets!$L$44^4*Worksheets!$AD$29^4+4*Worksheets!$L$44^3*(1-Worksheets!$L$44)*Worksheets!$AD$29^3+6*Worksheets!$L$44^2*(1-Worksheets!$L$44)^2*Worksheets!$AD$29^2+4*Worksheets!$L$44*(1-Worksheets!$L$44^3)*Worksheets!$AD$29)/Worksheets!$L$45),0)</f>
        <v>#VALUE!</v>
      </c>
      <c r="Q287" s="90" t="str">
        <f>IF(Worksheets!$I$45='Yield Calculations'!$M$4,'Yield Calculations'!L287*'Yield Calculations'!M287,IF(Worksheets!$I$45='Yield Calculations'!$N$4,'Yield Calculations'!L287*'Yield Calculations'!N287,IF(Worksheets!$I$45='Yield Calculations'!$O$4,'Yield Calculations'!L287*'Yield Calculations'!O287,IF(Worksheets!$I$45='Yield Calculations'!$P$4,'Yield Calculations'!L287*'Yield Calculations'!P287,"Too Many Lanes"))))</f>
        <v>Too Many Lanes</v>
      </c>
      <c r="R287" s="90" t="str">
        <f>IF(Worksheets!$I$45='Yield Calculations'!$M$4,'Yield Calculations'!M287,IF(Worksheets!$I$45='Yield Calculations'!$N$4,'Yield Calculations'!N287,IF(Worksheets!$I$45='Yield Calculations'!$O$4,'Yield Calculations'!O287,IF(Worksheets!$I$45='Yield Calculations'!$P$4,'Yield Calculations'!P287,"Too Many Lanes"))))</f>
        <v>Too Many Lanes</v>
      </c>
    </row>
    <row r="288" spans="1:18">
      <c r="A288" s="83">
        <f t="shared" si="4"/>
        <v>281</v>
      </c>
      <c r="B288" s="83" t="e">
        <f>Worksheets!$S$24*(A288-0.5)</f>
        <v>#VALUE!</v>
      </c>
      <c r="C288" s="90" t="e">
        <f>IF(Worksheets!$V$24&gt;=A288,Worksheets!$G$45*Worksheets!$AD$29*(1-Worksheets!$AD$29)^('Yield Calculations'!A288-1),0)</f>
        <v>#VALUE!</v>
      </c>
      <c r="D288" s="90" t="e">
        <f>IF(Worksheets!$V$24&gt;=A288,(Worksheets!$G$45-SUM($D$7:D287))*(((2*Worksheets!$G$44*(1-Worksheets!$G$44)*Worksheets!$AD$29)+(Worksheets!$G$44^2*Worksheets!$AD$29^2))/Worksheets!$G$45),0)</f>
        <v>#VALUE!</v>
      </c>
      <c r="E288" s="90" t="e">
        <f>IF(Worksheets!$V$24&gt;=A288,(Worksheets!$G$45-SUM($E$7:E287))*((Worksheets!$G$44^3*Worksheets!$AD$29^3+3*Worksheets!$G$44^2*(1-Worksheets!$G$44)*Worksheets!$AD$29^2+3*Worksheets!$G$44*(1-Worksheets!$G$44)^2*Worksheets!$AD$29)/Worksheets!$G$45),0)</f>
        <v>#VALUE!</v>
      </c>
      <c r="F288" s="90" t="e">
        <f>IF(Worksheets!$V$24&gt;=A288,(Worksheets!$G$45-SUM($F$7:F287))*((Worksheets!$G$44^4*Worksheets!$AD$29^4+4*Worksheets!$G$44^3*(1-Worksheets!$G$44)*Worksheets!$AD$29^3+6*Worksheets!$G$44^2*(1-Worksheets!$G$44)^2*Worksheets!$AD$29^2+4*Worksheets!$G$44*(1-Worksheets!$G$44^3)*Worksheets!$AD$29)/Worksheets!$G$45),0)</f>
        <v>#VALUE!</v>
      </c>
      <c r="G288" s="90" t="str">
        <f>IF(Worksheets!$D$45='Yield Calculations'!$C$4,'Yield Calculations'!B288*'Yield Calculations'!C288,IF(Worksheets!$D$45='Yield Calculations'!$D$4,'Yield Calculations'!B288*'Yield Calculations'!D288,IF(Worksheets!$D$45='Yield Calculations'!$E$4,'Yield Calculations'!B288*'Yield Calculations'!E288,IF(Worksheets!$D$45='Yield Calculations'!$F$4,'Yield Calculations'!B288*'Yield Calculations'!F288,"Too Many Lanes"))))</f>
        <v>Too Many Lanes</v>
      </c>
      <c r="H288" s="90" t="str">
        <f>IF(Worksheets!$D$45='Yield Calculations'!$C$4,'Yield Calculations'!C288,IF(Worksheets!$D$45='Yield Calculations'!$D$4,'Yield Calculations'!D288,IF(Worksheets!$D$45='Yield Calculations'!$E$4,'Yield Calculations'!E288,IF(Worksheets!$D$45='Yield Calculations'!$F$4,'Yield Calculations'!F288,"Too Many Lanes"))))</f>
        <v>Too Many Lanes</v>
      </c>
      <c r="K288" s="83">
        <v>281</v>
      </c>
      <c r="L288" s="83" t="e">
        <f>Worksheets!$X$24*(K288-0.5)</f>
        <v>#VALUE!</v>
      </c>
      <c r="M288" s="90" t="e">
        <f>IF(Worksheets!$AA$24&gt;=K288,Worksheets!$L$45*Worksheets!$AD$29*(1-Worksheets!$AD$29)^('Yield Calculations'!K288-1),0)</f>
        <v>#VALUE!</v>
      </c>
      <c r="N288" s="90" t="e">
        <f>IF(Worksheets!$AA$24&gt;=K288,(Worksheets!$L$45-SUM($N$7:N287))*(((2*Worksheets!$L$44*(1-Worksheets!$L$44)*Worksheets!$AD$29)+(Worksheets!$L$44^2*Worksheets!$AD$29^2))/Worksheets!$L$45),0)</f>
        <v>#VALUE!</v>
      </c>
      <c r="O288" s="90" t="e">
        <f>IF(Worksheets!$AA$24&gt;=K288,(Worksheets!$L$45-SUM($O$7:O287))*((Worksheets!$L$44^3*Worksheets!$AD$29^3+3*Worksheets!$L$44^2*(1-Worksheets!$L$44)*Worksheets!$AD$29^2+3*Worksheets!$L$44*(1-Worksheets!$L$44)^2*Worksheets!$AD$29)/Worksheets!$L$45),0)</f>
        <v>#VALUE!</v>
      </c>
      <c r="P288" s="90" t="e">
        <f>IF(Worksheets!$AA$24&gt;=K288,(Worksheets!$L$45-SUM($P$7:P287))*((Worksheets!$L$44^4*Worksheets!$AD$29^4+4*Worksheets!$L$44^3*(1-Worksheets!$L$44)*Worksheets!$AD$29^3+6*Worksheets!$L$44^2*(1-Worksheets!$L$44)^2*Worksheets!$AD$29^2+4*Worksheets!$L$44*(1-Worksheets!$L$44^3)*Worksheets!$AD$29)/Worksheets!$L$45),0)</f>
        <v>#VALUE!</v>
      </c>
      <c r="Q288" s="90" t="str">
        <f>IF(Worksheets!$I$45='Yield Calculations'!$M$4,'Yield Calculations'!L288*'Yield Calculations'!M288,IF(Worksheets!$I$45='Yield Calculations'!$N$4,'Yield Calculations'!L288*'Yield Calculations'!N288,IF(Worksheets!$I$45='Yield Calculations'!$O$4,'Yield Calculations'!L288*'Yield Calculations'!O288,IF(Worksheets!$I$45='Yield Calculations'!$P$4,'Yield Calculations'!L288*'Yield Calculations'!P288,"Too Many Lanes"))))</f>
        <v>Too Many Lanes</v>
      </c>
      <c r="R288" s="90" t="str">
        <f>IF(Worksheets!$I$45='Yield Calculations'!$M$4,'Yield Calculations'!M288,IF(Worksheets!$I$45='Yield Calculations'!$N$4,'Yield Calculations'!N288,IF(Worksheets!$I$45='Yield Calculations'!$O$4,'Yield Calculations'!O288,IF(Worksheets!$I$45='Yield Calculations'!$P$4,'Yield Calculations'!P288,"Too Many Lanes"))))</f>
        <v>Too Many Lanes</v>
      </c>
    </row>
    <row r="289" spans="1:18">
      <c r="A289" s="83">
        <f t="shared" si="4"/>
        <v>282</v>
      </c>
      <c r="B289" s="83" t="e">
        <f>Worksheets!$S$24*(A289-0.5)</f>
        <v>#VALUE!</v>
      </c>
      <c r="C289" s="90" t="e">
        <f>IF(Worksheets!$V$24&gt;=A289,Worksheets!$G$45*Worksheets!$AD$29*(1-Worksheets!$AD$29)^('Yield Calculations'!A289-1),0)</f>
        <v>#VALUE!</v>
      </c>
      <c r="D289" s="90" t="e">
        <f>IF(Worksheets!$V$24&gt;=A289,(Worksheets!$G$45-SUM($D$7:D288))*(((2*Worksheets!$G$44*(1-Worksheets!$G$44)*Worksheets!$AD$29)+(Worksheets!$G$44^2*Worksheets!$AD$29^2))/Worksheets!$G$45),0)</f>
        <v>#VALUE!</v>
      </c>
      <c r="E289" s="90" t="e">
        <f>IF(Worksheets!$V$24&gt;=A289,(Worksheets!$G$45-SUM($E$7:E288))*((Worksheets!$G$44^3*Worksheets!$AD$29^3+3*Worksheets!$G$44^2*(1-Worksheets!$G$44)*Worksheets!$AD$29^2+3*Worksheets!$G$44*(1-Worksheets!$G$44)^2*Worksheets!$AD$29)/Worksheets!$G$45),0)</f>
        <v>#VALUE!</v>
      </c>
      <c r="F289" s="90" t="e">
        <f>IF(Worksheets!$V$24&gt;=A289,(Worksheets!$G$45-SUM($F$7:F288))*((Worksheets!$G$44^4*Worksheets!$AD$29^4+4*Worksheets!$G$44^3*(1-Worksheets!$G$44)*Worksheets!$AD$29^3+6*Worksheets!$G$44^2*(1-Worksheets!$G$44)^2*Worksheets!$AD$29^2+4*Worksheets!$G$44*(1-Worksheets!$G$44^3)*Worksheets!$AD$29)/Worksheets!$G$45),0)</f>
        <v>#VALUE!</v>
      </c>
      <c r="G289" s="90" t="str">
        <f>IF(Worksheets!$D$45='Yield Calculations'!$C$4,'Yield Calculations'!B289*'Yield Calculations'!C289,IF(Worksheets!$D$45='Yield Calculations'!$D$4,'Yield Calculations'!B289*'Yield Calculations'!D289,IF(Worksheets!$D$45='Yield Calculations'!$E$4,'Yield Calculations'!B289*'Yield Calculations'!E289,IF(Worksheets!$D$45='Yield Calculations'!$F$4,'Yield Calculations'!B289*'Yield Calculations'!F289,"Too Many Lanes"))))</f>
        <v>Too Many Lanes</v>
      </c>
      <c r="H289" s="90" t="str">
        <f>IF(Worksheets!$D$45='Yield Calculations'!$C$4,'Yield Calculations'!C289,IF(Worksheets!$D$45='Yield Calculations'!$D$4,'Yield Calculations'!D289,IF(Worksheets!$D$45='Yield Calculations'!$E$4,'Yield Calculations'!E289,IF(Worksheets!$D$45='Yield Calculations'!$F$4,'Yield Calculations'!F289,"Too Many Lanes"))))</f>
        <v>Too Many Lanes</v>
      </c>
      <c r="K289" s="83">
        <v>282</v>
      </c>
      <c r="L289" s="83" t="e">
        <f>Worksheets!$X$24*(K289-0.5)</f>
        <v>#VALUE!</v>
      </c>
      <c r="M289" s="90" t="e">
        <f>IF(Worksheets!$AA$24&gt;=K289,Worksheets!$L$45*Worksheets!$AD$29*(1-Worksheets!$AD$29)^('Yield Calculations'!K289-1),0)</f>
        <v>#VALUE!</v>
      </c>
      <c r="N289" s="90" t="e">
        <f>IF(Worksheets!$AA$24&gt;=K289,(Worksheets!$L$45-SUM($N$7:N288))*(((2*Worksheets!$L$44*(1-Worksheets!$L$44)*Worksheets!$AD$29)+(Worksheets!$L$44^2*Worksheets!$AD$29^2))/Worksheets!$L$45),0)</f>
        <v>#VALUE!</v>
      </c>
      <c r="O289" s="90" t="e">
        <f>IF(Worksheets!$AA$24&gt;=K289,(Worksheets!$L$45-SUM($O$7:O288))*((Worksheets!$L$44^3*Worksheets!$AD$29^3+3*Worksheets!$L$44^2*(1-Worksheets!$L$44)*Worksheets!$AD$29^2+3*Worksheets!$L$44*(1-Worksheets!$L$44)^2*Worksheets!$AD$29)/Worksheets!$L$45),0)</f>
        <v>#VALUE!</v>
      </c>
      <c r="P289" s="90" t="e">
        <f>IF(Worksheets!$AA$24&gt;=K289,(Worksheets!$L$45-SUM($P$7:P288))*((Worksheets!$L$44^4*Worksheets!$AD$29^4+4*Worksheets!$L$44^3*(1-Worksheets!$L$44)*Worksheets!$AD$29^3+6*Worksheets!$L$44^2*(1-Worksheets!$L$44)^2*Worksheets!$AD$29^2+4*Worksheets!$L$44*(1-Worksheets!$L$44^3)*Worksheets!$AD$29)/Worksheets!$L$45),0)</f>
        <v>#VALUE!</v>
      </c>
      <c r="Q289" s="90" t="str">
        <f>IF(Worksheets!$I$45='Yield Calculations'!$M$4,'Yield Calculations'!L289*'Yield Calculations'!M289,IF(Worksheets!$I$45='Yield Calculations'!$N$4,'Yield Calculations'!L289*'Yield Calculations'!N289,IF(Worksheets!$I$45='Yield Calculations'!$O$4,'Yield Calculations'!L289*'Yield Calculations'!O289,IF(Worksheets!$I$45='Yield Calculations'!$P$4,'Yield Calculations'!L289*'Yield Calculations'!P289,"Too Many Lanes"))))</f>
        <v>Too Many Lanes</v>
      </c>
      <c r="R289" s="90" t="str">
        <f>IF(Worksheets!$I$45='Yield Calculations'!$M$4,'Yield Calculations'!M289,IF(Worksheets!$I$45='Yield Calculations'!$N$4,'Yield Calculations'!N289,IF(Worksheets!$I$45='Yield Calculations'!$O$4,'Yield Calculations'!O289,IF(Worksheets!$I$45='Yield Calculations'!$P$4,'Yield Calculations'!P289,"Too Many Lanes"))))</f>
        <v>Too Many Lanes</v>
      </c>
    </row>
    <row r="290" spans="1:18">
      <c r="A290" s="83">
        <f t="shared" si="4"/>
        <v>283</v>
      </c>
      <c r="B290" s="83" t="e">
        <f>Worksheets!$S$24*(A290-0.5)</f>
        <v>#VALUE!</v>
      </c>
      <c r="C290" s="90" t="e">
        <f>IF(Worksheets!$V$24&gt;=A290,Worksheets!$G$45*Worksheets!$AD$29*(1-Worksheets!$AD$29)^('Yield Calculations'!A290-1),0)</f>
        <v>#VALUE!</v>
      </c>
      <c r="D290" s="90" t="e">
        <f>IF(Worksheets!$V$24&gt;=A290,(Worksheets!$G$45-SUM($D$7:D289))*(((2*Worksheets!$G$44*(1-Worksheets!$G$44)*Worksheets!$AD$29)+(Worksheets!$G$44^2*Worksheets!$AD$29^2))/Worksheets!$G$45),0)</f>
        <v>#VALUE!</v>
      </c>
      <c r="E290" s="90" t="e">
        <f>IF(Worksheets!$V$24&gt;=A290,(Worksheets!$G$45-SUM($E$7:E289))*((Worksheets!$G$44^3*Worksheets!$AD$29^3+3*Worksheets!$G$44^2*(1-Worksheets!$G$44)*Worksheets!$AD$29^2+3*Worksheets!$G$44*(1-Worksheets!$G$44)^2*Worksheets!$AD$29)/Worksheets!$G$45),0)</f>
        <v>#VALUE!</v>
      </c>
      <c r="F290" s="90" t="e">
        <f>IF(Worksheets!$V$24&gt;=A290,(Worksheets!$G$45-SUM($F$7:F289))*((Worksheets!$G$44^4*Worksheets!$AD$29^4+4*Worksheets!$G$44^3*(1-Worksheets!$G$44)*Worksheets!$AD$29^3+6*Worksheets!$G$44^2*(1-Worksheets!$G$44)^2*Worksheets!$AD$29^2+4*Worksheets!$G$44*(1-Worksheets!$G$44^3)*Worksheets!$AD$29)/Worksheets!$G$45),0)</f>
        <v>#VALUE!</v>
      </c>
      <c r="G290" s="90" t="str">
        <f>IF(Worksheets!$D$45='Yield Calculations'!$C$4,'Yield Calculations'!B290*'Yield Calculations'!C290,IF(Worksheets!$D$45='Yield Calculations'!$D$4,'Yield Calculations'!B290*'Yield Calculations'!D290,IF(Worksheets!$D$45='Yield Calculations'!$E$4,'Yield Calculations'!B290*'Yield Calculations'!E290,IF(Worksheets!$D$45='Yield Calculations'!$F$4,'Yield Calculations'!B290*'Yield Calculations'!F290,"Too Many Lanes"))))</f>
        <v>Too Many Lanes</v>
      </c>
      <c r="H290" s="90" t="str">
        <f>IF(Worksheets!$D$45='Yield Calculations'!$C$4,'Yield Calculations'!C290,IF(Worksheets!$D$45='Yield Calculations'!$D$4,'Yield Calculations'!D290,IF(Worksheets!$D$45='Yield Calculations'!$E$4,'Yield Calculations'!E290,IF(Worksheets!$D$45='Yield Calculations'!$F$4,'Yield Calculations'!F290,"Too Many Lanes"))))</f>
        <v>Too Many Lanes</v>
      </c>
      <c r="K290" s="83">
        <v>283</v>
      </c>
      <c r="L290" s="83" t="e">
        <f>Worksheets!$X$24*(K290-0.5)</f>
        <v>#VALUE!</v>
      </c>
      <c r="M290" s="90" t="e">
        <f>IF(Worksheets!$AA$24&gt;=K290,Worksheets!$L$45*Worksheets!$AD$29*(1-Worksheets!$AD$29)^('Yield Calculations'!K290-1),0)</f>
        <v>#VALUE!</v>
      </c>
      <c r="N290" s="90" t="e">
        <f>IF(Worksheets!$AA$24&gt;=K290,(Worksheets!$L$45-SUM($N$7:N289))*(((2*Worksheets!$L$44*(1-Worksheets!$L$44)*Worksheets!$AD$29)+(Worksheets!$L$44^2*Worksheets!$AD$29^2))/Worksheets!$L$45),0)</f>
        <v>#VALUE!</v>
      </c>
      <c r="O290" s="90" t="e">
        <f>IF(Worksheets!$AA$24&gt;=K290,(Worksheets!$L$45-SUM($O$7:O289))*((Worksheets!$L$44^3*Worksheets!$AD$29^3+3*Worksheets!$L$44^2*(1-Worksheets!$L$44)*Worksheets!$AD$29^2+3*Worksheets!$L$44*(1-Worksheets!$L$44)^2*Worksheets!$AD$29)/Worksheets!$L$45),0)</f>
        <v>#VALUE!</v>
      </c>
      <c r="P290" s="90" t="e">
        <f>IF(Worksheets!$AA$24&gt;=K290,(Worksheets!$L$45-SUM($P$7:P289))*((Worksheets!$L$44^4*Worksheets!$AD$29^4+4*Worksheets!$L$44^3*(1-Worksheets!$L$44)*Worksheets!$AD$29^3+6*Worksheets!$L$44^2*(1-Worksheets!$L$44)^2*Worksheets!$AD$29^2+4*Worksheets!$L$44*(1-Worksheets!$L$44^3)*Worksheets!$AD$29)/Worksheets!$L$45),0)</f>
        <v>#VALUE!</v>
      </c>
      <c r="Q290" s="90" t="str">
        <f>IF(Worksheets!$I$45='Yield Calculations'!$M$4,'Yield Calculations'!L290*'Yield Calculations'!M290,IF(Worksheets!$I$45='Yield Calculations'!$N$4,'Yield Calculations'!L290*'Yield Calculations'!N290,IF(Worksheets!$I$45='Yield Calculations'!$O$4,'Yield Calculations'!L290*'Yield Calculations'!O290,IF(Worksheets!$I$45='Yield Calculations'!$P$4,'Yield Calculations'!L290*'Yield Calculations'!P290,"Too Many Lanes"))))</f>
        <v>Too Many Lanes</v>
      </c>
      <c r="R290" s="90" t="str">
        <f>IF(Worksheets!$I$45='Yield Calculations'!$M$4,'Yield Calculations'!M290,IF(Worksheets!$I$45='Yield Calculations'!$N$4,'Yield Calculations'!N290,IF(Worksheets!$I$45='Yield Calculations'!$O$4,'Yield Calculations'!O290,IF(Worksheets!$I$45='Yield Calculations'!$P$4,'Yield Calculations'!P290,"Too Many Lanes"))))</f>
        <v>Too Many Lanes</v>
      </c>
    </row>
    <row r="291" spans="1:18">
      <c r="A291" s="83">
        <f t="shared" si="4"/>
        <v>284</v>
      </c>
      <c r="B291" s="83" t="e">
        <f>Worksheets!$S$24*(A291-0.5)</f>
        <v>#VALUE!</v>
      </c>
      <c r="C291" s="90" t="e">
        <f>IF(Worksheets!$V$24&gt;=A291,Worksheets!$G$45*Worksheets!$AD$29*(1-Worksheets!$AD$29)^('Yield Calculations'!A291-1),0)</f>
        <v>#VALUE!</v>
      </c>
      <c r="D291" s="90" t="e">
        <f>IF(Worksheets!$V$24&gt;=A291,(Worksheets!$G$45-SUM($D$7:D290))*(((2*Worksheets!$G$44*(1-Worksheets!$G$44)*Worksheets!$AD$29)+(Worksheets!$G$44^2*Worksheets!$AD$29^2))/Worksheets!$G$45),0)</f>
        <v>#VALUE!</v>
      </c>
      <c r="E291" s="90" t="e">
        <f>IF(Worksheets!$V$24&gt;=A291,(Worksheets!$G$45-SUM($E$7:E290))*((Worksheets!$G$44^3*Worksheets!$AD$29^3+3*Worksheets!$G$44^2*(1-Worksheets!$G$44)*Worksheets!$AD$29^2+3*Worksheets!$G$44*(1-Worksheets!$G$44)^2*Worksheets!$AD$29)/Worksheets!$G$45),0)</f>
        <v>#VALUE!</v>
      </c>
      <c r="F291" s="90" t="e">
        <f>IF(Worksheets!$V$24&gt;=A291,(Worksheets!$G$45-SUM($F$7:F290))*((Worksheets!$G$44^4*Worksheets!$AD$29^4+4*Worksheets!$G$44^3*(1-Worksheets!$G$44)*Worksheets!$AD$29^3+6*Worksheets!$G$44^2*(1-Worksheets!$G$44)^2*Worksheets!$AD$29^2+4*Worksheets!$G$44*(1-Worksheets!$G$44^3)*Worksheets!$AD$29)/Worksheets!$G$45),0)</f>
        <v>#VALUE!</v>
      </c>
      <c r="G291" s="90" t="str">
        <f>IF(Worksheets!$D$45='Yield Calculations'!$C$4,'Yield Calculations'!B291*'Yield Calculations'!C291,IF(Worksheets!$D$45='Yield Calculations'!$D$4,'Yield Calculations'!B291*'Yield Calculations'!D291,IF(Worksheets!$D$45='Yield Calculations'!$E$4,'Yield Calculations'!B291*'Yield Calculations'!E291,IF(Worksheets!$D$45='Yield Calculations'!$F$4,'Yield Calculations'!B291*'Yield Calculations'!F291,"Too Many Lanes"))))</f>
        <v>Too Many Lanes</v>
      </c>
      <c r="H291" s="90" t="str">
        <f>IF(Worksheets!$D$45='Yield Calculations'!$C$4,'Yield Calculations'!C291,IF(Worksheets!$D$45='Yield Calculations'!$D$4,'Yield Calculations'!D291,IF(Worksheets!$D$45='Yield Calculations'!$E$4,'Yield Calculations'!E291,IF(Worksheets!$D$45='Yield Calculations'!$F$4,'Yield Calculations'!F291,"Too Many Lanes"))))</f>
        <v>Too Many Lanes</v>
      </c>
      <c r="K291" s="83">
        <v>284</v>
      </c>
      <c r="L291" s="83" t="e">
        <f>Worksheets!$X$24*(K291-0.5)</f>
        <v>#VALUE!</v>
      </c>
      <c r="M291" s="90" t="e">
        <f>IF(Worksheets!$AA$24&gt;=K291,Worksheets!$L$45*Worksheets!$AD$29*(1-Worksheets!$AD$29)^('Yield Calculations'!K291-1),0)</f>
        <v>#VALUE!</v>
      </c>
      <c r="N291" s="90" t="e">
        <f>IF(Worksheets!$AA$24&gt;=K291,(Worksheets!$L$45-SUM($N$7:N290))*(((2*Worksheets!$L$44*(1-Worksheets!$L$44)*Worksheets!$AD$29)+(Worksheets!$L$44^2*Worksheets!$AD$29^2))/Worksheets!$L$45),0)</f>
        <v>#VALUE!</v>
      </c>
      <c r="O291" s="90" t="e">
        <f>IF(Worksheets!$AA$24&gt;=K291,(Worksheets!$L$45-SUM($O$7:O290))*((Worksheets!$L$44^3*Worksheets!$AD$29^3+3*Worksheets!$L$44^2*(1-Worksheets!$L$44)*Worksheets!$AD$29^2+3*Worksheets!$L$44*(1-Worksheets!$L$44)^2*Worksheets!$AD$29)/Worksheets!$L$45),0)</f>
        <v>#VALUE!</v>
      </c>
      <c r="P291" s="90" t="e">
        <f>IF(Worksheets!$AA$24&gt;=K291,(Worksheets!$L$45-SUM($P$7:P290))*((Worksheets!$L$44^4*Worksheets!$AD$29^4+4*Worksheets!$L$44^3*(1-Worksheets!$L$44)*Worksheets!$AD$29^3+6*Worksheets!$L$44^2*(1-Worksheets!$L$44)^2*Worksheets!$AD$29^2+4*Worksheets!$L$44*(1-Worksheets!$L$44^3)*Worksheets!$AD$29)/Worksheets!$L$45),0)</f>
        <v>#VALUE!</v>
      </c>
      <c r="Q291" s="90" t="str">
        <f>IF(Worksheets!$I$45='Yield Calculations'!$M$4,'Yield Calculations'!L291*'Yield Calculations'!M291,IF(Worksheets!$I$45='Yield Calculations'!$N$4,'Yield Calculations'!L291*'Yield Calculations'!N291,IF(Worksheets!$I$45='Yield Calculations'!$O$4,'Yield Calculations'!L291*'Yield Calculations'!O291,IF(Worksheets!$I$45='Yield Calculations'!$P$4,'Yield Calculations'!L291*'Yield Calculations'!P291,"Too Many Lanes"))))</f>
        <v>Too Many Lanes</v>
      </c>
      <c r="R291" s="90" t="str">
        <f>IF(Worksheets!$I$45='Yield Calculations'!$M$4,'Yield Calculations'!M291,IF(Worksheets!$I$45='Yield Calculations'!$N$4,'Yield Calculations'!N291,IF(Worksheets!$I$45='Yield Calculations'!$O$4,'Yield Calculations'!O291,IF(Worksheets!$I$45='Yield Calculations'!$P$4,'Yield Calculations'!P291,"Too Many Lanes"))))</f>
        <v>Too Many Lanes</v>
      </c>
    </row>
    <row r="292" spans="1:18">
      <c r="A292" s="83">
        <f t="shared" si="4"/>
        <v>285</v>
      </c>
      <c r="B292" s="83" t="e">
        <f>Worksheets!$S$24*(A292-0.5)</f>
        <v>#VALUE!</v>
      </c>
      <c r="C292" s="90" t="e">
        <f>IF(Worksheets!$V$24&gt;=A292,Worksheets!$G$45*Worksheets!$AD$29*(1-Worksheets!$AD$29)^('Yield Calculations'!A292-1),0)</f>
        <v>#VALUE!</v>
      </c>
      <c r="D292" s="90" t="e">
        <f>IF(Worksheets!$V$24&gt;=A292,(Worksheets!$G$45-SUM($D$7:D291))*(((2*Worksheets!$G$44*(1-Worksheets!$G$44)*Worksheets!$AD$29)+(Worksheets!$G$44^2*Worksheets!$AD$29^2))/Worksheets!$G$45),0)</f>
        <v>#VALUE!</v>
      </c>
      <c r="E292" s="90" t="e">
        <f>IF(Worksheets!$V$24&gt;=A292,(Worksheets!$G$45-SUM($E$7:E291))*((Worksheets!$G$44^3*Worksheets!$AD$29^3+3*Worksheets!$G$44^2*(1-Worksheets!$G$44)*Worksheets!$AD$29^2+3*Worksheets!$G$44*(1-Worksheets!$G$44)^2*Worksheets!$AD$29)/Worksheets!$G$45),0)</f>
        <v>#VALUE!</v>
      </c>
      <c r="F292" s="90" t="e">
        <f>IF(Worksheets!$V$24&gt;=A292,(Worksheets!$G$45-SUM($F$7:F291))*((Worksheets!$G$44^4*Worksheets!$AD$29^4+4*Worksheets!$G$44^3*(1-Worksheets!$G$44)*Worksheets!$AD$29^3+6*Worksheets!$G$44^2*(1-Worksheets!$G$44)^2*Worksheets!$AD$29^2+4*Worksheets!$G$44*(1-Worksheets!$G$44^3)*Worksheets!$AD$29)/Worksheets!$G$45),0)</f>
        <v>#VALUE!</v>
      </c>
      <c r="G292" s="90" t="str">
        <f>IF(Worksheets!$D$45='Yield Calculations'!$C$4,'Yield Calculations'!B292*'Yield Calculations'!C292,IF(Worksheets!$D$45='Yield Calculations'!$D$4,'Yield Calculations'!B292*'Yield Calculations'!D292,IF(Worksheets!$D$45='Yield Calculations'!$E$4,'Yield Calculations'!B292*'Yield Calculations'!E292,IF(Worksheets!$D$45='Yield Calculations'!$F$4,'Yield Calculations'!B292*'Yield Calculations'!F292,"Too Many Lanes"))))</f>
        <v>Too Many Lanes</v>
      </c>
      <c r="H292" s="90" t="str">
        <f>IF(Worksheets!$D$45='Yield Calculations'!$C$4,'Yield Calculations'!C292,IF(Worksheets!$D$45='Yield Calculations'!$D$4,'Yield Calculations'!D292,IF(Worksheets!$D$45='Yield Calculations'!$E$4,'Yield Calculations'!E292,IF(Worksheets!$D$45='Yield Calculations'!$F$4,'Yield Calculations'!F292,"Too Many Lanes"))))</f>
        <v>Too Many Lanes</v>
      </c>
      <c r="K292" s="83">
        <v>285</v>
      </c>
      <c r="L292" s="83" t="e">
        <f>Worksheets!$X$24*(K292-0.5)</f>
        <v>#VALUE!</v>
      </c>
      <c r="M292" s="90" t="e">
        <f>IF(Worksheets!$AA$24&gt;=K292,Worksheets!$L$45*Worksheets!$AD$29*(1-Worksheets!$AD$29)^('Yield Calculations'!K292-1),0)</f>
        <v>#VALUE!</v>
      </c>
      <c r="N292" s="90" t="e">
        <f>IF(Worksheets!$AA$24&gt;=K292,(Worksheets!$L$45-SUM($N$7:N291))*(((2*Worksheets!$L$44*(1-Worksheets!$L$44)*Worksheets!$AD$29)+(Worksheets!$L$44^2*Worksheets!$AD$29^2))/Worksheets!$L$45),0)</f>
        <v>#VALUE!</v>
      </c>
      <c r="O292" s="90" t="e">
        <f>IF(Worksheets!$AA$24&gt;=K292,(Worksheets!$L$45-SUM($O$7:O291))*((Worksheets!$L$44^3*Worksheets!$AD$29^3+3*Worksheets!$L$44^2*(1-Worksheets!$L$44)*Worksheets!$AD$29^2+3*Worksheets!$L$44*(1-Worksheets!$L$44)^2*Worksheets!$AD$29)/Worksheets!$L$45),0)</f>
        <v>#VALUE!</v>
      </c>
      <c r="P292" s="90" t="e">
        <f>IF(Worksheets!$AA$24&gt;=K292,(Worksheets!$L$45-SUM($P$7:P291))*((Worksheets!$L$44^4*Worksheets!$AD$29^4+4*Worksheets!$L$44^3*(1-Worksheets!$L$44)*Worksheets!$AD$29^3+6*Worksheets!$L$44^2*(1-Worksheets!$L$44)^2*Worksheets!$AD$29^2+4*Worksheets!$L$44*(1-Worksheets!$L$44^3)*Worksheets!$AD$29)/Worksheets!$L$45),0)</f>
        <v>#VALUE!</v>
      </c>
      <c r="Q292" s="90" t="str">
        <f>IF(Worksheets!$I$45='Yield Calculations'!$M$4,'Yield Calculations'!L292*'Yield Calculations'!M292,IF(Worksheets!$I$45='Yield Calculations'!$N$4,'Yield Calculations'!L292*'Yield Calculations'!N292,IF(Worksheets!$I$45='Yield Calculations'!$O$4,'Yield Calculations'!L292*'Yield Calculations'!O292,IF(Worksheets!$I$45='Yield Calculations'!$P$4,'Yield Calculations'!L292*'Yield Calculations'!P292,"Too Many Lanes"))))</f>
        <v>Too Many Lanes</v>
      </c>
      <c r="R292" s="90" t="str">
        <f>IF(Worksheets!$I$45='Yield Calculations'!$M$4,'Yield Calculations'!M292,IF(Worksheets!$I$45='Yield Calculations'!$N$4,'Yield Calculations'!N292,IF(Worksheets!$I$45='Yield Calculations'!$O$4,'Yield Calculations'!O292,IF(Worksheets!$I$45='Yield Calculations'!$P$4,'Yield Calculations'!P292,"Too Many Lanes"))))</f>
        <v>Too Many Lanes</v>
      </c>
    </row>
    <row r="293" spans="1:18">
      <c r="A293" s="83">
        <f t="shared" si="4"/>
        <v>286</v>
      </c>
      <c r="B293" s="83" t="e">
        <f>Worksheets!$S$24*(A293-0.5)</f>
        <v>#VALUE!</v>
      </c>
      <c r="C293" s="90" t="e">
        <f>IF(Worksheets!$V$24&gt;=A293,Worksheets!$G$45*Worksheets!$AD$29*(1-Worksheets!$AD$29)^('Yield Calculations'!A293-1),0)</f>
        <v>#VALUE!</v>
      </c>
      <c r="D293" s="90" t="e">
        <f>IF(Worksheets!$V$24&gt;=A293,(Worksheets!$G$45-SUM($D$7:D292))*(((2*Worksheets!$G$44*(1-Worksheets!$G$44)*Worksheets!$AD$29)+(Worksheets!$G$44^2*Worksheets!$AD$29^2))/Worksheets!$G$45),0)</f>
        <v>#VALUE!</v>
      </c>
      <c r="E293" s="90" t="e">
        <f>IF(Worksheets!$V$24&gt;=A293,(Worksheets!$G$45-SUM($E$7:E292))*((Worksheets!$G$44^3*Worksheets!$AD$29^3+3*Worksheets!$G$44^2*(1-Worksheets!$G$44)*Worksheets!$AD$29^2+3*Worksheets!$G$44*(1-Worksheets!$G$44)^2*Worksheets!$AD$29)/Worksheets!$G$45),0)</f>
        <v>#VALUE!</v>
      </c>
      <c r="F293" s="90" t="e">
        <f>IF(Worksheets!$V$24&gt;=A293,(Worksheets!$G$45-SUM($F$7:F292))*((Worksheets!$G$44^4*Worksheets!$AD$29^4+4*Worksheets!$G$44^3*(1-Worksheets!$G$44)*Worksheets!$AD$29^3+6*Worksheets!$G$44^2*(1-Worksheets!$G$44)^2*Worksheets!$AD$29^2+4*Worksheets!$G$44*(1-Worksheets!$G$44^3)*Worksheets!$AD$29)/Worksheets!$G$45),0)</f>
        <v>#VALUE!</v>
      </c>
      <c r="G293" s="90" t="str">
        <f>IF(Worksheets!$D$45='Yield Calculations'!$C$4,'Yield Calculations'!B293*'Yield Calculations'!C293,IF(Worksheets!$D$45='Yield Calculations'!$D$4,'Yield Calculations'!B293*'Yield Calculations'!D293,IF(Worksheets!$D$45='Yield Calculations'!$E$4,'Yield Calculations'!B293*'Yield Calculations'!E293,IF(Worksheets!$D$45='Yield Calculations'!$F$4,'Yield Calculations'!B293*'Yield Calculations'!F293,"Too Many Lanes"))))</f>
        <v>Too Many Lanes</v>
      </c>
      <c r="H293" s="90" t="str">
        <f>IF(Worksheets!$D$45='Yield Calculations'!$C$4,'Yield Calculations'!C293,IF(Worksheets!$D$45='Yield Calculations'!$D$4,'Yield Calculations'!D293,IF(Worksheets!$D$45='Yield Calculations'!$E$4,'Yield Calculations'!E293,IF(Worksheets!$D$45='Yield Calculations'!$F$4,'Yield Calculations'!F293,"Too Many Lanes"))))</f>
        <v>Too Many Lanes</v>
      </c>
      <c r="K293" s="83">
        <v>286</v>
      </c>
      <c r="L293" s="83" t="e">
        <f>Worksheets!$X$24*(K293-0.5)</f>
        <v>#VALUE!</v>
      </c>
      <c r="M293" s="90" t="e">
        <f>IF(Worksheets!$AA$24&gt;=K293,Worksheets!$L$45*Worksheets!$AD$29*(1-Worksheets!$AD$29)^('Yield Calculations'!K293-1),0)</f>
        <v>#VALUE!</v>
      </c>
      <c r="N293" s="90" t="e">
        <f>IF(Worksheets!$AA$24&gt;=K293,(Worksheets!$L$45-SUM($N$7:N292))*(((2*Worksheets!$L$44*(1-Worksheets!$L$44)*Worksheets!$AD$29)+(Worksheets!$L$44^2*Worksheets!$AD$29^2))/Worksheets!$L$45),0)</f>
        <v>#VALUE!</v>
      </c>
      <c r="O293" s="90" t="e">
        <f>IF(Worksheets!$AA$24&gt;=K293,(Worksheets!$L$45-SUM($O$7:O292))*((Worksheets!$L$44^3*Worksheets!$AD$29^3+3*Worksheets!$L$44^2*(1-Worksheets!$L$44)*Worksheets!$AD$29^2+3*Worksheets!$L$44*(1-Worksheets!$L$44)^2*Worksheets!$AD$29)/Worksheets!$L$45),0)</f>
        <v>#VALUE!</v>
      </c>
      <c r="P293" s="90" t="e">
        <f>IF(Worksheets!$AA$24&gt;=K293,(Worksheets!$L$45-SUM($P$7:P292))*((Worksheets!$L$44^4*Worksheets!$AD$29^4+4*Worksheets!$L$44^3*(1-Worksheets!$L$44)*Worksheets!$AD$29^3+6*Worksheets!$L$44^2*(1-Worksheets!$L$44)^2*Worksheets!$AD$29^2+4*Worksheets!$L$44*(1-Worksheets!$L$44^3)*Worksheets!$AD$29)/Worksheets!$L$45),0)</f>
        <v>#VALUE!</v>
      </c>
      <c r="Q293" s="90" t="str">
        <f>IF(Worksheets!$I$45='Yield Calculations'!$M$4,'Yield Calculations'!L293*'Yield Calculations'!M293,IF(Worksheets!$I$45='Yield Calculations'!$N$4,'Yield Calculations'!L293*'Yield Calculations'!N293,IF(Worksheets!$I$45='Yield Calculations'!$O$4,'Yield Calculations'!L293*'Yield Calculations'!O293,IF(Worksheets!$I$45='Yield Calculations'!$P$4,'Yield Calculations'!L293*'Yield Calculations'!P293,"Too Many Lanes"))))</f>
        <v>Too Many Lanes</v>
      </c>
      <c r="R293" s="90" t="str">
        <f>IF(Worksheets!$I$45='Yield Calculations'!$M$4,'Yield Calculations'!M293,IF(Worksheets!$I$45='Yield Calculations'!$N$4,'Yield Calculations'!N293,IF(Worksheets!$I$45='Yield Calculations'!$O$4,'Yield Calculations'!O293,IF(Worksheets!$I$45='Yield Calculations'!$P$4,'Yield Calculations'!P293,"Too Many Lanes"))))</f>
        <v>Too Many Lanes</v>
      </c>
    </row>
    <row r="294" spans="1:18">
      <c r="A294" s="83">
        <f t="shared" si="4"/>
        <v>287</v>
      </c>
      <c r="B294" s="83" t="e">
        <f>Worksheets!$S$24*(A294-0.5)</f>
        <v>#VALUE!</v>
      </c>
      <c r="C294" s="90" t="e">
        <f>IF(Worksheets!$V$24&gt;=A294,Worksheets!$G$45*Worksheets!$AD$29*(1-Worksheets!$AD$29)^('Yield Calculations'!A294-1),0)</f>
        <v>#VALUE!</v>
      </c>
      <c r="D294" s="90" t="e">
        <f>IF(Worksheets!$V$24&gt;=A294,(Worksheets!$G$45-SUM($D$7:D293))*(((2*Worksheets!$G$44*(1-Worksheets!$G$44)*Worksheets!$AD$29)+(Worksheets!$G$44^2*Worksheets!$AD$29^2))/Worksheets!$G$45),0)</f>
        <v>#VALUE!</v>
      </c>
      <c r="E294" s="90" t="e">
        <f>IF(Worksheets!$V$24&gt;=A294,(Worksheets!$G$45-SUM($E$7:E293))*((Worksheets!$G$44^3*Worksheets!$AD$29^3+3*Worksheets!$G$44^2*(1-Worksheets!$G$44)*Worksheets!$AD$29^2+3*Worksheets!$G$44*(1-Worksheets!$G$44)^2*Worksheets!$AD$29)/Worksheets!$G$45),0)</f>
        <v>#VALUE!</v>
      </c>
      <c r="F294" s="90" t="e">
        <f>IF(Worksheets!$V$24&gt;=A294,(Worksheets!$G$45-SUM($F$7:F293))*((Worksheets!$G$44^4*Worksheets!$AD$29^4+4*Worksheets!$G$44^3*(1-Worksheets!$G$44)*Worksheets!$AD$29^3+6*Worksheets!$G$44^2*(1-Worksheets!$G$44)^2*Worksheets!$AD$29^2+4*Worksheets!$G$44*(1-Worksheets!$G$44^3)*Worksheets!$AD$29)/Worksheets!$G$45),0)</f>
        <v>#VALUE!</v>
      </c>
      <c r="G294" s="90" t="str">
        <f>IF(Worksheets!$D$45='Yield Calculations'!$C$4,'Yield Calculations'!B294*'Yield Calculations'!C294,IF(Worksheets!$D$45='Yield Calculations'!$D$4,'Yield Calculations'!B294*'Yield Calculations'!D294,IF(Worksheets!$D$45='Yield Calculations'!$E$4,'Yield Calculations'!B294*'Yield Calculations'!E294,IF(Worksheets!$D$45='Yield Calculations'!$F$4,'Yield Calculations'!B294*'Yield Calculations'!F294,"Too Many Lanes"))))</f>
        <v>Too Many Lanes</v>
      </c>
      <c r="H294" s="90" t="str">
        <f>IF(Worksheets!$D$45='Yield Calculations'!$C$4,'Yield Calculations'!C294,IF(Worksheets!$D$45='Yield Calculations'!$D$4,'Yield Calculations'!D294,IF(Worksheets!$D$45='Yield Calculations'!$E$4,'Yield Calculations'!E294,IF(Worksheets!$D$45='Yield Calculations'!$F$4,'Yield Calculations'!F294,"Too Many Lanes"))))</f>
        <v>Too Many Lanes</v>
      </c>
      <c r="K294" s="83">
        <v>287</v>
      </c>
      <c r="L294" s="83" t="e">
        <f>Worksheets!$X$24*(K294-0.5)</f>
        <v>#VALUE!</v>
      </c>
      <c r="M294" s="90" t="e">
        <f>IF(Worksheets!$AA$24&gt;=K294,Worksheets!$L$45*Worksheets!$AD$29*(1-Worksheets!$AD$29)^('Yield Calculations'!K294-1),0)</f>
        <v>#VALUE!</v>
      </c>
      <c r="N294" s="90" t="e">
        <f>IF(Worksheets!$AA$24&gt;=K294,(Worksheets!$L$45-SUM($N$7:N293))*(((2*Worksheets!$L$44*(1-Worksheets!$L$44)*Worksheets!$AD$29)+(Worksheets!$L$44^2*Worksheets!$AD$29^2))/Worksheets!$L$45),0)</f>
        <v>#VALUE!</v>
      </c>
      <c r="O294" s="90" t="e">
        <f>IF(Worksheets!$AA$24&gt;=K294,(Worksheets!$L$45-SUM($O$7:O293))*((Worksheets!$L$44^3*Worksheets!$AD$29^3+3*Worksheets!$L$44^2*(1-Worksheets!$L$44)*Worksheets!$AD$29^2+3*Worksheets!$L$44*(1-Worksheets!$L$44)^2*Worksheets!$AD$29)/Worksheets!$L$45),0)</f>
        <v>#VALUE!</v>
      </c>
      <c r="P294" s="90" t="e">
        <f>IF(Worksheets!$AA$24&gt;=K294,(Worksheets!$L$45-SUM($P$7:P293))*((Worksheets!$L$44^4*Worksheets!$AD$29^4+4*Worksheets!$L$44^3*(1-Worksheets!$L$44)*Worksheets!$AD$29^3+6*Worksheets!$L$44^2*(1-Worksheets!$L$44)^2*Worksheets!$AD$29^2+4*Worksheets!$L$44*(1-Worksheets!$L$44^3)*Worksheets!$AD$29)/Worksheets!$L$45),0)</f>
        <v>#VALUE!</v>
      </c>
      <c r="Q294" s="90" t="str">
        <f>IF(Worksheets!$I$45='Yield Calculations'!$M$4,'Yield Calculations'!L294*'Yield Calculations'!M294,IF(Worksheets!$I$45='Yield Calculations'!$N$4,'Yield Calculations'!L294*'Yield Calculations'!N294,IF(Worksheets!$I$45='Yield Calculations'!$O$4,'Yield Calculations'!L294*'Yield Calculations'!O294,IF(Worksheets!$I$45='Yield Calculations'!$P$4,'Yield Calculations'!L294*'Yield Calculations'!P294,"Too Many Lanes"))))</f>
        <v>Too Many Lanes</v>
      </c>
      <c r="R294" s="90" t="str">
        <f>IF(Worksheets!$I$45='Yield Calculations'!$M$4,'Yield Calculations'!M294,IF(Worksheets!$I$45='Yield Calculations'!$N$4,'Yield Calculations'!N294,IF(Worksheets!$I$45='Yield Calculations'!$O$4,'Yield Calculations'!O294,IF(Worksheets!$I$45='Yield Calculations'!$P$4,'Yield Calculations'!P294,"Too Many Lanes"))))</f>
        <v>Too Many Lanes</v>
      </c>
    </row>
    <row r="295" spans="1:18">
      <c r="A295" s="83">
        <f t="shared" si="4"/>
        <v>288</v>
      </c>
      <c r="B295" s="83" t="e">
        <f>Worksheets!$S$24*(A295-0.5)</f>
        <v>#VALUE!</v>
      </c>
      <c r="C295" s="90" t="e">
        <f>IF(Worksheets!$V$24&gt;=A295,Worksheets!$G$45*Worksheets!$AD$29*(1-Worksheets!$AD$29)^('Yield Calculations'!A295-1),0)</f>
        <v>#VALUE!</v>
      </c>
      <c r="D295" s="90" t="e">
        <f>IF(Worksheets!$V$24&gt;=A295,(Worksheets!$G$45-SUM($D$7:D294))*(((2*Worksheets!$G$44*(1-Worksheets!$G$44)*Worksheets!$AD$29)+(Worksheets!$G$44^2*Worksheets!$AD$29^2))/Worksheets!$G$45),0)</f>
        <v>#VALUE!</v>
      </c>
      <c r="E295" s="90" t="e">
        <f>IF(Worksheets!$V$24&gt;=A295,(Worksheets!$G$45-SUM($E$7:E294))*((Worksheets!$G$44^3*Worksheets!$AD$29^3+3*Worksheets!$G$44^2*(1-Worksheets!$G$44)*Worksheets!$AD$29^2+3*Worksheets!$G$44*(1-Worksheets!$G$44)^2*Worksheets!$AD$29)/Worksheets!$G$45),0)</f>
        <v>#VALUE!</v>
      </c>
      <c r="F295" s="90" t="e">
        <f>IF(Worksheets!$V$24&gt;=A295,(Worksheets!$G$45-SUM($F$7:F294))*((Worksheets!$G$44^4*Worksheets!$AD$29^4+4*Worksheets!$G$44^3*(1-Worksheets!$G$44)*Worksheets!$AD$29^3+6*Worksheets!$G$44^2*(1-Worksheets!$G$44)^2*Worksheets!$AD$29^2+4*Worksheets!$G$44*(1-Worksheets!$G$44^3)*Worksheets!$AD$29)/Worksheets!$G$45),0)</f>
        <v>#VALUE!</v>
      </c>
      <c r="G295" s="90" t="str">
        <f>IF(Worksheets!$D$45='Yield Calculations'!$C$4,'Yield Calculations'!B295*'Yield Calculations'!C295,IF(Worksheets!$D$45='Yield Calculations'!$D$4,'Yield Calculations'!B295*'Yield Calculations'!D295,IF(Worksheets!$D$45='Yield Calculations'!$E$4,'Yield Calculations'!B295*'Yield Calculations'!E295,IF(Worksheets!$D$45='Yield Calculations'!$F$4,'Yield Calculations'!B295*'Yield Calculations'!F295,"Too Many Lanes"))))</f>
        <v>Too Many Lanes</v>
      </c>
      <c r="H295" s="90" t="str">
        <f>IF(Worksheets!$D$45='Yield Calculations'!$C$4,'Yield Calculations'!C295,IF(Worksheets!$D$45='Yield Calculations'!$D$4,'Yield Calculations'!D295,IF(Worksheets!$D$45='Yield Calculations'!$E$4,'Yield Calculations'!E295,IF(Worksheets!$D$45='Yield Calculations'!$F$4,'Yield Calculations'!F295,"Too Many Lanes"))))</f>
        <v>Too Many Lanes</v>
      </c>
      <c r="K295" s="83">
        <v>288</v>
      </c>
      <c r="L295" s="83" t="e">
        <f>Worksheets!$X$24*(K295-0.5)</f>
        <v>#VALUE!</v>
      </c>
      <c r="M295" s="90" t="e">
        <f>IF(Worksheets!$AA$24&gt;=K295,Worksheets!$L$45*Worksheets!$AD$29*(1-Worksheets!$AD$29)^('Yield Calculations'!K295-1),0)</f>
        <v>#VALUE!</v>
      </c>
      <c r="N295" s="90" t="e">
        <f>IF(Worksheets!$AA$24&gt;=K295,(Worksheets!$L$45-SUM($N$7:N294))*(((2*Worksheets!$L$44*(1-Worksheets!$L$44)*Worksheets!$AD$29)+(Worksheets!$L$44^2*Worksheets!$AD$29^2))/Worksheets!$L$45),0)</f>
        <v>#VALUE!</v>
      </c>
      <c r="O295" s="90" t="e">
        <f>IF(Worksheets!$AA$24&gt;=K295,(Worksheets!$L$45-SUM($O$7:O294))*((Worksheets!$L$44^3*Worksheets!$AD$29^3+3*Worksheets!$L$44^2*(1-Worksheets!$L$44)*Worksheets!$AD$29^2+3*Worksheets!$L$44*(1-Worksheets!$L$44)^2*Worksheets!$AD$29)/Worksheets!$L$45),0)</f>
        <v>#VALUE!</v>
      </c>
      <c r="P295" s="90" t="e">
        <f>IF(Worksheets!$AA$24&gt;=K295,(Worksheets!$L$45-SUM($P$7:P294))*((Worksheets!$L$44^4*Worksheets!$AD$29^4+4*Worksheets!$L$44^3*(1-Worksheets!$L$44)*Worksheets!$AD$29^3+6*Worksheets!$L$44^2*(1-Worksheets!$L$44)^2*Worksheets!$AD$29^2+4*Worksheets!$L$44*(1-Worksheets!$L$44^3)*Worksheets!$AD$29)/Worksheets!$L$45),0)</f>
        <v>#VALUE!</v>
      </c>
      <c r="Q295" s="90" t="str">
        <f>IF(Worksheets!$I$45='Yield Calculations'!$M$4,'Yield Calculations'!L295*'Yield Calculations'!M295,IF(Worksheets!$I$45='Yield Calculations'!$N$4,'Yield Calculations'!L295*'Yield Calculations'!N295,IF(Worksheets!$I$45='Yield Calculations'!$O$4,'Yield Calculations'!L295*'Yield Calculations'!O295,IF(Worksheets!$I$45='Yield Calculations'!$P$4,'Yield Calculations'!L295*'Yield Calculations'!P295,"Too Many Lanes"))))</f>
        <v>Too Many Lanes</v>
      </c>
      <c r="R295" s="90" t="str">
        <f>IF(Worksheets!$I$45='Yield Calculations'!$M$4,'Yield Calculations'!M295,IF(Worksheets!$I$45='Yield Calculations'!$N$4,'Yield Calculations'!N295,IF(Worksheets!$I$45='Yield Calculations'!$O$4,'Yield Calculations'!O295,IF(Worksheets!$I$45='Yield Calculations'!$P$4,'Yield Calculations'!P295,"Too Many Lanes"))))</f>
        <v>Too Many Lanes</v>
      </c>
    </row>
    <row r="296" spans="1:18">
      <c r="A296" s="83">
        <f t="shared" si="4"/>
        <v>289</v>
      </c>
      <c r="B296" s="83" t="e">
        <f>Worksheets!$S$24*(A296-0.5)</f>
        <v>#VALUE!</v>
      </c>
      <c r="C296" s="90" t="e">
        <f>IF(Worksheets!$V$24&gt;=A296,Worksheets!$G$45*Worksheets!$AD$29*(1-Worksheets!$AD$29)^('Yield Calculations'!A296-1),0)</f>
        <v>#VALUE!</v>
      </c>
      <c r="D296" s="90" t="e">
        <f>IF(Worksheets!$V$24&gt;=A296,(Worksheets!$G$45-SUM($D$7:D295))*(((2*Worksheets!$G$44*(1-Worksheets!$G$44)*Worksheets!$AD$29)+(Worksheets!$G$44^2*Worksheets!$AD$29^2))/Worksheets!$G$45),0)</f>
        <v>#VALUE!</v>
      </c>
      <c r="E296" s="90" t="e">
        <f>IF(Worksheets!$V$24&gt;=A296,(Worksheets!$G$45-SUM($E$7:E295))*((Worksheets!$G$44^3*Worksheets!$AD$29^3+3*Worksheets!$G$44^2*(1-Worksheets!$G$44)*Worksheets!$AD$29^2+3*Worksheets!$G$44*(1-Worksheets!$G$44)^2*Worksheets!$AD$29)/Worksheets!$G$45),0)</f>
        <v>#VALUE!</v>
      </c>
      <c r="F296" s="90" t="e">
        <f>IF(Worksheets!$V$24&gt;=A296,(Worksheets!$G$45-SUM($F$7:F295))*((Worksheets!$G$44^4*Worksheets!$AD$29^4+4*Worksheets!$G$44^3*(1-Worksheets!$G$44)*Worksheets!$AD$29^3+6*Worksheets!$G$44^2*(1-Worksheets!$G$44)^2*Worksheets!$AD$29^2+4*Worksheets!$G$44*(1-Worksheets!$G$44^3)*Worksheets!$AD$29)/Worksheets!$G$45),0)</f>
        <v>#VALUE!</v>
      </c>
      <c r="G296" s="90" t="str">
        <f>IF(Worksheets!$D$45='Yield Calculations'!$C$4,'Yield Calculations'!B296*'Yield Calculations'!C296,IF(Worksheets!$D$45='Yield Calculations'!$D$4,'Yield Calculations'!B296*'Yield Calculations'!D296,IF(Worksheets!$D$45='Yield Calculations'!$E$4,'Yield Calculations'!B296*'Yield Calculations'!E296,IF(Worksheets!$D$45='Yield Calculations'!$F$4,'Yield Calculations'!B296*'Yield Calculations'!F296,"Too Many Lanes"))))</f>
        <v>Too Many Lanes</v>
      </c>
      <c r="H296" s="90" t="str">
        <f>IF(Worksheets!$D$45='Yield Calculations'!$C$4,'Yield Calculations'!C296,IF(Worksheets!$D$45='Yield Calculations'!$D$4,'Yield Calculations'!D296,IF(Worksheets!$D$45='Yield Calculations'!$E$4,'Yield Calculations'!E296,IF(Worksheets!$D$45='Yield Calculations'!$F$4,'Yield Calculations'!F296,"Too Many Lanes"))))</f>
        <v>Too Many Lanes</v>
      </c>
      <c r="K296" s="83">
        <v>289</v>
      </c>
      <c r="L296" s="83" t="e">
        <f>Worksheets!$X$24*(K296-0.5)</f>
        <v>#VALUE!</v>
      </c>
      <c r="M296" s="90" t="e">
        <f>IF(Worksheets!$AA$24&gt;=K296,Worksheets!$L$45*Worksheets!$AD$29*(1-Worksheets!$AD$29)^('Yield Calculations'!K296-1),0)</f>
        <v>#VALUE!</v>
      </c>
      <c r="N296" s="90" t="e">
        <f>IF(Worksheets!$AA$24&gt;=K296,(Worksheets!$L$45-SUM($N$7:N295))*(((2*Worksheets!$L$44*(1-Worksheets!$L$44)*Worksheets!$AD$29)+(Worksheets!$L$44^2*Worksheets!$AD$29^2))/Worksheets!$L$45),0)</f>
        <v>#VALUE!</v>
      </c>
      <c r="O296" s="90" t="e">
        <f>IF(Worksheets!$AA$24&gt;=K296,(Worksheets!$L$45-SUM($O$7:O295))*((Worksheets!$L$44^3*Worksheets!$AD$29^3+3*Worksheets!$L$44^2*(1-Worksheets!$L$44)*Worksheets!$AD$29^2+3*Worksheets!$L$44*(1-Worksheets!$L$44)^2*Worksheets!$AD$29)/Worksheets!$L$45),0)</f>
        <v>#VALUE!</v>
      </c>
      <c r="P296" s="90" t="e">
        <f>IF(Worksheets!$AA$24&gt;=K296,(Worksheets!$L$45-SUM($P$7:P295))*((Worksheets!$L$44^4*Worksheets!$AD$29^4+4*Worksheets!$L$44^3*(1-Worksheets!$L$44)*Worksheets!$AD$29^3+6*Worksheets!$L$44^2*(1-Worksheets!$L$44)^2*Worksheets!$AD$29^2+4*Worksheets!$L$44*(1-Worksheets!$L$44^3)*Worksheets!$AD$29)/Worksheets!$L$45),0)</f>
        <v>#VALUE!</v>
      </c>
      <c r="Q296" s="90" t="str">
        <f>IF(Worksheets!$I$45='Yield Calculations'!$M$4,'Yield Calculations'!L296*'Yield Calculations'!M296,IF(Worksheets!$I$45='Yield Calculations'!$N$4,'Yield Calculations'!L296*'Yield Calculations'!N296,IF(Worksheets!$I$45='Yield Calculations'!$O$4,'Yield Calculations'!L296*'Yield Calculations'!O296,IF(Worksheets!$I$45='Yield Calculations'!$P$4,'Yield Calculations'!L296*'Yield Calculations'!P296,"Too Many Lanes"))))</f>
        <v>Too Many Lanes</v>
      </c>
      <c r="R296" s="90" t="str">
        <f>IF(Worksheets!$I$45='Yield Calculations'!$M$4,'Yield Calculations'!M296,IF(Worksheets!$I$45='Yield Calculations'!$N$4,'Yield Calculations'!N296,IF(Worksheets!$I$45='Yield Calculations'!$O$4,'Yield Calculations'!O296,IF(Worksheets!$I$45='Yield Calculations'!$P$4,'Yield Calculations'!P296,"Too Many Lanes"))))</f>
        <v>Too Many Lanes</v>
      </c>
    </row>
    <row r="297" spans="1:18">
      <c r="A297" s="83">
        <f t="shared" si="4"/>
        <v>290</v>
      </c>
      <c r="B297" s="83" t="e">
        <f>Worksheets!$S$24*(A297-0.5)</f>
        <v>#VALUE!</v>
      </c>
      <c r="C297" s="90" t="e">
        <f>IF(Worksheets!$V$24&gt;=A297,Worksheets!$G$45*Worksheets!$AD$29*(1-Worksheets!$AD$29)^('Yield Calculations'!A297-1),0)</f>
        <v>#VALUE!</v>
      </c>
      <c r="D297" s="90" t="e">
        <f>IF(Worksheets!$V$24&gt;=A297,(Worksheets!$G$45-SUM($D$7:D296))*(((2*Worksheets!$G$44*(1-Worksheets!$G$44)*Worksheets!$AD$29)+(Worksheets!$G$44^2*Worksheets!$AD$29^2))/Worksheets!$G$45),0)</f>
        <v>#VALUE!</v>
      </c>
      <c r="E297" s="90" t="e">
        <f>IF(Worksheets!$V$24&gt;=A297,(Worksheets!$G$45-SUM($E$7:E296))*((Worksheets!$G$44^3*Worksheets!$AD$29^3+3*Worksheets!$G$44^2*(1-Worksheets!$G$44)*Worksheets!$AD$29^2+3*Worksheets!$G$44*(1-Worksheets!$G$44)^2*Worksheets!$AD$29)/Worksheets!$G$45),0)</f>
        <v>#VALUE!</v>
      </c>
      <c r="F297" s="90" t="e">
        <f>IF(Worksheets!$V$24&gt;=A297,(Worksheets!$G$45-SUM($F$7:F296))*((Worksheets!$G$44^4*Worksheets!$AD$29^4+4*Worksheets!$G$44^3*(1-Worksheets!$G$44)*Worksheets!$AD$29^3+6*Worksheets!$G$44^2*(1-Worksheets!$G$44)^2*Worksheets!$AD$29^2+4*Worksheets!$G$44*(1-Worksheets!$G$44^3)*Worksheets!$AD$29)/Worksheets!$G$45),0)</f>
        <v>#VALUE!</v>
      </c>
      <c r="G297" s="90" t="str">
        <f>IF(Worksheets!$D$45='Yield Calculations'!$C$4,'Yield Calculations'!B297*'Yield Calculations'!C297,IF(Worksheets!$D$45='Yield Calculations'!$D$4,'Yield Calculations'!B297*'Yield Calculations'!D297,IF(Worksheets!$D$45='Yield Calculations'!$E$4,'Yield Calculations'!B297*'Yield Calculations'!E297,IF(Worksheets!$D$45='Yield Calculations'!$F$4,'Yield Calculations'!B297*'Yield Calculations'!F297,"Too Many Lanes"))))</f>
        <v>Too Many Lanes</v>
      </c>
      <c r="H297" s="90" t="str">
        <f>IF(Worksheets!$D$45='Yield Calculations'!$C$4,'Yield Calculations'!C297,IF(Worksheets!$D$45='Yield Calculations'!$D$4,'Yield Calculations'!D297,IF(Worksheets!$D$45='Yield Calculations'!$E$4,'Yield Calculations'!E297,IF(Worksheets!$D$45='Yield Calculations'!$F$4,'Yield Calculations'!F297,"Too Many Lanes"))))</f>
        <v>Too Many Lanes</v>
      </c>
      <c r="K297" s="83">
        <v>290</v>
      </c>
      <c r="L297" s="83" t="e">
        <f>Worksheets!$X$24*(K297-0.5)</f>
        <v>#VALUE!</v>
      </c>
      <c r="M297" s="90" t="e">
        <f>IF(Worksheets!$AA$24&gt;=K297,Worksheets!$L$45*Worksheets!$AD$29*(1-Worksheets!$AD$29)^('Yield Calculations'!K297-1),0)</f>
        <v>#VALUE!</v>
      </c>
      <c r="N297" s="90" t="e">
        <f>IF(Worksheets!$AA$24&gt;=K297,(Worksheets!$L$45-SUM($N$7:N296))*(((2*Worksheets!$L$44*(1-Worksheets!$L$44)*Worksheets!$AD$29)+(Worksheets!$L$44^2*Worksheets!$AD$29^2))/Worksheets!$L$45),0)</f>
        <v>#VALUE!</v>
      </c>
      <c r="O297" s="90" t="e">
        <f>IF(Worksheets!$AA$24&gt;=K297,(Worksheets!$L$45-SUM($O$7:O296))*((Worksheets!$L$44^3*Worksheets!$AD$29^3+3*Worksheets!$L$44^2*(1-Worksheets!$L$44)*Worksheets!$AD$29^2+3*Worksheets!$L$44*(1-Worksheets!$L$44)^2*Worksheets!$AD$29)/Worksheets!$L$45),0)</f>
        <v>#VALUE!</v>
      </c>
      <c r="P297" s="90" t="e">
        <f>IF(Worksheets!$AA$24&gt;=K297,(Worksheets!$L$45-SUM($P$7:P296))*((Worksheets!$L$44^4*Worksheets!$AD$29^4+4*Worksheets!$L$44^3*(1-Worksheets!$L$44)*Worksheets!$AD$29^3+6*Worksheets!$L$44^2*(1-Worksheets!$L$44)^2*Worksheets!$AD$29^2+4*Worksheets!$L$44*(1-Worksheets!$L$44^3)*Worksheets!$AD$29)/Worksheets!$L$45),0)</f>
        <v>#VALUE!</v>
      </c>
      <c r="Q297" s="90" t="str">
        <f>IF(Worksheets!$I$45='Yield Calculations'!$M$4,'Yield Calculations'!L297*'Yield Calculations'!M297,IF(Worksheets!$I$45='Yield Calculations'!$N$4,'Yield Calculations'!L297*'Yield Calculations'!N297,IF(Worksheets!$I$45='Yield Calculations'!$O$4,'Yield Calculations'!L297*'Yield Calculations'!O297,IF(Worksheets!$I$45='Yield Calculations'!$P$4,'Yield Calculations'!L297*'Yield Calculations'!P297,"Too Many Lanes"))))</f>
        <v>Too Many Lanes</v>
      </c>
      <c r="R297" s="90" t="str">
        <f>IF(Worksheets!$I$45='Yield Calculations'!$M$4,'Yield Calculations'!M297,IF(Worksheets!$I$45='Yield Calculations'!$N$4,'Yield Calculations'!N297,IF(Worksheets!$I$45='Yield Calculations'!$O$4,'Yield Calculations'!O297,IF(Worksheets!$I$45='Yield Calculations'!$P$4,'Yield Calculations'!P297,"Too Many Lanes"))))</f>
        <v>Too Many Lanes</v>
      </c>
    </row>
    <row r="298" spans="1:18">
      <c r="A298" s="83">
        <f t="shared" si="4"/>
        <v>291</v>
      </c>
      <c r="B298" s="83" t="e">
        <f>Worksheets!$S$24*(A298-0.5)</f>
        <v>#VALUE!</v>
      </c>
      <c r="C298" s="90" t="e">
        <f>IF(Worksheets!$V$24&gt;=A298,Worksheets!$G$45*Worksheets!$AD$29*(1-Worksheets!$AD$29)^('Yield Calculations'!A298-1),0)</f>
        <v>#VALUE!</v>
      </c>
      <c r="D298" s="90" t="e">
        <f>IF(Worksheets!$V$24&gt;=A298,(Worksheets!$G$45-SUM($D$7:D297))*(((2*Worksheets!$G$44*(1-Worksheets!$G$44)*Worksheets!$AD$29)+(Worksheets!$G$44^2*Worksheets!$AD$29^2))/Worksheets!$G$45),0)</f>
        <v>#VALUE!</v>
      </c>
      <c r="E298" s="90" t="e">
        <f>IF(Worksheets!$V$24&gt;=A298,(Worksheets!$G$45-SUM($E$7:E297))*((Worksheets!$G$44^3*Worksheets!$AD$29^3+3*Worksheets!$G$44^2*(1-Worksheets!$G$44)*Worksheets!$AD$29^2+3*Worksheets!$G$44*(1-Worksheets!$G$44)^2*Worksheets!$AD$29)/Worksheets!$G$45),0)</f>
        <v>#VALUE!</v>
      </c>
      <c r="F298" s="90" t="e">
        <f>IF(Worksheets!$V$24&gt;=A298,(Worksheets!$G$45-SUM($F$7:F297))*((Worksheets!$G$44^4*Worksheets!$AD$29^4+4*Worksheets!$G$44^3*(1-Worksheets!$G$44)*Worksheets!$AD$29^3+6*Worksheets!$G$44^2*(1-Worksheets!$G$44)^2*Worksheets!$AD$29^2+4*Worksheets!$G$44*(1-Worksheets!$G$44^3)*Worksheets!$AD$29)/Worksheets!$G$45),0)</f>
        <v>#VALUE!</v>
      </c>
      <c r="G298" s="90" t="str">
        <f>IF(Worksheets!$D$45='Yield Calculations'!$C$4,'Yield Calculations'!B298*'Yield Calculations'!C298,IF(Worksheets!$D$45='Yield Calculations'!$D$4,'Yield Calculations'!B298*'Yield Calculations'!D298,IF(Worksheets!$D$45='Yield Calculations'!$E$4,'Yield Calculations'!B298*'Yield Calculations'!E298,IF(Worksheets!$D$45='Yield Calculations'!$F$4,'Yield Calculations'!B298*'Yield Calculations'!F298,"Too Many Lanes"))))</f>
        <v>Too Many Lanes</v>
      </c>
      <c r="H298" s="90" t="str">
        <f>IF(Worksheets!$D$45='Yield Calculations'!$C$4,'Yield Calculations'!C298,IF(Worksheets!$D$45='Yield Calculations'!$D$4,'Yield Calculations'!D298,IF(Worksheets!$D$45='Yield Calculations'!$E$4,'Yield Calculations'!E298,IF(Worksheets!$D$45='Yield Calculations'!$F$4,'Yield Calculations'!F298,"Too Many Lanes"))))</f>
        <v>Too Many Lanes</v>
      </c>
      <c r="K298" s="83">
        <v>291</v>
      </c>
      <c r="L298" s="83" t="e">
        <f>Worksheets!$X$24*(K298-0.5)</f>
        <v>#VALUE!</v>
      </c>
      <c r="M298" s="90" t="e">
        <f>IF(Worksheets!$AA$24&gt;=K298,Worksheets!$L$45*Worksheets!$AD$29*(1-Worksheets!$AD$29)^('Yield Calculations'!K298-1),0)</f>
        <v>#VALUE!</v>
      </c>
      <c r="N298" s="90" t="e">
        <f>IF(Worksheets!$AA$24&gt;=K298,(Worksheets!$L$45-SUM($N$7:N297))*(((2*Worksheets!$L$44*(1-Worksheets!$L$44)*Worksheets!$AD$29)+(Worksheets!$L$44^2*Worksheets!$AD$29^2))/Worksheets!$L$45),0)</f>
        <v>#VALUE!</v>
      </c>
      <c r="O298" s="90" t="e">
        <f>IF(Worksheets!$AA$24&gt;=K298,(Worksheets!$L$45-SUM($O$7:O297))*((Worksheets!$L$44^3*Worksheets!$AD$29^3+3*Worksheets!$L$44^2*(1-Worksheets!$L$44)*Worksheets!$AD$29^2+3*Worksheets!$L$44*(1-Worksheets!$L$44)^2*Worksheets!$AD$29)/Worksheets!$L$45),0)</f>
        <v>#VALUE!</v>
      </c>
      <c r="P298" s="90" t="e">
        <f>IF(Worksheets!$AA$24&gt;=K298,(Worksheets!$L$45-SUM($P$7:P297))*((Worksheets!$L$44^4*Worksheets!$AD$29^4+4*Worksheets!$L$44^3*(1-Worksheets!$L$44)*Worksheets!$AD$29^3+6*Worksheets!$L$44^2*(1-Worksheets!$L$44)^2*Worksheets!$AD$29^2+4*Worksheets!$L$44*(1-Worksheets!$L$44^3)*Worksheets!$AD$29)/Worksheets!$L$45),0)</f>
        <v>#VALUE!</v>
      </c>
      <c r="Q298" s="90" t="str">
        <f>IF(Worksheets!$I$45='Yield Calculations'!$M$4,'Yield Calculations'!L298*'Yield Calculations'!M298,IF(Worksheets!$I$45='Yield Calculations'!$N$4,'Yield Calculations'!L298*'Yield Calculations'!N298,IF(Worksheets!$I$45='Yield Calculations'!$O$4,'Yield Calculations'!L298*'Yield Calculations'!O298,IF(Worksheets!$I$45='Yield Calculations'!$P$4,'Yield Calculations'!L298*'Yield Calculations'!P298,"Too Many Lanes"))))</f>
        <v>Too Many Lanes</v>
      </c>
      <c r="R298" s="90" t="str">
        <f>IF(Worksheets!$I$45='Yield Calculations'!$M$4,'Yield Calculations'!M298,IF(Worksheets!$I$45='Yield Calculations'!$N$4,'Yield Calculations'!N298,IF(Worksheets!$I$45='Yield Calculations'!$O$4,'Yield Calculations'!O298,IF(Worksheets!$I$45='Yield Calculations'!$P$4,'Yield Calculations'!P298,"Too Many Lanes"))))</f>
        <v>Too Many Lanes</v>
      </c>
    </row>
    <row r="299" spans="1:18">
      <c r="A299" s="83">
        <f t="shared" si="4"/>
        <v>292</v>
      </c>
      <c r="B299" s="83" t="e">
        <f>Worksheets!$S$24*(A299-0.5)</f>
        <v>#VALUE!</v>
      </c>
      <c r="C299" s="90" t="e">
        <f>IF(Worksheets!$V$24&gt;=A299,Worksheets!$G$45*Worksheets!$AD$29*(1-Worksheets!$AD$29)^('Yield Calculations'!A299-1),0)</f>
        <v>#VALUE!</v>
      </c>
      <c r="D299" s="90" t="e">
        <f>IF(Worksheets!$V$24&gt;=A299,(Worksheets!$G$45-SUM($D$7:D298))*(((2*Worksheets!$G$44*(1-Worksheets!$G$44)*Worksheets!$AD$29)+(Worksheets!$G$44^2*Worksheets!$AD$29^2))/Worksheets!$G$45),0)</f>
        <v>#VALUE!</v>
      </c>
      <c r="E299" s="90" t="e">
        <f>IF(Worksheets!$V$24&gt;=A299,(Worksheets!$G$45-SUM($E$7:E298))*((Worksheets!$G$44^3*Worksheets!$AD$29^3+3*Worksheets!$G$44^2*(1-Worksheets!$G$44)*Worksheets!$AD$29^2+3*Worksheets!$G$44*(1-Worksheets!$G$44)^2*Worksheets!$AD$29)/Worksheets!$G$45),0)</f>
        <v>#VALUE!</v>
      </c>
      <c r="F299" s="90" t="e">
        <f>IF(Worksheets!$V$24&gt;=A299,(Worksheets!$G$45-SUM($F$7:F298))*((Worksheets!$G$44^4*Worksheets!$AD$29^4+4*Worksheets!$G$44^3*(1-Worksheets!$G$44)*Worksheets!$AD$29^3+6*Worksheets!$G$44^2*(1-Worksheets!$G$44)^2*Worksheets!$AD$29^2+4*Worksheets!$G$44*(1-Worksheets!$G$44^3)*Worksheets!$AD$29)/Worksheets!$G$45),0)</f>
        <v>#VALUE!</v>
      </c>
      <c r="G299" s="90" t="str">
        <f>IF(Worksheets!$D$45='Yield Calculations'!$C$4,'Yield Calculations'!B299*'Yield Calculations'!C299,IF(Worksheets!$D$45='Yield Calculations'!$D$4,'Yield Calculations'!B299*'Yield Calculations'!D299,IF(Worksheets!$D$45='Yield Calculations'!$E$4,'Yield Calculations'!B299*'Yield Calculations'!E299,IF(Worksheets!$D$45='Yield Calculations'!$F$4,'Yield Calculations'!B299*'Yield Calculations'!F299,"Too Many Lanes"))))</f>
        <v>Too Many Lanes</v>
      </c>
      <c r="H299" s="90" t="str">
        <f>IF(Worksheets!$D$45='Yield Calculations'!$C$4,'Yield Calculations'!C299,IF(Worksheets!$D$45='Yield Calculations'!$D$4,'Yield Calculations'!D299,IF(Worksheets!$D$45='Yield Calculations'!$E$4,'Yield Calculations'!E299,IF(Worksheets!$D$45='Yield Calculations'!$F$4,'Yield Calculations'!F299,"Too Many Lanes"))))</f>
        <v>Too Many Lanes</v>
      </c>
      <c r="K299" s="83">
        <v>292</v>
      </c>
      <c r="L299" s="83" t="e">
        <f>Worksheets!$X$24*(K299-0.5)</f>
        <v>#VALUE!</v>
      </c>
      <c r="M299" s="90" t="e">
        <f>IF(Worksheets!$AA$24&gt;=K299,Worksheets!$L$45*Worksheets!$AD$29*(1-Worksheets!$AD$29)^('Yield Calculations'!K299-1),0)</f>
        <v>#VALUE!</v>
      </c>
      <c r="N299" s="90" t="e">
        <f>IF(Worksheets!$AA$24&gt;=K299,(Worksheets!$L$45-SUM($N$7:N298))*(((2*Worksheets!$L$44*(1-Worksheets!$L$44)*Worksheets!$AD$29)+(Worksheets!$L$44^2*Worksheets!$AD$29^2))/Worksheets!$L$45),0)</f>
        <v>#VALUE!</v>
      </c>
      <c r="O299" s="90" t="e">
        <f>IF(Worksheets!$AA$24&gt;=K299,(Worksheets!$L$45-SUM($O$7:O298))*((Worksheets!$L$44^3*Worksheets!$AD$29^3+3*Worksheets!$L$44^2*(1-Worksheets!$L$44)*Worksheets!$AD$29^2+3*Worksheets!$L$44*(1-Worksheets!$L$44)^2*Worksheets!$AD$29)/Worksheets!$L$45),0)</f>
        <v>#VALUE!</v>
      </c>
      <c r="P299" s="90" t="e">
        <f>IF(Worksheets!$AA$24&gt;=K299,(Worksheets!$L$45-SUM($P$7:P298))*((Worksheets!$L$44^4*Worksheets!$AD$29^4+4*Worksheets!$L$44^3*(1-Worksheets!$L$44)*Worksheets!$AD$29^3+6*Worksheets!$L$44^2*(1-Worksheets!$L$44)^2*Worksheets!$AD$29^2+4*Worksheets!$L$44*(1-Worksheets!$L$44^3)*Worksheets!$AD$29)/Worksheets!$L$45),0)</f>
        <v>#VALUE!</v>
      </c>
      <c r="Q299" s="90" t="str">
        <f>IF(Worksheets!$I$45='Yield Calculations'!$M$4,'Yield Calculations'!L299*'Yield Calculations'!M299,IF(Worksheets!$I$45='Yield Calculations'!$N$4,'Yield Calculations'!L299*'Yield Calculations'!N299,IF(Worksheets!$I$45='Yield Calculations'!$O$4,'Yield Calculations'!L299*'Yield Calculations'!O299,IF(Worksheets!$I$45='Yield Calculations'!$P$4,'Yield Calculations'!L299*'Yield Calculations'!P299,"Too Many Lanes"))))</f>
        <v>Too Many Lanes</v>
      </c>
      <c r="R299" s="90" t="str">
        <f>IF(Worksheets!$I$45='Yield Calculations'!$M$4,'Yield Calculations'!M299,IF(Worksheets!$I$45='Yield Calculations'!$N$4,'Yield Calculations'!N299,IF(Worksheets!$I$45='Yield Calculations'!$O$4,'Yield Calculations'!O299,IF(Worksheets!$I$45='Yield Calculations'!$P$4,'Yield Calculations'!P299,"Too Many Lanes"))))</f>
        <v>Too Many Lanes</v>
      </c>
    </row>
    <row r="300" spans="1:18">
      <c r="A300" s="83">
        <f t="shared" si="4"/>
        <v>293</v>
      </c>
      <c r="B300" s="83" t="e">
        <f>Worksheets!$S$24*(A300-0.5)</f>
        <v>#VALUE!</v>
      </c>
      <c r="C300" s="90" t="e">
        <f>IF(Worksheets!$V$24&gt;=A300,Worksheets!$G$45*Worksheets!$AD$29*(1-Worksheets!$AD$29)^('Yield Calculations'!A300-1),0)</f>
        <v>#VALUE!</v>
      </c>
      <c r="D300" s="90" t="e">
        <f>IF(Worksheets!$V$24&gt;=A300,(Worksheets!$G$45-SUM($D$7:D299))*(((2*Worksheets!$G$44*(1-Worksheets!$G$44)*Worksheets!$AD$29)+(Worksheets!$G$44^2*Worksheets!$AD$29^2))/Worksheets!$G$45),0)</f>
        <v>#VALUE!</v>
      </c>
      <c r="E300" s="90" t="e">
        <f>IF(Worksheets!$V$24&gt;=A300,(Worksheets!$G$45-SUM($E$7:E299))*((Worksheets!$G$44^3*Worksheets!$AD$29^3+3*Worksheets!$G$44^2*(1-Worksheets!$G$44)*Worksheets!$AD$29^2+3*Worksheets!$G$44*(1-Worksheets!$G$44)^2*Worksheets!$AD$29)/Worksheets!$G$45),0)</f>
        <v>#VALUE!</v>
      </c>
      <c r="F300" s="90" t="e">
        <f>IF(Worksheets!$V$24&gt;=A300,(Worksheets!$G$45-SUM($F$7:F299))*((Worksheets!$G$44^4*Worksheets!$AD$29^4+4*Worksheets!$G$44^3*(1-Worksheets!$G$44)*Worksheets!$AD$29^3+6*Worksheets!$G$44^2*(1-Worksheets!$G$44)^2*Worksheets!$AD$29^2+4*Worksheets!$G$44*(1-Worksheets!$G$44^3)*Worksheets!$AD$29)/Worksheets!$G$45),0)</f>
        <v>#VALUE!</v>
      </c>
      <c r="G300" s="90" t="str">
        <f>IF(Worksheets!$D$45='Yield Calculations'!$C$4,'Yield Calculations'!B300*'Yield Calculations'!C300,IF(Worksheets!$D$45='Yield Calculations'!$D$4,'Yield Calculations'!B300*'Yield Calculations'!D300,IF(Worksheets!$D$45='Yield Calculations'!$E$4,'Yield Calculations'!B300*'Yield Calculations'!E300,IF(Worksheets!$D$45='Yield Calculations'!$F$4,'Yield Calculations'!B300*'Yield Calculations'!F300,"Too Many Lanes"))))</f>
        <v>Too Many Lanes</v>
      </c>
      <c r="H300" s="90" t="str">
        <f>IF(Worksheets!$D$45='Yield Calculations'!$C$4,'Yield Calculations'!C300,IF(Worksheets!$D$45='Yield Calculations'!$D$4,'Yield Calculations'!D300,IF(Worksheets!$D$45='Yield Calculations'!$E$4,'Yield Calculations'!E300,IF(Worksheets!$D$45='Yield Calculations'!$F$4,'Yield Calculations'!F300,"Too Many Lanes"))))</f>
        <v>Too Many Lanes</v>
      </c>
      <c r="K300" s="83">
        <v>293</v>
      </c>
      <c r="L300" s="83" t="e">
        <f>Worksheets!$X$24*(K300-0.5)</f>
        <v>#VALUE!</v>
      </c>
      <c r="M300" s="90" t="e">
        <f>IF(Worksheets!$AA$24&gt;=K300,Worksheets!$L$45*Worksheets!$AD$29*(1-Worksheets!$AD$29)^('Yield Calculations'!K300-1),0)</f>
        <v>#VALUE!</v>
      </c>
      <c r="N300" s="90" t="e">
        <f>IF(Worksheets!$AA$24&gt;=K300,(Worksheets!$L$45-SUM($N$7:N299))*(((2*Worksheets!$L$44*(1-Worksheets!$L$44)*Worksheets!$AD$29)+(Worksheets!$L$44^2*Worksheets!$AD$29^2))/Worksheets!$L$45),0)</f>
        <v>#VALUE!</v>
      </c>
      <c r="O300" s="90" t="e">
        <f>IF(Worksheets!$AA$24&gt;=K300,(Worksheets!$L$45-SUM($O$7:O299))*((Worksheets!$L$44^3*Worksheets!$AD$29^3+3*Worksheets!$L$44^2*(1-Worksheets!$L$44)*Worksheets!$AD$29^2+3*Worksheets!$L$44*(1-Worksheets!$L$44)^2*Worksheets!$AD$29)/Worksheets!$L$45),0)</f>
        <v>#VALUE!</v>
      </c>
      <c r="P300" s="90" t="e">
        <f>IF(Worksheets!$AA$24&gt;=K300,(Worksheets!$L$45-SUM($P$7:P299))*((Worksheets!$L$44^4*Worksheets!$AD$29^4+4*Worksheets!$L$44^3*(1-Worksheets!$L$44)*Worksheets!$AD$29^3+6*Worksheets!$L$44^2*(1-Worksheets!$L$44)^2*Worksheets!$AD$29^2+4*Worksheets!$L$44*(1-Worksheets!$L$44^3)*Worksheets!$AD$29)/Worksheets!$L$45),0)</f>
        <v>#VALUE!</v>
      </c>
      <c r="Q300" s="90" t="str">
        <f>IF(Worksheets!$I$45='Yield Calculations'!$M$4,'Yield Calculations'!L300*'Yield Calculations'!M300,IF(Worksheets!$I$45='Yield Calculations'!$N$4,'Yield Calculations'!L300*'Yield Calculations'!N300,IF(Worksheets!$I$45='Yield Calculations'!$O$4,'Yield Calculations'!L300*'Yield Calculations'!O300,IF(Worksheets!$I$45='Yield Calculations'!$P$4,'Yield Calculations'!L300*'Yield Calculations'!P300,"Too Many Lanes"))))</f>
        <v>Too Many Lanes</v>
      </c>
      <c r="R300" s="90" t="str">
        <f>IF(Worksheets!$I$45='Yield Calculations'!$M$4,'Yield Calculations'!M300,IF(Worksheets!$I$45='Yield Calculations'!$N$4,'Yield Calculations'!N300,IF(Worksheets!$I$45='Yield Calculations'!$O$4,'Yield Calculations'!O300,IF(Worksheets!$I$45='Yield Calculations'!$P$4,'Yield Calculations'!P300,"Too Many Lanes"))))</f>
        <v>Too Many Lanes</v>
      </c>
    </row>
    <row r="301" spans="1:18">
      <c r="A301" s="83">
        <f t="shared" si="4"/>
        <v>294</v>
      </c>
      <c r="B301" s="83" t="e">
        <f>Worksheets!$S$24*(A301-0.5)</f>
        <v>#VALUE!</v>
      </c>
      <c r="C301" s="90" t="e">
        <f>IF(Worksheets!$V$24&gt;=A301,Worksheets!$G$45*Worksheets!$AD$29*(1-Worksheets!$AD$29)^('Yield Calculations'!A301-1),0)</f>
        <v>#VALUE!</v>
      </c>
      <c r="D301" s="90" t="e">
        <f>IF(Worksheets!$V$24&gt;=A301,(Worksheets!$G$45-SUM($D$7:D300))*(((2*Worksheets!$G$44*(1-Worksheets!$G$44)*Worksheets!$AD$29)+(Worksheets!$G$44^2*Worksheets!$AD$29^2))/Worksheets!$G$45),0)</f>
        <v>#VALUE!</v>
      </c>
      <c r="E301" s="90" t="e">
        <f>IF(Worksheets!$V$24&gt;=A301,(Worksheets!$G$45-SUM($E$7:E300))*((Worksheets!$G$44^3*Worksheets!$AD$29^3+3*Worksheets!$G$44^2*(1-Worksheets!$G$44)*Worksheets!$AD$29^2+3*Worksheets!$G$44*(1-Worksheets!$G$44)^2*Worksheets!$AD$29)/Worksheets!$G$45),0)</f>
        <v>#VALUE!</v>
      </c>
      <c r="F301" s="90" t="e">
        <f>IF(Worksheets!$V$24&gt;=A301,(Worksheets!$G$45-SUM($F$7:F300))*((Worksheets!$G$44^4*Worksheets!$AD$29^4+4*Worksheets!$G$44^3*(1-Worksheets!$G$44)*Worksheets!$AD$29^3+6*Worksheets!$G$44^2*(1-Worksheets!$G$44)^2*Worksheets!$AD$29^2+4*Worksheets!$G$44*(1-Worksheets!$G$44^3)*Worksheets!$AD$29)/Worksheets!$G$45),0)</f>
        <v>#VALUE!</v>
      </c>
      <c r="G301" s="90" t="str">
        <f>IF(Worksheets!$D$45='Yield Calculations'!$C$4,'Yield Calculations'!B301*'Yield Calculations'!C301,IF(Worksheets!$D$45='Yield Calculations'!$D$4,'Yield Calculations'!B301*'Yield Calculations'!D301,IF(Worksheets!$D$45='Yield Calculations'!$E$4,'Yield Calculations'!B301*'Yield Calculations'!E301,IF(Worksheets!$D$45='Yield Calculations'!$F$4,'Yield Calculations'!B301*'Yield Calculations'!F301,"Too Many Lanes"))))</f>
        <v>Too Many Lanes</v>
      </c>
      <c r="H301" s="90" t="str">
        <f>IF(Worksheets!$D$45='Yield Calculations'!$C$4,'Yield Calculations'!C301,IF(Worksheets!$D$45='Yield Calculations'!$D$4,'Yield Calculations'!D301,IF(Worksheets!$D$45='Yield Calculations'!$E$4,'Yield Calculations'!E301,IF(Worksheets!$D$45='Yield Calculations'!$F$4,'Yield Calculations'!F301,"Too Many Lanes"))))</f>
        <v>Too Many Lanes</v>
      </c>
      <c r="K301" s="83">
        <v>294</v>
      </c>
      <c r="L301" s="83" t="e">
        <f>Worksheets!$X$24*(K301-0.5)</f>
        <v>#VALUE!</v>
      </c>
      <c r="M301" s="90" t="e">
        <f>IF(Worksheets!$AA$24&gt;=K301,Worksheets!$L$45*Worksheets!$AD$29*(1-Worksheets!$AD$29)^('Yield Calculations'!K301-1),0)</f>
        <v>#VALUE!</v>
      </c>
      <c r="N301" s="90" t="e">
        <f>IF(Worksheets!$AA$24&gt;=K301,(Worksheets!$L$45-SUM($N$7:N300))*(((2*Worksheets!$L$44*(1-Worksheets!$L$44)*Worksheets!$AD$29)+(Worksheets!$L$44^2*Worksheets!$AD$29^2))/Worksheets!$L$45),0)</f>
        <v>#VALUE!</v>
      </c>
      <c r="O301" s="90" t="e">
        <f>IF(Worksheets!$AA$24&gt;=K301,(Worksheets!$L$45-SUM($O$7:O300))*((Worksheets!$L$44^3*Worksheets!$AD$29^3+3*Worksheets!$L$44^2*(1-Worksheets!$L$44)*Worksheets!$AD$29^2+3*Worksheets!$L$44*(1-Worksheets!$L$44)^2*Worksheets!$AD$29)/Worksheets!$L$45),0)</f>
        <v>#VALUE!</v>
      </c>
      <c r="P301" s="90" t="e">
        <f>IF(Worksheets!$AA$24&gt;=K301,(Worksheets!$L$45-SUM($P$7:P300))*((Worksheets!$L$44^4*Worksheets!$AD$29^4+4*Worksheets!$L$44^3*(1-Worksheets!$L$44)*Worksheets!$AD$29^3+6*Worksheets!$L$44^2*(1-Worksheets!$L$44)^2*Worksheets!$AD$29^2+4*Worksheets!$L$44*(1-Worksheets!$L$44^3)*Worksheets!$AD$29)/Worksheets!$L$45),0)</f>
        <v>#VALUE!</v>
      </c>
      <c r="Q301" s="90" t="str">
        <f>IF(Worksheets!$I$45='Yield Calculations'!$M$4,'Yield Calculations'!L301*'Yield Calculations'!M301,IF(Worksheets!$I$45='Yield Calculations'!$N$4,'Yield Calculations'!L301*'Yield Calculations'!N301,IF(Worksheets!$I$45='Yield Calculations'!$O$4,'Yield Calculations'!L301*'Yield Calculations'!O301,IF(Worksheets!$I$45='Yield Calculations'!$P$4,'Yield Calculations'!L301*'Yield Calculations'!P301,"Too Many Lanes"))))</f>
        <v>Too Many Lanes</v>
      </c>
      <c r="R301" s="90" t="str">
        <f>IF(Worksheets!$I$45='Yield Calculations'!$M$4,'Yield Calculations'!M301,IF(Worksheets!$I$45='Yield Calculations'!$N$4,'Yield Calculations'!N301,IF(Worksheets!$I$45='Yield Calculations'!$O$4,'Yield Calculations'!O301,IF(Worksheets!$I$45='Yield Calculations'!$P$4,'Yield Calculations'!P301,"Too Many Lanes"))))</f>
        <v>Too Many Lanes</v>
      </c>
    </row>
    <row r="302" spans="1:18">
      <c r="A302" s="83">
        <f t="shared" si="4"/>
        <v>295</v>
      </c>
      <c r="B302" s="83" t="e">
        <f>Worksheets!$S$24*(A302-0.5)</f>
        <v>#VALUE!</v>
      </c>
      <c r="C302" s="90" t="e">
        <f>IF(Worksheets!$V$24&gt;=A302,Worksheets!$G$45*Worksheets!$AD$29*(1-Worksheets!$AD$29)^('Yield Calculations'!A302-1),0)</f>
        <v>#VALUE!</v>
      </c>
      <c r="D302" s="90" t="e">
        <f>IF(Worksheets!$V$24&gt;=A302,(Worksheets!$G$45-SUM($D$7:D301))*(((2*Worksheets!$G$44*(1-Worksheets!$G$44)*Worksheets!$AD$29)+(Worksheets!$G$44^2*Worksheets!$AD$29^2))/Worksheets!$G$45),0)</f>
        <v>#VALUE!</v>
      </c>
      <c r="E302" s="90" t="e">
        <f>IF(Worksheets!$V$24&gt;=A302,(Worksheets!$G$45-SUM($E$7:E301))*((Worksheets!$G$44^3*Worksheets!$AD$29^3+3*Worksheets!$G$44^2*(1-Worksheets!$G$44)*Worksheets!$AD$29^2+3*Worksheets!$G$44*(1-Worksheets!$G$44)^2*Worksheets!$AD$29)/Worksheets!$G$45),0)</f>
        <v>#VALUE!</v>
      </c>
      <c r="F302" s="90" t="e">
        <f>IF(Worksheets!$V$24&gt;=A302,(Worksheets!$G$45-SUM($F$7:F301))*((Worksheets!$G$44^4*Worksheets!$AD$29^4+4*Worksheets!$G$44^3*(1-Worksheets!$G$44)*Worksheets!$AD$29^3+6*Worksheets!$G$44^2*(1-Worksheets!$G$44)^2*Worksheets!$AD$29^2+4*Worksheets!$G$44*(1-Worksheets!$G$44^3)*Worksheets!$AD$29)/Worksheets!$G$45),0)</f>
        <v>#VALUE!</v>
      </c>
      <c r="G302" s="90" t="str">
        <f>IF(Worksheets!$D$45='Yield Calculations'!$C$4,'Yield Calculations'!B302*'Yield Calculations'!C302,IF(Worksheets!$D$45='Yield Calculations'!$D$4,'Yield Calculations'!B302*'Yield Calculations'!D302,IF(Worksheets!$D$45='Yield Calculations'!$E$4,'Yield Calculations'!B302*'Yield Calculations'!E302,IF(Worksheets!$D$45='Yield Calculations'!$F$4,'Yield Calculations'!B302*'Yield Calculations'!F302,"Too Many Lanes"))))</f>
        <v>Too Many Lanes</v>
      </c>
      <c r="H302" s="90" t="str">
        <f>IF(Worksheets!$D$45='Yield Calculations'!$C$4,'Yield Calculations'!C302,IF(Worksheets!$D$45='Yield Calculations'!$D$4,'Yield Calculations'!D302,IF(Worksheets!$D$45='Yield Calculations'!$E$4,'Yield Calculations'!E302,IF(Worksheets!$D$45='Yield Calculations'!$F$4,'Yield Calculations'!F302,"Too Many Lanes"))))</f>
        <v>Too Many Lanes</v>
      </c>
      <c r="K302" s="83">
        <v>295</v>
      </c>
      <c r="L302" s="83" t="e">
        <f>Worksheets!$X$24*(K302-0.5)</f>
        <v>#VALUE!</v>
      </c>
      <c r="M302" s="90" t="e">
        <f>IF(Worksheets!$AA$24&gt;=K302,Worksheets!$L$45*Worksheets!$AD$29*(1-Worksheets!$AD$29)^('Yield Calculations'!K302-1),0)</f>
        <v>#VALUE!</v>
      </c>
      <c r="N302" s="90" t="e">
        <f>IF(Worksheets!$AA$24&gt;=K302,(Worksheets!$L$45-SUM($N$7:N301))*(((2*Worksheets!$L$44*(1-Worksheets!$L$44)*Worksheets!$AD$29)+(Worksheets!$L$44^2*Worksheets!$AD$29^2))/Worksheets!$L$45),0)</f>
        <v>#VALUE!</v>
      </c>
      <c r="O302" s="90" t="e">
        <f>IF(Worksheets!$AA$24&gt;=K302,(Worksheets!$L$45-SUM($O$7:O301))*((Worksheets!$L$44^3*Worksheets!$AD$29^3+3*Worksheets!$L$44^2*(1-Worksheets!$L$44)*Worksheets!$AD$29^2+3*Worksheets!$L$44*(1-Worksheets!$L$44)^2*Worksheets!$AD$29)/Worksheets!$L$45),0)</f>
        <v>#VALUE!</v>
      </c>
      <c r="P302" s="90" t="e">
        <f>IF(Worksheets!$AA$24&gt;=K302,(Worksheets!$L$45-SUM($P$7:P301))*((Worksheets!$L$44^4*Worksheets!$AD$29^4+4*Worksheets!$L$44^3*(1-Worksheets!$L$44)*Worksheets!$AD$29^3+6*Worksheets!$L$44^2*(1-Worksheets!$L$44)^2*Worksheets!$AD$29^2+4*Worksheets!$L$44*(1-Worksheets!$L$44^3)*Worksheets!$AD$29)/Worksheets!$L$45),0)</f>
        <v>#VALUE!</v>
      </c>
      <c r="Q302" s="90" t="str">
        <f>IF(Worksheets!$I$45='Yield Calculations'!$M$4,'Yield Calculations'!L302*'Yield Calculations'!M302,IF(Worksheets!$I$45='Yield Calculations'!$N$4,'Yield Calculations'!L302*'Yield Calculations'!N302,IF(Worksheets!$I$45='Yield Calculations'!$O$4,'Yield Calculations'!L302*'Yield Calculations'!O302,IF(Worksheets!$I$45='Yield Calculations'!$P$4,'Yield Calculations'!L302*'Yield Calculations'!P302,"Too Many Lanes"))))</f>
        <v>Too Many Lanes</v>
      </c>
      <c r="R302" s="90" t="str">
        <f>IF(Worksheets!$I$45='Yield Calculations'!$M$4,'Yield Calculations'!M302,IF(Worksheets!$I$45='Yield Calculations'!$N$4,'Yield Calculations'!N302,IF(Worksheets!$I$45='Yield Calculations'!$O$4,'Yield Calculations'!O302,IF(Worksheets!$I$45='Yield Calculations'!$P$4,'Yield Calculations'!P302,"Too Many Lanes"))))</f>
        <v>Too Many Lanes</v>
      </c>
    </row>
    <row r="303" spans="1:18">
      <c r="A303" s="83">
        <f t="shared" si="4"/>
        <v>296</v>
      </c>
      <c r="B303" s="83" t="e">
        <f>Worksheets!$S$24*(A303-0.5)</f>
        <v>#VALUE!</v>
      </c>
      <c r="C303" s="90" t="e">
        <f>IF(Worksheets!$V$24&gt;=A303,Worksheets!$G$45*Worksheets!$AD$29*(1-Worksheets!$AD$29)^('Yield Calculations'!A303-1),0)</f>
        <v>#VALUE!</v>
      </c>
      <c r="D303" s="90" t="e">
        <f>IF(Worksheets!$V$24&gt;=A303,(Worksheets!$G$45-SUM($D$7:D302))*(((2*Worksheets!$G$44*(1-Worksheets!$G$44)*Worksheets!$AD$29)+(Worksheets!$G$44^2*Worksheets!$AD$29^2))/Worksheets!$G$45),0)</f>
        <v>#VALUE!</v>
      </c>
      <c r="E303" s="90" t="e">
        <f>IF(Worksheets!$V$24&gt;=A303,(Worksheets!$G$45-SUM($E$7:E302))*((Worksheets!$G$44^3*Worksheets!$AD$29^3+3*Worksheets!$G$44^2*(1-Worksheets!$G$44)*Worksheets!$AD$29^2+3*Worksheets!$G$44*(1-Worksheets!$G$44)^2*Worksheets!$AD$29)/Worksheets!$G$45),0)</f>
        <v>#VALUE!</v>
      </c>
      <c r="F303" s="90" t="e">
        <f>IF(Worksheets!$V$24&gt;=A303,(Worksheets!$G$45-SUM($F$7:F302))*((Worksheets!$G$44^4*Worksheets!$AD$29^4+4*Worksheets!$G$44^3*(1-Worksheets!$G$44)*Worksheets!$AD$29^3+6*Worksheets!$G$44^2*(1-Worksheets!$G$44)^2*Worksheets!$AD$29^2+4*Worksheets!$G$44*(1-Worksheets!$G$44^3)*Worksheets!$AD$29)/Worksheets!$G$45),0)</f>
        <v>#VALUE!</v>
      </c>
      <c r="G303" s="90" t="str">
        <f>IF(Worksheets!$D$45='Yield Calculations'!$C$4,'Yield Calculations'!B303*'Yield Calculations'!C303,IF(Worksheets!$D$45='Yield Calculations'!$D$4,'Yield Calculations'!B303*'Yield Calculations'!D303,IF(Worksheets!$D$45='Yield Calculations'!$E$4,'Yield Calculations'!B303*'Yield Calculations'!E303,IF(Worksheets!$D$45='Yield Calculations'!$F$4,'Yield Calculations'!B303*'Yield Calculations'!F303,"Too Many Lanes"))))</f>
        <v>Too Many Lanes</v>
      </c>
      <c r="H303" s="90" t="str">
        <f>IF(Worksheets!$D$45='Yield Calculations'!$C$4,'Yield Calculations'!C303,IF(Worksheets!$D$45='Yield Calculations'!$D$4,'Yield Calculations'!D303,IF(Worksheets!$D$45='Yield Calculations'!$E$4,'Yield Calculations'!E303,IF(Worksheets!$D$45='Yield Calculations'!$F$4,'Yield Calculations'!F303,"Too Many Lanes"))))</f>
        <v>Too Many Lanes</v>
      </c>
      <c r="K303" s="83">
        <v>296</v>
      </c>
      <c r="L303" s="83" t="e">
        <f>Worksheets!$X$24*(K303-0.5)</f>
        <v>#VALUE!</v>
      </c>
      <c r="M303" s="90" t="e">
        <f>IF(Worksheets!$AA$24&gt;=K303,Worksheets!$L$45*Worksheets!$AD$29*(1-Worksheets!$AD$29)^('Yield Calculations'!K303-1),0)</f>
        <v>#VALUE!</v>
      </c>
      <c r="N303" s="90" t="e">
        <f>IF(Worksheets!$AA$24&gt;=K303,(Worksheets!$L$45-SUM($N$7:N302))*(((2*Worksheets!$L$44*(1-Worksheets!$L$44)*Worksheets!$AD$29)+(Worksheets!$L$44^2*Worksheets!$AD$29^2))/Worksheets!$L$45),0)</f>
        <v>#VALUE!</v>
      </c>
      <c r="O303" s="90" t="e">
        <f>IF(Worksheets!$AA$24&gt;=K303,(Worksheets!$L$45-SUM($O$7:O302))*((Worksheets!$L$44^3*Worksheets!$AD$29^3+3*Worksheets!$L$44^2*(1-Worksheets!$L$44)*Worksheets!$AD$29^2+3*Worksheets!$L$44*(1-Worksheets!$L$44)^2*Worksheets!$AD$29)/Worksheets!$L$45),0)</f>
        <v>#VALUE!</v>
      </c>
      <c r="P303" s="90" t="e">
        <f>IF(Worksheets!$AA$24&gt;=K303,(Worksheets!$L$45-SUM($P$7:P302))*((Worksheets!$L$44^4*Worksheets!$AD$29^4+4*Worksheets!$L$44^3*(1-Worksheets!$L$44)*Worksheets!$AD$29^3+6*Worksheets!$L$44^2*(1-Worksheets!$L$44)^2*Worksheets!$AD$29^2+4*Worksheets!$L$44*(1-Worksheets!$L$44^3)*Worksheets!$AD$29)/Worksheets!$L$45),0)</f>
        <v>#VALUE!</v>
      </c>
      <c r="Q303" s="90" t="str">
        <f>IF(Worksheets!$I$45='Yield Calculations'!$M$4,'Yield Calculations'!L303*'Yield Calculations'!M303,IF(Worksheets!$I$45='Yield Calculations'!$N$4,'Yield Calculations'!L303*'Yield Calculations'!N303,IF(Worksheets!$I$45='Yield Calculations'!$O$4,'Yield Calculations'!L303*'Yield Calculations'!O303,IF(Worksheets!$I$45='Yield Calculations'!$P$4,'Yield Calculations'!L303*'Yield Calculations'!P303,"Too Many Lanes"))))</f>
        <v>Too Many Lanes</v>
      </c>
      <c r="R303" s="90" t="str">
        <f>IF(Worksheets!$I$45='Yield Calculations'!$M$4,'Yield Calculations'!M303,IF(Worksheets!$I$45='Yield Calculations'!$N$4,'Yield Calculations'!N303,IF(Worksheets!$I$45='Yield Calculations'!$O$4,'Yield Calculations'!O303,IF(Worksheets!$I$45='Yield Calculations'!$P$4,'Yield Calculations'!P303,"Too Many Lanes"))))</f>
        <v>Too Many Lanes</v>
      </c>
    </row>
    <row r="304" spans="1:18">
      <c r="A304" s="83">
        <f t="shared" si="4"/>
        <v>297</v>
      </c>
      <c r="B304" s="83" t="e">
        <f>Worksheets!$S$24*(A304-0.5)</f>
        <v>#VALUE!</v>
      </c>
      <c r="C304" s="90" t="e">
        <f>IF(Worksheets!$V$24&gt;=A304,Worksheets!$G$45*Worksheets!$AD$29*(1-Worksheets!$AD$29)^('Yield Calculations'!A304-1),0)</f>
        <v>#VALUE!</v>
      </c>
      <c r="D304" s="90" t="e">
        <f>IF(Worksheets!$V$24&gt;=A304,(Worksheets!$G$45-SUM($D$7:D303))*(((2*Worksheets!$G$44*(1-Worksheets!$G$44)*Worksheets!$AD$29)+(Worksheets!$G$44^2*Worksheets!$AD$29^2))/Worksheets!$G$45),0)</f>
        <v>#VALUE!</v>
      </c>
      <c r="E304" s="90" t="e">
        <f>IF(Worksheets!$V$24&gt;=A304,(Worksheets!$G$45-SUM($E$7:E303))*((Worksheets!$G$44^3*Worksheets!$AD$29^3+3*Worksheets!$G$44^2*(1-Worksheets!$G$44)*Worksheets!$AD$29^2+3*Worksheets!$G$44*(1-Worksheets!$G$44)^2*Worksheets!$AD$29)/Worksheets!$G$45),0)</f>
        <v>#VALUE!</v>
      </c>
      <c r="F304" s="90" t="e">
        <f>IF(Worksheets!$V$24&gt;=A304,(Worksheets!$G$45-SUM($F$7:F303))*((Worksheets!$G$44^4*Worksheets!$AD$29^4+4*Worksheets!$G$44^3*(1-Worksheets!$G$44)*Worksheets!$AD$29^3+6*Worksheets!$G$44^2*(1-Worksheets!$G$44)^2*Worksheets!$AD$29^2+4*Worksheets!$G$44*(1-Worksheets!$G$44^3)*Worksheets!$AD$29)/Worksheets!$G$45),0)</f>
        <v>#VALUE!</v>
      </c>
      <c r="G304" s="90" t="str">
        <f>IF(Worksheets!$D$45='Yield Calculations'!$C$4,'Yield Calculations'!B304*'Yield Calculations'!C304,IF(Worksheets!$D$45='Yield Calculations'!$D$4,'Yield Calculations'!B304*'Yield Calculations'!D304,IF(Worksheets!$D$45='Yield Calculations'!$E$4,'Yield Calculations'!B304*'Yield Calculations'!E304,IF(Worksheets!$D$45='Yield Calculations'!$F$4,'Yield Calculations'!B304*'Yield Calculations'!F304,"Too Many Lanes"))))</f>
        <v>Too Many Lanes</v>
      </c>
      <c r="H304" s="90" t="str">
        <f>IF(Worksheets!$D$45='Yield Calculations'!$C$4,'Yield Calculations'!C304,IF(Worksheets!$D$45='Yield Calculations'!$D$4,'Yield Calculations'!D304,IF(Worksheets!$D$45='Yield Calculations'!$E$4,'Yield Calculations'!E304,IF(Worksheets!$D$45='Yield Calculations'!$F$4,'Yield Calculations'!F304,"Too Many Lanes"))))</f>
        <v>Too Many Lanes</v>
      </c>
      <c r="K304" s="83">
        <v>297</v>
      </c>
      <c r="L304" s="83" t="e">
        <f>Worksheets!$X$24*(K304-0.5)</f>
        <v>#VALUE!</v>
      </c>
      <c r="M304" s="90" t="e">
        <f>IF(Worksheets!$AA$24&gt;=K304,Worksheets!$L$45*Worksheets!$AD$29*(1-Worksheets!$AD$29)^('Yield Calculations'!K304-1),0)</f>
        <v>#VALUE!</v>
      </c>
      <c r="N304" s="90" t="e">
        <f>IF(Worksheets!$AA$24&gt;=K304,(Worksheets!$L$45-SUM($N$7:N303))*(((2*Worksheets!$L$44*(1-Worksheets!$L$44)*Worksheets!$AD$29)+(Worksheets!$L$44^2*Worksheets!$AD$29^2))/Worksheets!$L$45),0)</f>
        <v>#VALUE!</v>
      </c>
      <c r="O304" s="90" t="e">
        <f>IF(Worksheets!$AA$24&gt;=K304,(Worksheets!$L$45-SUM($O$7:O303))*((Worksheets!$L$44^3*Worksheets!$AD$29^3+3*Worksheets!$L$44^2*(1-Worksheets!$L$44)*Worksheets!$AD$29^2+3*Worksheets!$L$44*(1-Worksheets!$L$44)^2*Worksheets!$AD$29)/Worksheets!$L$45),0)</f>
        <v>#VALUE!</v>
      </c>
      <c r="P304" s="90" t="e">
        <f>IF(Worksheets!$AA$24&gt;=K304,(Worksheets!$L$45-SUM($P$7:P303))*((Worksheets!$L$44^4*Worksheets!$AD$29^4+4*Worksheets!$L$44^3*(1-Worksheets!$L$44)*Worksheets!$AD$29^3+6*Worksheets!$L$44^2*(1-Worksheets!$L$44)^2*Worksheets!$AD$29^2+4*Worksheets!$L$44*(1-Worksheets!$L$44^3)*Worksheets!$AD$29)/Worksheets!$L$45),0)</f>
        <v>#VALUE!</v>
      </c>
      <c r="Q304" s="90" t="str">
        <f>IF(Worksheets!$I$45='Yield Calculations'!$M$4,'Yield Calculations'!L304*'Yield Calculations'!M304,IF(Worksheets!$I$45='Yield Calculations'!$N$4,'Yield Calculations'!L304*'Yield Calculations'!N304,IF(Worksheets!$I$45='Yield Calculations'!$O$4,'Yield Calculations'!L304*'Yield Calculations'!O304,IF(Worksheets!$I$45='Yield Calculations'!$P$4,'Yield Calculations'!L304*'Yield Calculations'!P304,"Too Many Lanes"))))</f>
        <v>Too Many Lanes</v>
      </c>
      <c r="R304" s="90" t="str">
        <f>IF(Worksheets!$I$45='Yield Calculations'!$M$4,'Yield Calculations'!M304,IF(Worksheets!$I$45='Yield Calculations'!$N$4,'Yield Calculations'!N304,IF(Worksheets!$I$45='Yield Calculations'!$O$4,'Yield Calculations'!O304,IF(Worksheets!$I$45='Yield Calculations'!$P$4,'Yield Calculations'!P304,"Too Many Lanes"))))</f>
        <v>Too Many Lanes</v>
      </c>
    </row>
    <row r="305" spans="1:18">
      <c r="A305" s="83">
        <f t="shared" si="4"/>
        <v>298</v>
      </c>
      <c r="B305" s="83" t="e">
        <f>Worksheets!$S$24*(A305-0.5)</f>
        <v>#VALUE!</v>
      </c>
      <c r="C305" s="90" t="e">
        <f>IF(Worksheets!$V$24&gt;=A305,Worksheets!$G$45*Worksheets!$AD$29*(1-Worksheets!$AD$29)^('Yield Calculations'!A305-1),0)</f>
        <v>#VALUE!</v>
      </c>
      <c r="D305" s="90" t="e">
        <f>IF(Worksheets!$V$24&gt;=A305,(Worksheets!$G$45-SUM($D$7:D304))*(((2*Worksheets!$G$44*(1-Worksheets!$G$44)*Worksheets!$AD$29)+(Worksheets!$G$44^2*Worksheets!$AD$29^2))/Worksheets!$G$45),0)</f>
        <v>#VALUE!</v>
      </c>
      <c r="E305" s="90" t="e">
        <f>IF(Worksheets!$V$24&gt;=A305,(Worksheets!$G$45-SUM($E$7:E304))*((Worksheets!$G$44^3*Worksheets!$AD$29^3+3*Worksheets!$G$44^2*(1-Worksheets!$G$44)*Worksheets!$AD$29^2+3*Worksheets!$G$44*(1-Worksheets!$G$44)^2*Worksheets!$AD$29)/Worksheets!$G$45),0)</f>
        <v>#VALUE!</v>
      </c>
      <c r="F305" s="90" t="e">
        <f>IF(Worksheets!$V$24&gt;=A305,(Worksheets!$G$45-SUM($F$7:F304))*((Worksheets!$G$44^4*Worksheets!$AD$29^4+4*Worksheets!$G$44^3*(1-Worksheets!$G$44)*Worksheets!$AD$29^3+6*Worksheets!$G$44^2*(1-Worksheets!$G$44)^2*Worksheets!$AD$29^2+4*Worksheets!$G$44*(1-Worksheets!$G$44^3)*Worksheets!$AD$29)/Worksheets!$G$45),0)</f>
        <v>#VALUE!</v>
      </c>
      <c r="G305" s="90" t="str">
        <f>IF(Worksheets!$D$45='Yield Calculations'!$C$4,'Yield Calculations'!B305*'Yield Calculations'!C305,IF(Worksheets!$D$45='Yield Calculations'!$D$4,'Yield Calculations'!B305*'Yield Calculations'!D305,IF(Worksheets!$D$45='Yield Calculations'!$E$4,'Yield Calculations'!B305*'Yield Calculations'!E305,IF(Worksheets!$D$45='Yield Calculations'!$F$4,'Yield Calculations'!B305*'Yield Calculations'!F305,"Too Many Lanes"))))</f>
        <v>Too Many Lanes</v>
      </c>
      <c r="H305" s="90" t="str">
        <f>IF(Worksheets!$D$45='Yield Calculations'!$C$4,'Yield Calculations'!C305,IF(Worksheets!$D$45='Yield Calculations'!$D$4,'Yield Calculations'!D305,IF(Worksheets!$D$45='Yield Calculations'!$E$4,'Yield Calculations'!E305,IF(Worksheets!$D$45='Yield Calculations'!$F$4,'Yield Calculations'!F305,"Too Many Lanes"))))</f>
        <v>Too Many Lanes</v>
      </c>
      <c r="K305" s="83">
        <v>298</v>
      </c>
      <c r="L305" s="83" t="e">
        <f>Worksheets!$X$24*(K305-0.5)</f>
        <v>#VALUE!</v>
      </c>
      <c r="M305" s="90" t="e">
        <f>IF(Worksheets!$AA$24&gt;=K305,Worksheets!$L$45*Worksheets!$AD$29*(1-Worksheets!$AD$29)^('Yield Calculations'!K305-1),0)</f>
        <v>#VALUE!</v>
      </c>
      <c r="N305" s="90" t="e">
        <f>IF(Worksheets!$AA$24&gt;=K305,(Worksheets!$L$45-SUM($N$7:N304))*(((2*Worksheets!$L$44*(1-Worksheets!$L$44)*Worksheets!$AD$29)+(Worksheets!$L$44^2*Worksheets!$AD$29^2))/Worksheets!$L$45),0)</f>
        <v>#VALUE!</v>
      </c>
      <c r="O305" s="90" t="e">
        <f>IF(Worksheets!$AA$24&gt;=K305,(Worksheets!$L$45-SUM($O$7:O304))*((Worksheets!$L$44^3*Worksheets!$AD$29^3+3*Worksheets!$L$44^2*(1-Worksheets!$L$44)*Worksheets!$AD$29^2+3*Worksheets!$L$44*(1-Worksheets!$L$44)^2*Worksheets!$AD$29)/Worksheets!$L$45),0)</f>
        <v>#VALUE!</v>
      </c>
      <c r="P305" s="90" t="e">
        <f>IF(Worksheets!$AA$24&gt;=K305,(Worksheets!$L$45-SUM($P$7:P304))*((Worksheets!$L$44^4*Worksheets!$AD$29^4+4*Worksheets!$L$44^3*(1-Worksheets!$L$44)*Worksheets!$AD$29^3+6*Worksheets!$L$44^2*(1-Worksheets!$L$44)^2*Worksheets!$AD$29^2+4*Worksheets!$L$44*(1-Worksheets!$L$44^3)*Worksheets!$AD$29)/Worksheets!$L$45),0)</f>
        <v>#VALUE!</v>
      </c>
      <c r="Q305" s="90" t="str">
        <f>IF(Worksheets!$I$45='Yield Calculations'!$M$4,'Yield Calculations'!L305*'Yield Calculations'!M305,IF(Worksheets!$I$45='Yield Calculations'!$N$4,'Yield Calculations'!L305*'Yield Calculations'!N305,IF(Worksheets!$I$45='Yield Calculations'!$O$4,'Yield Calculations'!L305*'Yield Calculations'!O305,IF(Worksheets!$I$45='Yield Calculations'!$P$4,'Yield Calculations'!L305*'Yield Calculations'!P305,"Too Many Lanes"))))</f>
        <v>Too Many Lanes</v>
      </c>
      <c r="R305" s="90" t="str">
        <f>IF(Worksheets!$I$45='Yield Calculations'!$M$4,'Yield Calculations'!M305,IF(Worksheets!$I$45='Yield Calculations'!$N$4,'Yield Calculations'!N305,IF(Worksheets!$I$45='Yield Calculations'!$O$4,'Yield Calculations'!O305,IF(Worksheets!$I$45='Yield Calculations'!$P$4,'Yield Calculations'!P305,"Too Many Lanes"))))</f>
        <v>Too Many Lanes</v>
      </c>
    </row>
    <row r="306" spans="1:18">
      <c r="A306" s="83">
        <f t="shared" si="4"/>
        <v>299</v>
      </c>
      <c r="B306" s="83" t="e">
        <f>Worksheets!$S$24*(A306-0.5)</f>
        <v>#VALUE!</v>
      </c>
      <c r="C306" s="90" t="e">
        <f>IF(Worksheets!$V$24&gt;=A306,Worksheets!$G$45*Worksheets!$AD$29*(1-Worksheets!$AD$29)^('Yield Calculations'!A306-1),0)</f>
        <v>#VALUE!</v>
      </c>
      <c r="D306" s="90" t="e">
        <f>IF(Worksheets!$V$24&gt;=A306,(Worksheets!$G$45-SUM($D$7:D305))*(((2*Worksheets!$G$44*(1-Worksheets!$G$44)*Worksheets!$AD$29)+(Worksheets!$G$44^2*Worksheets!$AD$29^2))/Worksheets!$G$45),0)</f>
        <v>#VALUE!</v>
      </c>
      <c r="E306" s="90" t="e">
        <f>IF(Worksheets!$V$24&gt;=A306,(Worksheets!$G$45-SUM($E$7:E305))*((Worksheets!$G$44^3*Worksheets!$AD$29^3+3*Worksheets!$G$44^2*(1-Worksheets!$G$44)*Worksheets!$AD$29^2+3*Worksheets!$G$44*(1-Worksheets!$G$44)^2*Worksheets!$AD$29)/Worksheets!$G$45),0)</f>
        <v>#VALUE!</v>
      </c>
      <c r="F306" s="90" t="e">
        <f>IF(Worksheets!$V$24&gt;=A306,(Worksheets!$G$45-SUM($F$7:F305))*((Worksheets!$G$44^4*Worksheets!$AD$29^4+4*Worksheets!$G$44^3*(1-Worksheets!$G$44)*Worksheets!$AD$29^3+6*Worksheets!$G$44^2*(1-Worksheets!$G$44)^2*Worksheets!$AD$29^2+4*Worksheets!$G$44*(1-Worksheets!$G$44^3)*Worksheets!$AD$29)/Worksheets!$G$45),0)</f>
        <v>#VALUE!</v>
      </c>
      <c r="G306" s="90" t="str">
        <f>IF(Worksheets!$D$45='Yield Calculations'!$C$4,'Yield Calculations'!B306*'Yield Calculations'!C306,IF(Worksheets!$D$45='Yield Calculations'!$D$4,'Yield Calculations'!B306*'Yield Calculations'!D306,IF(Worksheets!$D$45='Yield Calculations'!$E$4,'Yield Calculations'!B306*'Yield Calculations'!E306,IF(Worksheets!$D$45='Yield Calculations'!$F$4,'Yield Calculations'!B306*'Yield Calculations'!F306,"Too Many Lanes"))))</f>
        <v>Too Many Lanes</v>
      </c>
      <c r="H306" s="90" t="str">
        <f>IF(Worksheets!$D$45='Yield Calculations'!$C$4,'Yield Calculations'!C306,IF(Worksheets!$D$45='Yield Calculations'!$D$4,'Yield Calculations'!D306,IF(Worksheets!$D$45='Yield Calculations'!$E$4,'Yield Calculations'!E306,IF(Worksheets!$D$45='Yield Calculations'!$F$4,'Yield Calculations'!F306,"Too Many Lanes"))))</f>
        <v>Too Many Lanes</v>
      </c>
      <c r="K306" s="83">
        <v>299</v>
      </c>
      <c r="L306" s="83" t="e">
        <f>Worksheets!$X$24*(K306-0.5)</f>
        <v>#VALUE!</v>
      </c>
      <c r="M306" s="90" t="e">
        <f>IF(Worksheets!$AA$24&gt;=K306,Worksheets!$L$45*Worksheets!$AD$29*(1-Worksheets!$AD$29)^('Yield Calculations'!K306-1),0)</f>
        <v>#VALUE!</v>
      </c>
      <c r="N306" s="90" t="e">
        <f>IF(Worksheets!$AA$24&gt;=K306,(Worksheets!$L$45-SUM($N$7:N305))*(((2*Worksheets!$L$44*(1-Worksheets!$L$44)*Worksheets!$AD$29)+(Worksheets!$L$44^2*Worksheets!$AD$29^2))/Worksheets!$L$45),0)</f>
        <v>#VALUE!</v>
      </c>
      <c r="O306" s="90" t="e">
        <f>IF(Worksheets!$AA$24&gt;=K306,(Worksheets!$L$45-SUM($O$7:O305))*((Worksheets!$L$44^3*Worksheets!$AD$29^3+3*Worksheets!$L$44^2*(1-Worksheets!$L$44)*Worksheets!$AD$29^2+3*Worksheets!$L$44*(1-Worksheets!$L$44)^2*Worksheets!$AD$29)/Worksheets!$L$45),0)</f>
        <v>#VALUE!</v>
      </c>
      <c r="P306" s="90" t="e">
        <f>IF(Worksheets!$AA$24&gt;=K306,(Worksheets!$L$45-SUM($P$7:P305))*((Worksheets!$L$44^4*Worksheets!$AD$29^4+4*Worksheets!$L$44^3*(1-Worksheets!$L$44)*Worksheets!$AD$29^3+6*Worksheets!$L$44^2*(1-Worksheets!$L$44)^2*Worksheets!$AD$29^2+4*Worksheets!$L$44*(1-Worksheets!$L$44^3)*Worksheets!$AD$29)/Worksheets!$L$45),0)</f>
        <v>#VALUE!</v>
      </c>
      <c r="Q306" s="90" t="str">
        <f>IF(Worksheets!$I$45='Yield Calculations'!$M$4,'Yield Calculations'!L306*'Yield Calculations'!M306,IF(Worksheets!$I$45='Yield Calculations'!$N$4,'Yield Calculations'!L306*'Yield Calculations'!N306,IF(Worksheets!$I$45='Yield Calculations'!$O$4,'Yield Calculations'!L306*'Yield Calculations'!O306,IF(Worksheets!$I$45='Yield Calculations'!$P$4,'Yield Calculations'!L306*'Yield Calculations'!P306,"Too Many Lanes"))))</f>
        <v>Too Many Lanes</v>
      </c>
      <c r="R306" s="90" t="str">
        <f>IF(Worksheets!$I$45='Yield Calculations'!$M$4,'Yield Calculations'!M306,IF(Worksheets!$I$45='Yield Calculations'!$N$4,'Yield Calculations'!N306,IF(Worksheets!$I$45='Yield Calculations'!$O$4,'Yield Calculations'!O306,IF(Worksheets!$I$45='Yield Calculations'!$P$4,'Yield Calculations'!P306,"Too Many Lanes"))))</f>
        <v>Too Many Lanes</v>
      </c>
    </row>
    <row r="307" spans="1:18">
      <c r="A307" s="83">
        <f t="shared" si="4"/>
        <v>300</v>
      </c>
      <c r="B307" s="83" t="e">
        <f>Worksheets!$S$24*(A307-0.5)</f>
        <v>#VALUE!</v>
      </c>
      <c r="C307" s="90" t="e">
        <f>IF(Worksheets!$V$24&gt;=A307,Worksheets!$G$45*Worksheets!$AD$29*(1-Worksheets!$AD$29)^('Yield Calculations'!A307-1),0)</f>
        <v>#VALUE!</v>
      </c>
      <c r="D307" s="90" t="e">
        <f>IF(Worksheets!$V$24&gt;=A307,(Worksheets!$G$45-SUM($D$7:D306))*(((2*Worksheets!$G$44*(1-Worksheets!$G$44)*Worksheets!$AD$29)+(Worksheets!$G$44^2*Worksheets!$AD$29^2))/Worksheets!$G$45),0)</f>
        <v>#VALUE!</v>
      </c>
      <c r="E307" s="90" t="e">
        <f>IF(Worksheets!$V$24&gt;=A307,(Worksheets!$G$45-SUM($E$7:E306))*((Worksheets!$G$44^3*Worksheets!$AD$29^3+3*Worksheets!$G$44^2*(1-Worksheets!$G$44)*Worksheets!$AD$29^2+3*Worksheets!$G$44*(1-Worksheets!$G$44)^2*Worksheets!$AD$29)/Worksheets!$G$45),0)</f>
        <v>#VALUE!</v>
      </c>
      <c r="F307" s="90" t="e">
        <f>IF(Worksheets!$V$24&gt;=A307,(Worksheets!$G$45-SUM($F$7:F306))*((Worksheets!$G$44^4*Worksheets!$AD$29^4+4*Worksheets!$G$44^3*(1-Worksheets!$G$44)*Worksheets!$AD$29^3+6*Worksheets!$G$44^2*(1-Worksheets!$G$44)^2*Worksheets!$AD$29^2+4*Worksheets!$G$44*(1-Worksheets!$G$44^3)*Worksheets!$AD$29)/Worksheets!$G$45),0)</f>
        <v>#VALUE!</v>
      </c>
      <c r="G307" s="90" t="str">
        <f>IF(Worksheets!$D$45='Yield Calculations'!$C$4,'Yield Calculations'!B307*'Yield Calculations'!C307,IF(Worksheets!$D$45='Yield Calculations'!$D$4,'Yield Calculations'!B307*'Yield Calculations'!D307,IF(Worksheets!$D$45='Yield Calculations'!$E$4,'Yield Calculations'!B307*'Yield Calculations'!E307,IF(Worksheets!$D$45='Yield Calculations'!$F$4,'Yield Calculations'!B307*'Yield Calculations'!F307,"Too Many Lanes"))))</f>
        <v>Too Many Lanes</v>
      </c>
      <c r="H307" s="90" t="str">
        <f>IF(Worksheets!$D$45='Yield Calculations'!$C$4,'Yield Calculations'!C307,IF(Worksheets!$D$45='Yield Calculations'!$D$4,'Yield Calculations'!D307,IF(Worksheets!$D$45='Yield Calculations'!$E$4,'Yield Calculations'!E307,IF(Worksheets!$D$45='Yield Calculations'!$F$4,'Yield Calculations'!F307,"Too Many Lanes"))))</f>
        <v>Too Many Lanes</v>
      </c>
      <c r="K307" s="83">
        <v>300</v>
      </c>
      <c r="L307" s="83" t="e">
        <f>Worksheets!$X$24*(K307-0.5)</f>
        <v>#VALUE!</v>
      </c>
      <c r="M307" s="90" t="e">
        <f>IF(Worksheets!$AA$24&gt;=K307,Worksheets!$L$45*Worksheets!$AD$29*(1-Worksheets!$AD$29)^('Yield Calculations'!K307-1),0)</f>
        <v>#VALUE!</v>
      </c>
      <c r="N307" s="90" t="e">
        <f>IF(Worksheets!$AA$24&gt;=K307,(Worksheets!$L$45-SUM($N$7:N306))*(((2*Worksheets!$L$44*(1-Worksheets!$L$44)*Worksheets!$AD$29)+(Worksheets!$L$44^2*Worksheets!$AD$29^2))/Worksheets!$L$45),0)</f>
        <v>#VALUE!</v>
      </c>
      <c r="O307" s="90" t="e">
        <f>IF(Worksheets!$AA$24&gt;=K307,(Worksheets!$L$45-SUM($O$7:O306))*((Worksheets!$L$44^3*Worksheets!$AD$29^3+3*Worksheets!$L$44^2*(1-Worksheets!$L$44)*Worksheets!$AD$29^2+3*Worksheets!$L$44*(1-Worksheets!$L$44)^2*Worksheets!$AD$29)/Worksheets!$L$45),0)</f>
        <v>#VALUE!</v>
      </c>
      <c r="P307" s="90" t="e">
        <f>IF(Worksheets!$AA$24&gt;=K307,(Worksheets!$L$45-SUM($P$7:P306))*((Worksheets!$L$44^4*Worksheets!$AD$29^4+4*Worksheets!$L$44^3*(1-Worksheets!$L$44)*Worksheets!$AD$29^3+6*Worksheets!$L$44^2*(1-Worksheets!$L$44)^2*Worksheets!$AD$29^2+4*Worksheets!$L$44*(1-Worksheets!$L$44^3)*Worksheets!$AD$29)/Worksheets!$L$45),0)</f>
        <v>#VALUE!</v>
      </c>
      <c r="Q307" s="90" t="str">
        <f>IF(Worksheets!$I$45='Yield Calculations'!$M$4,'Yield Calculations'!L307*'Yield Calculations'!M307,IF(Worksheets!$I$45='Yield Calculations'!$N$4,'Yield Calculations'!L307*'Yield Calculations'!N307,IF(Worksheets!$I$45='Yield Calculations'!$O$4,'Yield Calculations'!L307*'Yield Calculations'!O307,IF(Worksheets!$I$45='Yield Calculations'!$P$4,'Yield Calculations'!L307*'Yield Calculations'!P307,"Too Many Lanes"))))</f>
        <v>Too Many Lanes</v>
      </c>
      <c r="R307" s="90" t="str">
        <f>IF(Worksheets!$I$45='Yield Calculations'!$M$4,'Yield Calculations'!M307,IF(Worksheets!$I$45='Yield Calculations'!$N$4,'Yield Calculations'!N307,IF(Worksheets!$I$45='Yield Calculations'!$O$4,'Yield Calculations'!O307,IF(Worksheets!$I$45='Yield Calculations'!$P$4,'Yield Calculations'!P307,"Too Many Lanes"))))</f>
        <v>Too Many Lanes</v>
      </c>
    </row>
    <row r="308" spans="1:18">
      <c r="A308" s="83">
        <f t="shared" si="4"/>
        <v>301</v>
      </c>
      <c r="B308" s="83" t="e">
        <f>Worksheets!$S$24*(A308-0.5)</f>
        <v>#VALUE!</v>
      </c>
      <c r="C308" s="90" t="e">
        <f>IF(Worksheets!$V$24&gt;=A308,Worksheets!$G$45*Worksheets!$AD$29*(1-Worksheets!$AD$29)^('Yield Calculations'!A308-1),0)</f>
        <v>#VALUE!</v>
      </c>
      <c r="D308" s="90" t="e">
        <f>IF(Worksheets!$V$24&gt;=A308,(Worksheets!$G$45-SUM($D$7:D307))*(((2*Worksheets!$G$44*(1-Worksheets!$G$44)*Worksheets!$AD$29)+(Worksheets!$G$44^2*Worksheets!$AD$29^2))/Worksheets!$G$45),0)</f>
        <v>#VALUE!</v>
      </c>
      <c r="E308" s="90" t="e">
        <f>IF(Worksheets!$V$24&gt;=A308,(Worksheets!$G$45-SUM($E$7:E307))*((Worksheets!$G$44^3*Worksheets!$AD$29^3+3*Worksheets!$G$44^2*(1-Worksheets!$G$44)*Worksheets!$AD$29^2+3*Worksheets!$G$44*(1-Worksheets!$G$44)^2*Worksheets!$AD$29)/Worksheets!$G$45),0)</f>
        <v>#VALUE!</v>
      </c>
      <c r="F308" s="90" t="e">
        <f>IF(Worksheets!$V$24&gt;=A308,(Worksheets!$G$45-SUM($F$7:F307))*((Worksheets!$G$44^4*Worksheets!$AD$29^4+4*Worksheets!$G$44^3*(1-Worksheets!$G$44)*Worksheets!$AD$29^3+6*Worksheets!$G$44^2*(1-Worksheets!$G$44)^2*Worksheets!$AD$29^2+4*Worksheets!$G$44*(1-Worksheets!$G$44^3)*Worksheets!$AD$29)/Worksheets!$G$45),0)</f>
        <v>#VALUE!</v>
      </c>
      <c r="G308" s="90" t="str">
        <f>IF(Worksheets!$D$45='Yield Calculations'!$C$4,'Yield Calculations'!B308*'Yield Calculations'!C308,IF(Worksheets!$D$45='Yield Calculations'!$D$4,'Yield Calculations'!B308*'Yield Calculations'!D308,IF(Worksheets!$D$45='Yield Calculations'!$E$4,'Yield Calculations'!B308*'Yield Calculations'!E308,IF(Worksheets!$D$45='Yield Calculations'!$F$4,'Yield Calculations'!B308*'Yield Calculations'!F308,"Too Many Lanes"))))</f>
        <v>Too Many Lanes</v>
      </c>
      <c r="H308" s="90" t="str">
        <f>IF(Worksheets!$D$45='Yield Calculations'!$C$4,'Yield Calculations'!C308,IF(Worksheets!$D$45='Yield Calculations'!$D$4,'Yield Calculations'!D308,IF(Worksheets!$D$45='Yield Calculations'!$E$4,'Yield Calculations'!E308,IF(Worksheets!$D$45='Yield Calculations'!$F$4,'Yield Calculations'!F308,"Too Many Lanes"))))</f>
        <v>Too Many Lanes</v>
      </c>
      <c r="K308" s="83">
        <v>301</v>
      </c>
      <c r="L308" s="83" t="e">
        <f>Worksheets!$X$24*(K308-0.5)</f>
        <v>#VALUE!</v>
      </c>
      <c r="M308" s="90" t="e">
        <f>IF(Worksheets!$AA$24&gt;=K308,Worksheets!$L$45*Worksheets!$AD$29*(1-Worksheets!$AD$29)^('Yield Calculations'!K308-1),0)</f>
        <v>#VALUE!</v>
      </c>
      <c r="N308" s="90" t="e">
        <f>IF(Worksheets!$AA$24&gt;=K308,(Worksheets!$L$45-SUM($N$7:N307))*(((2*Worksheets!$L$44*(1-Worksheets!$L$44)*Worksheets!$AD$29)+(Worksheets!$L$44^2*Worksheets!$AD$29^2))/Worksheets!$L$45),0)</f>
        <v>#VALUE!</v>
      </c>
      <c r="O308" s="90" t="e">
        <f>IF(Worksheets!$AA$24&gt;=K308,(Worksheets!$L$45-SUM($O$7:O307))*((Worksheets!$L$44^3*Worksheets!$AD$29^3+3*Worksheets!$L$44^2*(1-Worksheets!$L$44)*Worksheets!$AD$29^2+3*Worksheets!$L$44*(1-Worksheets!$L$44)^2*Worksheets!$AD$29)/Worksheets!$L$45),0)</f>
        <v>#VALUE!</v>
      </c>
      <c r="P308" s="90" t="e">
        <f>IF(Worksheets!$AA$24&gt;=K308,(Worksheets!$L$45-SUM($P$7:P307))*((Worksheets!$L$44^4*Worksheets!$AD$29^4+4*Worksheets!$L$44^3*(1-Worksheets!$L$44)*Worksheets!$AD$29^3+6*Worksheets!$L$44^2*(1-Worksheets!$L$44)^2*Worksheets!$AD$29^2+4*Worksheets!$L$44*(1-Worksheets!$L$44^3)*Worksheets!$AD$29)/Worksheets!$L$45),0)</f>
        <v>#VALUE!</v>
      </c>
      <c r="Q308" s="90" t="str">
        <f>IF(Worksheets!$I$45='Yield Calculations'!$M$4,'Yield Calculations'!L308*'Yield Calculations'!M308,IF(Worksheets!$I$45='Yield Calculations'!$N$4,'Yield Calculations'!L308*'Yield Calculations'!N308,IF(Worksheets!$I$45='Yield Calculations'!$O$4,'Yield Calculations'!L308*'Yield Calculations'!O308,IF(Worksheets!$I$45='Yield Calculations'!$P$4,'Yield Calculations'!L308*'Yield Calculations'!P308,"Too Many Lanes"))))</f>
        <v>Too Many Lanes</v>
      </c>
      <c r="R308" s="90" t="str">
        <f>IF(Worksheets!$I$45='Yield Calculations'!$M$4,'Yield Calculations'!M308,IF(Worksheets!$I$45='Yield Calculations'!$N$4,'Yield Calculations'!N308,IF(Worksheets!$I$45='Yield Calculations'!$O$4,'Yield Calculations'!O308,IF(Worksheets!$I$45='Yield Calculations'!$P$4,'Yield Calculations'!P308,"Too Many Lanes"))))</f>
        <v>Too Many Lanes</v>
      </c>
    </row>
    <row r="309" spans="1:18">
      <c r="A309" s="83">
        <f t="shared" si="4"/>
        <v>302</v>
      </c>
      <c r="B309" s="83" t="e">
        <f>Worksheets!$S$24*(A309-0.5)</f>
        <v>#VALUE!</v>
      </c>
      <c r="C309" s="90" t="e">
        <f>IF(Worksheets!$V$24&gt;=A309,Worksheets!$G$45*Worksheets!$AD$29*(1-Worksheets!$AD$29)^('Yield Calculations'!A309-1),0)</f>
        <v>#VALUE!</v>
      </c>
      <c r="D309" s="90" t="e">
        <f>IF(Worksheets!$V$24&gt;=A309,(Worksheets!$G$45-SUM($D$7:D308))*(((2*Worksheets!$G$44*(1-Worksheets!$G$44)*Worksheets!$AD$29)+(Worksheets!$G$44^2*Worksheets!$AD$29^2))/Worksheets!$G$45),0)</f>
        <v>#VALUE!</v>
      </c>
      <c r="E309" s="90" t="e">
        <f>IF(Worksheets!$V$24&gt;=A309,(Worksheets!$G$45-SUM($E$7:E308))*((Worksheets!$G$44^3*Worksheets!$AD$29^3+3*Worksheets!$G$44^2*(1-Worksheets!$G$44)*Worksheets!$AD$29^2+3*Worksheets!$G$44*(1-Worksheets!$G$44)^2*Worksheets!$AD$29)/Worksheets!$G$45),0)</f>
        <v>#VALUE!</v>
      </c>
      <c r="F309" s="90" t="e">
        <f>IF(Worksheets!$V$24&gt;=A309,(Worksheets!$G$45-SUM($F$7:F308))*((Worksheets!$G$44^4*Worksheets!$AD$29^4+4*Worksheets!$G$44^3*(1-Worksheets!$G$44)*Worksheets!$AD$29^3+6*Worksheets!$G$44^2*(1-Worksheets!$G$44)^2*Worksheets!$AD$29^2+4*Worksheets!$G$44*(1-Worksheets!$G$44^3)*Worksheets!$AD$29)/Worksheets!$G$45),0)</f>
        <v>#VALUE!</v>
      </c>
      <c r="G309" s="90" t="str">
        <f>IF(Worksheets!$D$45='Yield Calculations'!$C$4,'Yield Calculations'!B309*'Yield Calculations'!C309,IF(Worksheets!$D$45='Yield Calculations'!$D$4,'Yield Calculations'!B309*'Yield Calculations'!D309,IF(Worksheets!$D$45='Yield Calculations'!$E$4,'Yield Calculations'!B309*'Yield Calculations'!E309,IF(Worksheets!$D$45='Yield Calculations'!$F$4,'Yield Calculations'!B309*'Yield Calculations'!F309,"Too Many Lanes"))))</f>
        <v>Too Many Lanes</v>
      </c>
      <c r="H309" s="90" t="str">
        <f>IF(Worksheets!$D$45='Yield Calculations'!$C$4,'Yield Calculations'!C309,IF(Worksheets!$D$45='Yield Calculations'!$D$4,'Yield Calculations'!D309,IF(Worksheets!$D$45='Yield Calculations'!$E$4,'Yield Calculations'!E309,IF(Worksheets!$D$45='Yield Calculations'!$F$4,'Yield Calculations'!F309,"Too Many Lanes"))))</f>
        <v>Too Many Lanes</v>
      </c>
      <c r="K309" s="83">
        <v>302</v>
      </c>
      <c r="L309" s="83" t="e">
        <f>Worksheets!$X$24*(K309-0.5)</f>
        <v>#VALUE!</v>
      </c>
      <c r="M309" s="90" t="e">
        <f>IF(Worksheets!$AA$24&gt;=K309,Worksheets!$L$45*Worksheets!$AD$29*(1-Worksheets!$AD$29)^('Yield Calculations'!K309-1),0)</f>
        <v>#VALUE!</v>
      </c>
      <c r="N309" s="90" t="e">
        <f>IF(Worksheets!$AA$24&gt;=K309,(Worksheets!$L$45-SUM($N$7:N308))*(((2*Worksheets!$L$44*(1-Worksheets!$L$44)*Worksheets!$AD$29)+(Worksheets!$L$44^2*Worksheets!$AD$29^2))/Worksheets!$L$45),0)</f>
        <v>#VALUE!</v>
      </c>
      <c r="O309" s="90" t="e">
        <f>IF(Worksheets!$AA$24&gt;=K309,(Worksheets!$L$45-SUM($O$7:O308))*((Worksheets!$L$44^3*Worksheets!$AD$29^3+3*Worksheets!$L$44^2*(1-Worksheets!$L$44)*Worksheets!$AD$29^2+3*Worksheets!$L$44*(1-Worksheets!$L$44)^2*Worksheets!$AD$29)/Worksheets!$L$45),0)</f>
        <v>#VALUE!</v>
      </c>
      <c r="P309" s="90" t="e">
        <f>IF(Worksheets!$AA$24&gt;=K309,(Worksheets!$L$45-SUM($P$7:P308))*((Worksheets!$L$44^4*Worksheets!$AD$29^4+4*Worksheets!$L$44^3*(1-Worksheets!$L$44)*Worksheets!$AD$29^3+6*Worksheets!$L$44^2*(1-Worksheets!$L$44)^2*Worksheets!$AD$29^2+4*Worksheets!$L$44*(1-Worksheets!$L$44^3)*Worksheets!$AD$29)/Worksheets!$L$45),0)</f>
        <v>#VALUE!</v>
      </c>
      <c r="Q309" s="90" t="str">
        <f>IF(Worksheets!$I$45='Yield Calculations'!$M$4,'Yield Calculations'!L309*'Yield Calculations'!M309,IF(Worksheets!$I$45='Yield Calculations'!$N$4,'Yield Calculations'!L309*'Yield Calculations'!N309,IF(Worksheets!$I$45='Yield Calculations'!$O$4,'Yield Calculations'!L309*'Yield Calculations'!O309,IF(Worksheets!$I$45='Yield Calculations'!$P$4,'Yield Calculations'!L309*'Yield Calculations'!P309,"Too Many Lanes"))))</f>
        <v>Too Many Lanes</v>
      </c>
      <c r="R309" s="90" t="str">
        <f>IF(Worksheets!$I$45='Yield Calculations'!$M$4,'Yield Calculations'!M309,IF(Worksheets!$I$45='Yield Calculations'!$N$4,'Yield Calculations'!N309,IF(Worksheets!$I$45='Yield Calculations'!$O$4,'Yield Calculations'!O309,IF(Worksheets!$I$45='Yield Calculations'!$P$4,'Yield Calculations'!P309,"Too Many Lanes"))))</f>
        <v>Too Many Lanes</v>
      </c>
    </row>
    <row r="310" spans="1:18">
      <c r="A310" s="83">
        <f t="shared" si="4"/>
        <v>303</v>
      </c>
      <c r="B310" s="83" t="e">
        <f>Worksheets!$S$24*(A310-0.5)</f>
        <v>#VALUE!</v>
      </c>
      <c r="C310" s="90" t="e">
        <f>IF(Worksheets!$V$24&gt;=A310,Worksheets!$G$45*Worksheets!$AD$29*(1-Worksheets!$AD$29)^('Yield Calculations'!A310-1),0)</f>
        <v>#VALUE!</v>
      </c>
      <c r="D310" s="90" t="e">
        <f>IF(Worksheets!$V$24&gt;=A310,(Worksheets!$G$45-SUM($D$7:D309))*(((2*Worksheets!$G$44*(1-Worksheets!$G$44)*Worksheets!$AD$29)+(Worksheets!$G$44^2*Worksheets!$AD$29^2))/Worksheets!$G$45),0)</f>
        <v>#VALUE!</v>
      </c>
      <c r="E310" s="90" t="e">
        <f>IF(Worksheets!$V$24&gt;=A310,(Worksheets!$G$45-SUM($E$7:E309))*((Worksheets!$G$44^3*Worksheets!$AD$29^3+3*Worksheets!$G$44^2*(1-Worksheets!$G$44)*Worksheets!$AD$29^2+3*Worksheets!$G$44*(1-Worksheets!$G$44)^2*Worksheets!$AD$29)/Worksheets!$G$45),0)</f>
        <v>#VALUE!</v>
      </c>
      <c r="F310" s="90" t="e">
        <f>IF(Worksheets!$V$24&gt;=A310,(Worksheets!$G$45-SUM($F$7:F309))*((Worksheets!$G$44^4*Worksheets!$AD$29^4+4*Worksheets!$G$44^3*(1-Worksheets!$G$44)*Worksheets!$AD$29^3+6*Worksheets!$G$44^2*(1-Worksheets!$G$44)^2*Worksheets!$AD$29^2+4*Worksheets!$G$44*(1-Worksheets!$G$44^3)*Worksheets!$AD$29)/Worksheets!$G$45),0)</f>
        <v>#VALUE!</v>
      </c>
      <c r="G310" s="90" t="str">
        <f>IF(Worksheets!$D$45='Yield Calculations'!$C$4,'Yield Calculations'!B310*'Yield Calculations'!C310,IF(Worksheets!$D$45='Yield Calculations'!$D$4,'Yield Calculations'!B310*'Yield Calculations'!D310,IF(Worksheets!$D$45='Yield Calculations'!$E$4,'Yield Calculations'!B310*'Yield Calculations'!E310,IF(Worksheets!$D$45='Yield Calculations'!$F$4,'Yield Calculations'!B310*'Yield Calculations'!F310,"Too Many Lanes"))))</f>
        <v>Too Many Lanes</v>
      </c>
      <c r="H310" s="90" t="str">
        <f>IF(Worksheets!$D$45='Yield Calculations'!$C$4,'Yield Calculations'!C310,IF(Worksheets!$D$45='Yield Calculations'!$D$4,'Yield Calculations'!D310,IF(Worksheets!$D$45='Yield Calculations'!$E$4,'Yield Calculations'!E310,IF(Worksheets!$D$45='Yield Calculations'!$F$4,'Yield Calculations'!F310,"Too Many Lanes"))))</f>
        <v>Too Many Lanes</v>
      </c>
      <c r="K310" s="83">
        <v>303</v>
      </c>
      <c r="L310" s="83" t="e">
        <f>Worksheets!$X$24*(K310-0.5)</f>
        <v>#VALUE!</v>
      </c>
      <c r="M310" s="90" t="e">
        <f>IF(Worksheets!$AA$24&gt;=K310,Worksheets!$L$45*Worksheets!$AD$29*(1-Worksheets!$AD$29)^('Yield Calculations'!K310-1),0)</f>
        <v>#VALUE!</v>
      </c>
      <c r="N310" s="90" t="e">
        <f>IF(Worksheets!$AA$24&gt;=K310,(Worksheets!$L$45-SUM($N$7:N309))*(((2*Worksheets!$L$44*(1-Worksheets!$L$44)*Worksheets!$AD$29)+(Worksheets!$L$44^2*Worksheets!$AD$29^2))/Worksheets!$L$45),0)</f>
        <v>#VALUE!</v>
      </c>
      <c r="O310" s="90" t="e">
        <f>IF(Worksheets!$AA$24&gt;=K310,(Worksheets!$L$45-SUM($O$7:O309))*((Worksheets!$L$44^3*Worksheets!$AD$29^3+3*Worksheets!$L$44^2*(1-Worksheets!$L$44)*Worksheets!$AD$29^2+3*Worksheets!$L$44*(1-Worksheets!$L$44)^2*Worksheets!$AD$29)/Worksheets!$L$45),0)</f>
        <v>#VALUE!</v>
      </c>
      <c r="P310" s="90" t="e">
        <f>IF(Worksheets!$AA$24&gt;=K310,(Worksheets!$L$45-SUM($P$7:P309))*((Worksheets!$L$44^4*Worksheets!$AD$29^4+4*Worksheets!$L$44^3*(1-Worksheets!$L$44)*Worksheets!$AD$29^3+6*Worksheets!$L$44^2*(1-Worksheets!$L$44)^2*Worksheets!$AD$29^2+4*Worksheets!$L$44*(1-Worksheets!$L$44^3)*Worksheets!$AD$29)/Worksheets!$L$45),0)</f>
        <v>#VALUE!</v>
      </c>
      <c r="Q310" s="90" t="str">
        <f>IF(Worksheets!$I$45='Yield Calculations'!$M$4,'Yield Calculations'!L310*'Yield Calculations'!M310,IF(Worksheets!$I$45='Yield Calculations'!$N$4,'Yield Calculations'!L310*'Yield Calculations'!N310,IF(Worksheets!$I$45='Yield Calculations'!$O$4,'Yield Calculations'!L310*'Yield Calculations'!O310,IF(Worksheets!$I$45='Yield Calculations'!$P$4,'Yield Calculations'!L310*'Yield Calculations'!P310,"Too Many Lanes"))))</f>
        <v>Too Many Lanes</v>
      </c>
      <c r="R310" s="90" t="str">
        <f>IF(Worksheets!$I$45='Yield Calculations'!$M$4,'Yield Calculations'!M310,IF(Worksheets!$I$45='Yield Calculations'!$N$4,'Yield Calculations'!N310,IF(Worksheets!$I$45='Yield Calculations'!$O$4,'Yield Calculations'!O310,IF(Worksheets!$I$45='Yield Calculations'!$P$4,'Yield Calculations'!P310,"Too Many Lanes"))))</f>
        <v>Too Many Lanes</v>
      </c>
    </row>
    <row r="311" spans="1:18">
      <c r="A311" s="83">
        <f t="shared" si="4"/>
        <v>304</v>
      </c>
      <c r="B311" s="83" t="e">
        <f>Worksheets!$S$24*(A311-0.5)</f>
        <v>#VALUE!</v>
      </c>
      <c r="C311" s="90" t="e">
        <f>IF(Worksheets!$V$24&gt;=A311,Worksheets!$G$45*Worksheets!$AD$29*(1-Worksheets!$AD$29)^('Yield Calculations'!A311-1),0)</f>
        <v>#VALUE!</v>
      </c>
      <c r="D311" s="90" t="e">
        <f>IF(Worksheets!$V$24&gt;=A311,(Worksheets!$G$45-SUM($D$7:D310))*(((2*Worksheets!$G$44*(1-Worksheets!$G$44)*Worksheets!$AD$29)+(Worksheets!$G$44^2*Worksheets!$AD$29^2))/Worksheets!$G$45),0)</f>
        <v>#VALUE!</v>
      </c>
      <c r="E311" s="90" t="e">
        <f>IF(Worksheets!$V$24&gt;=A311,(Worksheets!$G$45-SUM($E$7:E310))*((Worksheets!$G$44^3*Worksheets!$AD$29^3+3*Worksheets!$G$44^2*(1-Worksheets!$G$44)*Worksheets!$AD$29^2+3*Worksheets!$G$44*(1-Worksheets!$G$44)^2*Worksheets!$AD$29)/Worksheets!$G$45),0)</f>
        <v>#VALUE!</v>
      </c>
      <c r="F311" s="90" t="e">
        <f>IF(Worksheets!$V$24&gt;=A311,(Worksheets!$G$45-SUM($F$7:F310))*((Worksheets!$G$44^4*Worksheets!$AD$29^4+4*Worksheets!$G$44^3*(1-Worksheets!$G$44)*Worksheets!$AD$29^3+6*Worksheets!$G$44^2*(1-Worksheets!$G$44)^2*Worksheets!$AD$29^2+4*Worksheets!$G$44*(1-Worksheets!$G$44^3)*Worksheets!$AD$29)/Worksheets!$G$45),0)</f>
        <v>#VALUE!</v>
      </c>
      <c r="G311" s="90" t="str">
        <f>IF(Worksheets!$D$45='Yield Calculations'!$C$4,'Yield Calculations'!B311*'Yield Calculations'!C311,IF(Worksheets!$D$45='Yield Calculations'!$D$4,'Yield Calculations'!B311*'Yield Calculations'!D311,IF(Worksheets!$D$45='Yield Calculations'!$E$4,'Yield Calculations'!B311*'Yield Calculations'!E311,IF(Worksheets!$D$45='Yield Calculations'!$F$4,'Yield Calculations'!B311*'Yield Calculations'!F311,"Too Many Lanes"))))</f>
        <v>Too Many Lanes</v>
      </c>
      <c r="H311" s="90" t="str">
        <f>IF(Worksheets!$D$45='Yield Calculations'!$C$4,'Yield Calculations'!C311,IF(Worksheets!$D$45='Yield Calculations'!$D$4,'Yield Calculations'!D311,IF(Worksheets!$D$45='Yield Calculations'!$E$4,'Yield Calculations'!E311,IF(Worksheets!$D$45='Yield Calculations'!$F$4,'Yield Calculations'!F311,"Too Many Lanes"))))</f>
        <v>Too Many Lanes</v>
      </c>
      <c r="K311" s="83">
        <v>304</v>
      </c>
      <c r="L311" s="83" t="e">
        <f>Worksheets!$X$24*(K311-0.5)</f>
        <v>#VALUE!</v>
      </c>
      <c r="M311" s="90" t="e">
        <f>IF(Worksheets!$AA$24&gt;=K311,Worksheets!$L$45*Worksheets!$AD$29*(1-Worksheets!$AD$29)^('Yield Calculations'!K311-1),0)</f>
        <v>#VALUE!</v>
      </c>
      <c r="N311" s="90" t="e">
        <f>IF(Worksheets!$AA$24&gt;=K311,(Worksheets!$L$45-SUM($N$7:N310))*(((2*Worksheets!$L$44*(1-Worksheets!$L$44)*Worksheets!$AD$29)+(Worksheets!$L$44^2*Worksheets!$AD$29^2))/Worksheets!$L$45),0)</f>
        <v>#VALUE!</v>
      </c>
      <c r="O311" s="90" t="e">
        <f>IF(Worksheets!$AA$24&gt;=K311,(Worksheets!$L$45-SUM($O$7:O310))*((Worksheets!$L$44^3*Worksheets!$AD$29^3+3*Worksheets!$L$44^2*(1-Worksheets!$L$44)*Worksheets!$AD$29^2+3*Worksheets!$L$44*(1-Worksheets!$L$44)^2*Worksheets!$AD$29)/Worksheets!$L$45),0)</f>
        <v>#VALUE!</v>
      </c>
      <c r="P311" s="90" t="e">
        <f>IF(Worksheets!$AA$24&gt;=K311,(Worksheets!$L$45-SUM($P$7:P310))*((Worksheets!$L$44^4*Worksheets!$AD$29^4+4*Worksheets!$L$44^3*(1-Worksheets!$L$44)*Worksheets!$AD$29^3+6*Worksheets!$L$44^2*(1-Worksheets!$L$44)^2*Worksheets!$AD$29^2+4*Worksheets!$L$44*(1-Worksheets!$L$44^3)*Worksheets!$AD$29)/Worksheets!$L$45),0)</f>
        <v>#VALUE!</v>
      </c>
      <c r="Q311" s="90" t="str">
        <f>IF(Worksheets!$I$45='Yield Calculations'!$M$4,'Yield Calculations'!L311*'Yield Calculations'!M311,IF(Worksheets!$I$45='Yield Calculations'!$N$4,'Yield Calculations'!L311*'Yield Calculations'!N311,IF(Worksheets!$I$45='Yield Calculations'!$O$4,'Yield Calculations'!L311*'Yield Calculations'!O311,IF(Worksheets!$I$45='Yield Calculations'!$P$4,'Yield Calculations'!L311*'Yield Calculations'!P311,"Too Many Lanes"))))</f>
        <v>Too Many Lanes</v>
      </c>
      <c r="R311" s="90" t="str">
        <f>IF(Worksheets!$I$45='Yield Calculations'!$M$4,'Yield Calculations'!M311,IF(Worksheets!$I$45='Yield Calculations'!$N$4,'Yield Calculations'!N311,IF(Worksheets!$I$45='Yield Calculations'!$O$4,'Yield Calculations'!O311,IF(Worksheets!$I$45='Yield Calculations'!$P$4,'Yield Calculations'!P311,"Too Many Lanes"))))</f>
        <v>Too Many Lanes</v>
      </c>
    </row>
    <row r="312" spans="1:18">
      <c r="A312" s="83">
        <f t="shared" si="4"/>
        <v>305</v>
      </c>
      <c r="B312" s="83" t="e">
        <f>Worksheets!$S$24*(A312-0.5)</f>
        <v>#VALUE!</v>
      </c>
      <c r="C312" s="90" t="e">
        <f>IF(Worksheets!$V$24&gt;=A312,Worksheets!$G$45*Worksheets!$AD$29*(1-Worksheets!$AD$29)^('Yield Calculations'!A312-1),0)</f>
        <v>#VALUE!</v>
      </c>
      <c r="D312" s="90" t="e">
        <f>IF(Worksheets!$V$24&gt;=A312,(Worksheets!$G$45-SUM($D$7:D311))*(((2*Worksheets!$G$44*(1-Worksheets!$G$44)*Worksheets!$AD$29)+(Worksheets!$G$44^2*Worksheets!$AD$29^2))/Worksheets!$G$45),0)</f>
        <v>#VALUE!</v>
      </c>
      <c r="E312" s="90" t="e">
        <f>IF(Worksheets!$V$24&gt;=A312,(Worksheets!$G$45-SUM($E$7:E311))*((Worksheets!$G$44^3*Worksheets!$AD$29^3+3*Worksheets!$G$44^2*(1-Worksheets!$G$44)*Worksheets!$AD$29^2+3*Worksheets!$G$44*(1-Worksheets!$G$44)^2*Worksheets!$AD$29)/Worksheets!$G$45),0)</f>
        <v>#VALUE!</v>
      </c>
      <c r="F312" s="90" t="e">
        <f>IF(Worksheets!$V$24&gt;=A312,(Worksheets!$G$45-SUM($F$7:F311))*((Worksheets!$G$44^4*Worksheets!$AD$29^4+4*Worksheets!$G$44^3*(1-Worksheets!$G$44)*Worksheets!$AD$29^3+6*Worksheets!$G$44^2*(1-Worksheets!$G$44)^2*Worksheets!$AD$29^2+4*Worksheets!$G$44*(1-Worksheets!$G$44^3)*Worksheets!$AD$29)/Worksheets!$G$45),0)</f>
        <v>#VALUE!</v>
      </c>
      <c r="G312" s="90" t="str">
        <f>IF(Worksheets!$D$45='Yield Calculations'!$C$4,'Yield Calculations'!B312*'Yield Calculations'!C312,IF(Worksheets!$D$45='Yield Calculations'!$D$4,'Yield Calculations'!B312*'Yield Calculations'!D312,IF(Worksheets!$D$45='Yield Calculations'!$E$4,'Yield Calculations'!B312*'Yield Calculations'!E312,IF(Worksheets!$D$45='Yield Calculations'!$F$4,'Yield Calculations'!B312*'Yield Calculations'!F312,"Too Many Lanes"))))</f>
        <v>Too Many Lanes</v>
      </c>
      <c r="H312" s="90" t="str">
        <f>IF(Worksheets!$D$45='Yield Calculations'!$C$4,'Yield Calculations'!C312,IF(Worksheets!$D$45='Yield Calculations'!$D$4,'Yield Calculations'!D312,IF(Worksheets!$D$45='Yield Calculations'!$E$4,'Yield Calculations'!E312,IF(Worksheets!$D$45='Yield Calculations'!$F$4,'Yield Calculations'!F312,"Too Many Lanes"))))</f>
        <v>Too Many Lanes</v>
      </c>
      <c r="K312" s="83">
        <v>305</v>
      </c>
      <c r="L312" s="83" t="e">
        <f>Worksheets!$X$24*(K312-0.5)</f>
        <v>#VALUE!</v>
      </c>
      <c r="M312" s="90" t="e">
        <f>IF(Worksheets!$AA$24&gt;=K312,Worksheets!$L$45*Worksheets!$AD$29*(1-Worksheets!$AD$29)^('Yield Calculations'!K312-1),0)</f>
        <v>#VALUE!</v>
      </c>
      <c r="N312" s="90" t="e">
        <f>IF(Worksheets!$AA$24&gt;=K312,(Worksheets!$L$45-SUM($N$7:N311))*(((2*Worksheets!$L$44*(1-Worksheets!$L$44)*Worksheets!$AD$29)+(Worksheets!$L$44^2*Worksheets!$AD$29^2))/Worksheets!$L$45),0)</f>
        <v>#VALUE!</v>
      </c>
      <c r="O312" s="90" t="e">
        <f>IF(Worksheets!$AA$24&gt;=K312,(Worksheets!$L$45-SUM($O$7:O311))*((Worksheets!$L$44^3*Worksheets!$AD$29^3+3*Worksheets!$L$44^2*(1-Worksheets!$L$44)*Worksheets!$AD$29^2+3*Worksheets!$L$44*(1-Worksheets!$L$44)^2*Worksheets!$AD$29)/Worksheets!$L$45),0)</f>
        <v>#VALUE!</v>
      </c>
      <c r="P312" s="90" t="e">
        <f>IF(Worksheets!$AA$24&gt;=K312,(Worksheets!$L$45-SUM($P$7:P311))*((Worksheets!$L$44^4*Worksheets!$AD$29^4+4*Worksheets!$L$44^3*(1-Worksheets!$L$44)*Worksheets!$AD$29^3+6*Worksheets!$L$44^2*(1-Worksheets!$L$44)^2*Worksheets!$AD$29^2+4*Worksheets!$L$44*(1-Worksheets!$L$44^3)*Worksheets!$AD$29)/Worksheets!$L$45),0)</f>
        <v>#VALUE!</v>
      </c>
      <c r="Q312" s="90" t="str">
        <f>IF(Worksheets!$I$45='Yield Calculations'!$M$4,'Yield Calculations'!L312*'Yield Calculations'!M312,IF(Worksheets!$I$45='Yield Calculations'!$N$4,'Yield Calculations'!L312*'Yield Calculations'!N312,IF(Worksheets!$I$45='Yield Calculations'!$O$4,'Yield Calculations'!L312*'Yield Calculations'!O312,IF(Worksheets!$I$45='Yield Calculations'!$P$4,'Yield Calculations'!L312*'Yield Calculations'!P312,"Too Many Lanes"))))</f>
        <v>Too Many Lanes</v>
      </c>
      <c r="R312" s="90" t="str">
        <f>IF(Worksheets!$I$45='Yield Calculations'!$M$4,'Yield Calculations'!M312,IF(Worksheets!$I$45='Yield Calculations'!$N$4,'Yield Calculations'!N312,IF(Worksheets!$I$45='Yield Calculations'!$O$4,'Yield Calculations'!O312,IF(Worksheets!$I$45='Yield Calculations'!$P$4,'Yield Calculations'!P312,"Too Many Lanes"))))</f>
        <v>Too Many Lanes</v>
      </c>
    </row>
    <row r="313" spans="1:18">
      <c r="A313" s="83">
        <f t="shared" si="4"/>
        <v>306</v>
      </c>
      <c r="B313" s="83" t="e">
        <f>Worksheets!$S$24*(A313-0.5)</f>
        <v>#VALUE!</v>
      </c>
      <c r="C313" s="90" t="e">
        <f>IF(Worksheets!$V$24&gt;=A313,Worksheets!$G$45*Worksheets!$AD$29*(1-Worksheets!$AD$29)^('Yield Calculations'!A313-1),0)</f>
        <v>#VALUE!</v>
      </c>
      <c r="D313" s="90" t="e">
        <f>IF(Worksheets!$V$24&gt;=A313,(Worksheets!$G$45-SUM($D$7:D312))*(((2*Worksheets!$G$44*(1-Worksheets!$G$44)*Worksheets!$AD$29)+(Worksheets!$G$44^2*Worksheets!$AD$29^2))/Worksheets!$G$45),0)</f>
        <v>#VALUE!</v>
      </c>
      <c r="E313" s="90" t="e">
        <f>IF(Worksheets!$V$24&gt;=A313,(Worksheets!$G$45-SUM($E$7:E312))*((Worksheets!$G$44^3*Worksheets!$AD$29^3+3*Worksheets!$G$44^2*(1-Worksheets!$G$44)*Worksheets!$AD$29^2+3*Worksheets!$G$44*(1-Worksheets!$G$44)^2*Worksheets!$AD$29)/Worksheets!$G$45),0)</f>
        <v>#VALUE!</v>
      </c>
      <c r="F313" s="90" t="e">
        <f>IF(Worksheets!$V$24&gt;=A313,(Worksheets!$G$45-SUM($F$7:F312))*((Worksheets!$G$44^4*Worksheets!$AD$29^4+4*Worksheets!$G$44^3*(1-Worksheets!$G$44)*Worksheets!$AD$29^3+6*Worksheets!$G$44^2*(1-Worksheets!$G$44)^2*Worksheets!$AD$29^2+4*Worksheets!$G$44*(1-Worksheets!$G$44^3)*Worksheets!$AD$29)/Worksheets!$G$45),0)</f>
        <v>#VALUE!</v>
      </c>
      <c r="G313" s="90" t="str">
        <f>IF(Worksheets!$D$45='Yield Calculations'!$C$4,'Yield Calculations'!B313*'Yield Calculations'!C313,IF(Worksheets!$D$45='Yield Calculations'!$D$4,'Yield Calculations'!B313*'Yield Calculations'!D313,IF(Worksheets!$D$45='Yield Calculations'!$E$4,'Yield Calculations'!B313*'Yield Calculations'!E313,IF(Worksheets!$D$45='Yield Calculations'!$F$4,'Yield Calculations'!B313*'Yield Calculations'!F313,"Too Many Lanes"))))</f>
        <v>Too Many Lanes</v>
      </c>
      <c r="H313" s="90" t="str">
        <f>IF(Worksheets!$D$45='Yield Calculations'!$C$4,'Yield Calculations'!C313,IF(Worksheets!$D$45='Yield Calculations'!$D$4,'Yield Calculations'!D313,IF(Worksheets!$D$45='Yield Calculations'!$E$4,'Yield Calculations'!E313,IF(Worksheets!$D$45='Yield Calculations'!$F$4,'Yield Calculations'!F313,"Too Many Lanes"))))</f>
        <v>Too Many Lanes</v>
      </c>
      <c r="K313" s="83">
        <v>306</v>
      </c>
      <c r="L313" s="83" t="e">
        <f>Worksheets!$X$24*(K313-0.5)</f>
        <v>#VALUE!</v>
      </c>
      <c r="M313" s="90" t="e">
        <f>IF(Worksheets!$AA$24&gt;=K313,Worksheets!$L$45*Worksheets!$AD$29*(1-Worksheets!$AD$29)^('Yield Calculations'!K313-1),0)</f>
        <v>#VALUE!</v>
      </c>
      <c r="N313" s="90" t="e">
        <f>IF(Worksheets!$AA$24&gt;=K313,(Worksheets!$L$45-SUM($N$7:N312))*(((2*Worksheets!$L$44*(1-Worksheets!$L$44)*Worksheets!$AD$29)+(Worksheets!$L$44^2*Worksheets!$AD$29^2))/Worksheets!$L$45),0)</f>
        <v>#VALUE!</v>
      </c>
      <c r="O313" s="90" t="e">
        <f>IF(Worksheets!$AA$24&gt;=K313,(Worksheets!$L$45-SUM($O$7:O312))*((Worksheets!$L$44^3*Worksheets!$AD$29^3+3*Worksheets!$L$44^2*(1-Worksheets!$L$44)*Worksheets!$AD$29^2+3*Worksheets!$L$44*(1-Worksheets!$L$44)^2*Worksheets!$AD$29)/Worksheets!$L$45),0)</f>
        <v>#VALUE!</v>
      </c>
      <c r="P313" s="90" t="e">
        <f>IF(Worksheets!$AA$24&gt;=K313,(Worksheets!$L$45-SUM($P$7:P312))*((Worksheets!$L$44^4*Worksheets!$AD$29^4+4*Worksheets!$L$44^3*(1-Worksheets!$L$44)*Worksheets!$AD$29^3+6*Worksheets!$L$44^2*(1-Worksheets!$L$44)^2*Worksheets!$AD$29^2+4*Worksheets!$L$44*(1-Worksheets!$L$44^3)*Worksheets!$AD$29)/Worksheets!$L$45),0)</f>
        <v>#VALUE!</v>
      </c>
      <c r="Q313" s="90" t="str">
        <f>IF(Worksheets!$I$45='Yield Calculations'!$M$4,'Yield Calculations'!L313*'Yield Calculations'!M313,IF(Worksheets!$I$45='Yield Calculations'!$N$4,'Yield Calculations'!L313*'Yield Calculations'!N313,IF(Worksheets!$I$45='Yield Calculations'!$O$4,'Yield Calculations'!L313*'Yield Calculations'!O313,IF(Worksheets!$I$45='Yield Calculations'!$P$4,'Yield Calculations'!L313*'Yield Calculations'!P313,"Too Many Lanes"))))</f>
        <v>Too Many Lanes</v>
      </c>
      <c r="R313" s="90" t="str">
        <f>IF(Worksheets!$I$45='Yield Calculations'!$M$4,'Yield Calculations'!M313,IF(Worksheets!$I$45='Yield Calculations'!$N$4,'Yield Calculations'!N313,IF(Worksheets!$I$45='Yield Calculations'!$O$4,'Yield Calculations'!O313,IF(Worksheets!$I$45='Yield Calculations'!$P$4,'Yield Calculations'!P313,"Too Many Lanes"))))</f>
        <v>Too Many Lanes</v>
      </c>
    </row>
    <row r="314" spans="1:18">
      <c r="A314" s="83">
        <f t="shared" si="4"/>
        <v>307</v>
      </c>
      <c r="B314" s="83" t="e">
        <f>Worksheets!$S$24*(A314-0.5)</f>
        <v>#VALUE!</v>
      </c>
      <c r="C314" s="90" t="e">
        <f>IF(Worksheets!$V$24&gt;=A314,Worksheets!$G$45*Worksheets!$AD$29*(1-Worksheets!$AD$29)^('Yield Calculations'!A314-1),0)</f>
        <v>#VALUE!</v>
      </c>
      <c r="D314" s="90" t="e">
        <f>IF(Worksheets!$V$24&gt;=A314,(Worksheets!$G$45-SUM($D$7:D313))*(((2*Worksheets!$G$44*(1-Worksheets!$G$44)*Worksheets!$AD$29)+(Worksheets!$G$44^2*Worksheets!$AD$29^2))/Worksheets!$G$45),0)</f>
        <v>#VALUE!</v>
      </c>
      <c r="E314" s="90" t="e">
        <f>IF(Worksheets!$V$24&gt;=A314,(Worksheets!$G$45-SUM($E$7:E313))*((Worksheets!$G$44^3*Worksheets!$AD$29^3+3*Worksheets!$G$44^2*(1-Worksheets!$G$44)*Worksheets!$AD$29^2+3*Worksheets!$G$44*(1-Worksheets!$G$44)^2*Worksheets!$AD$29)/Worksheets!$G$45),0)</f>
        <v>#VALUE!</v>
      </c>
      <c r="F314" s="90" t="e">
        <f>IF(Worksheets!$V$24&gt;=A314,(Worksheets!$G$45-SUM($F$7:F313))*((Worksheets!$G$44^4*Worksheets!$AD$29^4+4*Worksheets!$G$44^3*(1-Worksheets!$G$44)*Worksheets!$AD$29^3+6*Worksheets!$G$44^2*(1-Worksheets!$G$44)^2*Worksheets!$AD$29^2+4*Worksheets!$G$44*(1-Worksheets!$G$44^3)*Worksheets!$AD$29)/Worksheets!$G$45),0)</f>
        <v>#VALUE!</v>
      </c>
      <c r="G314" s="90" t="str">
        <f>IF(Worksheets!$D$45='Yield Calculations'!$C$4,'Yield Calculations'!B314*'Yield Calculations'!C314,IF(Worksheets!$D$45='Yield Calculations'!$D$4,'Yield Calculations'!B314*'Yield Calculations'!D314,IF(Worksheets!$D$45='Yield Calculations'!$E$4,'Yield Calculations'!B314*'Yield Calculations'!E314,IF(Worksheets!$D$45='Yield Calculations'!$F$4,'Yield Calculations'!B314*'Yield Calculations'!F314,"Too Many Lanes"))))</f>
        <v>Too Many Lanes</v>
      </c>
      <c r="H314" s="90" t="str">
        <f>IF(Worksheets!$D$45='Yield Calculations'!$C$4,'Yield Calculations'!C314,IF(Worksheets!$D$45='Yield Calculations'!$D$4,'Yield Calculations'!D314,IF(Worksheets!$D$45='Yield Calculations'!$E$4,'Yield Calculations'!E314,IF(Worksheets!$D$45='Yield Calculations'!$F$4,'Yield Calculations'!F314,"Too Many Lanes"))))</f>
        <v>Too Many Lanes</v>
      </c>
      <c r="K314" s="83">
        <v>307</v>
      </c>
      <c r="L314" s="83" t="e">
        <f>Worksheets!$X$24*(K314-0.5)</f>
        <v>#VALUE!</v>
      </c>
      <c r="M314" s="90" t="e">
        <f>IF(Worksheets!$AA$24&gt;=K314,Worksheets!$L$45*Worksheets!$AD$29*(1-Worksheets!$AD$29)^('Yield Calculations'!K314-1),0)</f>
        <v>#VALUE!</v>
      </c>
      <c r="N314" s="90" t="e">
        <f>IF(Worksheets!$AA$24&gt;=K314,(Worksheets!$L$45-SUM($N$7:N313))*(((2*Worksheets!$L$44*(1-Worksheets!$L$44)*Worksheets!$AD$29)+(Worksheets!$L$44^2*Worksheets!$AD$29^2))/Worksheets!$L$45),0)</f>
        <v>#VALUE!</v>
      </c>
      <c r="O314" s="90" t="e">
        <f>IF(Worksheets!$AA$24&gt;=K314,(Worksheets!$L$45-SUM($O$7:O313))*((Worksheets!$L$44^3*Worksheets!$AD$29^3+3*Worksheets!$L$44^2*(1-Worksheets!$L$44)*Worksheets!$AD$29^2+3*Worksheets!$L$44*(1-Worksheets!$L$44)^2*Worksheets!$AD$29)/Worksheets!$L$45),0)</f>
        <v>#VALUE!</v>
      </c>
      <c r="P314" s="90" t="e">
        <f>IF(Worksheets!$AA$24&gt;=K314,(Worksheets!$L$45-SUM($P$7:P313))*((Worksheets!$L$44^4*Worksheets!$AD$29^4+4*Worksheets!$L$44^3*(1-Worksheets!$L$44)*Worksheets!$AD$29^3+6*Worksheets!$L$44^2*(1-Worksheets!$L$44)^2*Worksheets!$AD$29^2+4*Worksheets!$L$44*(1-Worksheets!$L$44^3)*Worksheets!$AD$29)/Worksheets!$L$45),0)</f>
        <v>#VALUE!</v>
      </c>
      <c r="Q314" s="90" t="str">
        <f>IF(Worksheets!$I$45='Yield Calculations'!$M$4,'Yield Calculations'!L314*'Yield Calculations'!M314,IF(Worksheets!$I$45='Yield Calculations'!$N$4,'Yield Calculations'!L314*'Yield Calculations'!N314,IF(Worksheets!$I$45='Yield Calculations'!$O$4,'Yield Calculations'!L314*'Yield Calculations'!O314,IF(Worksheets!$I$45='Yield Calculations'!$P$4,'Yield Calculations'!L314*'Yield Calculations'!P314,"Too Many Lanes"))))</f>
        <v>Too Many Lanes</v>
      </c>
      <c r="R314" s="90" t="str">
        <f>IF(Worksheets!$I$45='Yield Calculations'!$M$4,'Yield Calculations'!M314,IF(Worksheets!$I$45='Yield Calculations'!$N$4,'Yield Calculations'!N314,IF(Worksheets!$I$45='Yield Calculations'!$O$4,'Yield Calculations'!O314,IF(Worksheets!$I$45='Yield Calculations'!$P$4,'Yield Calculations'!P314,"Too Many Lanes"))))</f>
        <v>Too Many Lanes</v>
      </c>
    </row>
    <row r="315" spans="1:18">
      <c r="A315" s="83">
        <f t="shared" si="4"/>
        <v>308</v>
      </c>
      <c r="B315" s="83" t="e">
        <f>Worksheets!$S$24*(A315-0.5)</f>
        <v>#VALUE!</v>
      </c>
      <c r="C315" s="90" t="e">
        <f>IF(Worksheets!$V$24&gt;=A315,Worksheets!$G$45*Worksheets!$AD$29*(1-Worksheets!$AD$29)^('Yield Calculations'!A315-1),0)</f>
        <v>#VALUE!</v>
      </c>
      <c r="D315" s="90" t="e">
        <f>IF(Worksheets!$V$24&gt;=A315,(Worksheets!$G$45-SUM($D$7:D314))*(((2*Worksheets!$G$44*(1-Worksheets!$G$44)*Worksheets!$AD$29)+(Worksheets!$G$44^2*Worksheets!$AD$29^2))/Worksheets!$G$45),0)</f>
        <v>#VALUE!</v>
      </c>
      <c r="E315" s="90" t="e">
        <f>IF(Worksheets!$V$24&gt;=A315,(Worksheets!$G$45-SUM($E$7:E314))*((Worksheets!$G$44^3*Worksheets!$AD$29^3+3*Worksheets!$G$44^2*(1-Worksheets!$G$44)*Worksheets!$AD$29^2+3*Worksheets!$G$44*(1-Worksheets!$G$44)^2*Worksheets!$AD$29)/Worksheets!$G$45),0)</f>
        <v>#VALUE!</v>
      </c>
      <c r="F315" s="90" t="e">
        <f>IF(Worksheets!$V$24&gt;=A315,(Worksheets!$G$45-SUM($F$7:F314))*((Worksheets!$G$44^4*Worksheets!$AD$29^4+4*Worksheets!$G$44^3*(1-Worksheets!$G$44)*Worksheets!$AD$29^3+6*Worksheets!$G$44^2*(1-Worksheets!$G$44)^2*Worksheets!$AD$29^2+4*Worksheets!$G$44*(1-Worksheets!$G$44^3)*Worksheets!$AD$29)/Worksheets!$G$45),0)</f>
        <v>#VALUE!</v>
      </c>
      <c r="G315" s="90" t="str">
        <f>IF(Worksheets!$D$45='Yield Calculations'!$C$4,'Yield Calculations'!B315*'Yield Calculations'!C315,IF(Worksheets!$D$45='Yield Calculations'!$D$4,'Yield Calculations'!B315*'Yield Calculations'!D315,IF(Worksheets!$D$45='Yield Calculations'!$E$4,'Yield Calculations'!B315*'Yield Calculations'!E315,IF(Worksheets!$D$45='Yield Calculations'!$F$4,'Yield Calculations'!B315*'Yield Calculations'!F315,"Too Many Lanes"))))</f>
        <v>Too Many Lanes</v>
      </c>
      <c r="H315" s="90" t="str">
        <f>IF(Worksheets!$D$45='Yield Calculations'!$C$4,'Yield Calculations'!C315,IF(Worksheets!$D$45='Yield Calculations'!$D$4,'Yield Calculations'!D315,IF(Worksheets!$D$45='Yield Calculations'!$E$4,'Yield Calculations'!E315,IF(Worksheets!$D$45='Yield Calculations'!$F$4,'Yield Calculations'!F315,"Too Many Lanes"))))</f>
        <v>Too Many Lanes</v>
      </c>
      <c r="K315" s="83">
        <v>308</v>
      </c>
      <c r="L315" s="83" t="e">
        <f>Worksheets!$X$24*(K315-0.5)</f>
        <v>#VALUE!</v>
      </c>
      <c r="M315" s="90" t="e">
        <f>IF(Worksheets!$AA$24&gt;=K315,Worksheets!$L$45*Worksheets!$AD$29*(1-Worksheets!$AD$29)^('Yield Calculations'!K315-1),0)</f>
        <v>#VALUE!</v>
      </c>
      <c r="N315" s="90" t="e">
        <f>IF(Worksheets!$AA$24&gt;=K315,(Worksheets!$L$45-SUM($N$7:N314))*(((2*Worksheets!$L$44*(1-Worksheets!$L$44)*Worksheets!$AD$29)+(Worksheets!$L$44^2*Worksheets!$AD$29^2))/Worksheets!$L$45),0)</f>
        <v>#VALUE!</v>
      </c>
      <c r="O315" s="90" t="e">
        <f>IF(Worksheets!$AA$24&gt;=K315,(Worksheets!$L$45-SUM($O$7:O314))*((Worksheets!$L$44^3*Worksheets!$AD$29^3+3*Worksheets!$L$44^2*(1-Worksheets!$L$44)*Worksheets!$AD$29^2+3*Worksheets!$L$44*(1-Worksheets!$L$44)^2*Worksheets!$AD$29)/Worksheets!$L$45),0)</f>
        <v>#VALUE!</v>
      </c>
      <c r="P315" s="90" t="e">
        <f>IF(Worksheets!$AA$24&gt;=K315,(Worksheets!$L$45-SUM($P$7:P314))*((Worksheets!$L$44^4*Worksheets!$AD$29^4+4*Worksheets!$L$44^3*(1-Worksheets!$L$44)*Worksheets!$AD$29^3+6*Worksheets!$L$44^2*(1-Worksheets!$L$44)^2*Worksheets!$AD$29^2+4*Worksheets!$L$44*(1-Worksheets!$L$44^3)*Worksheets!$AD$29)/Worksheets!$L$45),0)</f>
        <v>#VALUE!</v>
      </c>
      <c r="Q315" s="90" t="str">
        <f>IF(Worksheets!$I$45='Yield Calculations'!$M$4,'Yield Calculations'!L315*'Yield Calculations'!M315,IF(Worksheets!$I$45='Yield Calculations'!$N$4,'Yield Calculations'!L315*'Yield Calculations'!N315,IF(Worksheets!$I$45='Yield Calculations'!$O$4,'Yield Calculations'!L315*'Yield Calculations'!O315,IF(Worksheets!$I$45='Yield Calculations'!$P$4,'Yield Calculations'!L315*'Yield Calculations'!P315,"Too Many Lanes"))))</f>
        <v>Too Many Lanes</v>
      </c>
      <c r="R315" s="90" t="str">
        <f>IF(Worksheets!$I$45='Yield Calculations'!$M$4,'Yield Calculations'!M315,IF(Worksheets!$I$45='Yield Calculations'!$N$4,'Yield Calculations'!N315,IF(Worksheets!$I$45='Yield Calculations'!$O$4,'Yield Calculations'!O315,IF(Worksheets!$I$45='Yield Calculations'!$P$4,'Yield Calculations'!P315,"Too Many Lanes"))))</f>
        <v>Too Many Lanes</v>
      </c>
    </row>
    <row r="316" spans="1:18">
      <c r="A316" s="83">
        <f t="shared" si="4"/>
        <v>309</v>
      </c>
      <c r="B316" s="83" t="e">
        <f>Worksheets!$S$24*(A316-0.5)</f>
        <v>#VALUE!</v>
      </c>
      <c r="C316" s="90" t="e">
        <f>IF(Worksheets!$V$24&gt;=A316,Worksheets!$G$45*Worksheets!$AD$29*(1-Worksheets!$AD$29)^('Yield Calculations'!A316-1),0)</f>
        <v>#VALUE!</v>
      </c>
      <c r="D316" s="90" t="e">
        <f>IF(Worksheets!$V$24&gt;=A316,(Worksheets!$G$45-SUM($D$7:D315))*(((2*Worksheets!$G$44*(1-Worksheets!$G$44)*Worksheets!$AD$29)+(Worksheets!$G$44^2*Worksheets!$AD$29^2))/Worksheets!$G$45),0)</f>
        <v>#VALUE!</v>
      </c>
      <c r="E316" s="90" t="e">
        <f>IF(Worksheets!$V$24&gt;=A316,(Worksheets!$G$45-SUM($E$7:E315))*((Worksheets!$G$44^3*Worksheets!$AD$29^3+3*Worksheets!$G$44^2*(1-Worksheets!$G$44)*Worksheets!$AD$29^2+3*Worksheets!$G$44*(1-Worksheets!$G$44)^2*Worksheets!$AD$29)/Worksheets!$G$45),0)</f>
        <v>#VALUE!</v>
      </c>
      <c r="F316" s="90" t="e">
        <f>IF(Worksheets!$V$24&gt;=A316,(Worksheets!$G$45-SUM($F$7:F315))*((Worksheets!$G$44^4*Worksheets!$AD$29^4+4*Worksheets!$G$44^3*(1-Worksheets!$G$44)*Worksheets!$AD$29^3+6*Worksheets!$G$44^2*(1-Worksheets!$G$44)^2*Worksheets!$AD$29^2+4*Worksheets!$G$44*(1-Worksheets!$G$44^3)*Worksheets!$AD$29)/Worksheets!$G$45),0)</f>
        <v>#VALUE!</v>
      </c>
      <c r="G316" s="90" t="str">
        <f>IF(Worksheets!$D$45='Yield Calculations'!$C$4,'Yield Calculations'!B316*'Yield Calculations'!C316,IF(Worksheets!$D$45='Yield Calculations'!$D$4,'Yield Calculations'!B316*'Yield Calculations'!D316,IF(Worksheets!$D$45='Yield Calculations'!$E$4,'Yield Calculations'!B316*'Yield Calculations'!E316,IF(Worksheets!$D$45='Yield Calculations'!$F$4,'Yield Calculations'!B316*'Yield Calculations'!F316,"Too Many Lanes"))))</f>
        <v>Too Many Lanes</v>
      </c>
      <c r="H316" s="90" t="str">
        <f>IF(Worksheets!$D$45='Yield Calculations'!$C$4,'Yield Calculations'!C316,IF(Worksheets!$D$45='Yield Calculations'!$D$4,'Yield Calculations'!D316,IF(Worksheets!$D$45='Yield Calculations'!$E$4,'Yield Calculations'!E316,IF(Worksheets!$D$45='Yield Calculations'!$F$4,'Yield Calculations'!F316,"Too Many Lanes"))))</f>
        <v>Too Many Lanes</v>
      </c>
      <c r="K316" s="83">
        <v>309</v>
      </c>
      <c r="L316" s="83" t="e">
        <f>Worksheets!$X$24*(K316-0.5)</f>
        <v>#VALUE!</v>
      </c>
      <c r="M316" s="90" t="e">
        <f>IF(Worksheets!$AA$24&gt;=K316,Worksheets!$L$45*Worksheets!$AD$29*(1-Worksheets!$AD$29)^('Yield Calculations'!K316-1),0)</f>
        <v>#VALUE!</v>
      </c>
      <c r="N316" s="90" t="e">
        <f>IF(Worksheets!$AA$24&gt;=K316,(Worksheets!$L$45-SUM($N$7:N315))*(((2*Worksheets!$L$44*(1-Worksheets!$L$44)*Worksheets!$AD$29)+(Worksheets!$L$44^2*Worksheets!$AD$29^2))/Worksheets!$L$45),0)</f>
        <v>#VALUE!</v>
      </c>
      <c r="O316" s="90" t="e">
        <f>IF(Worksheets!$AA$24&gt;=K316,(Worksheets!$L$45-SUM($O$7:O315))*((Worksheets!$L$44^3*Worksheets!$AD$29^3+3*Worksheets!$L$44^2*(1-Worksheets!$L$44)*Worksheets!$AD$29^2+3*Worksheets!$L$44*(1-Worksheets!$L$44)^2*Worksheets!$AD$29)/Worksheets!$L$45),0)</f>
        <v>#VALUE!</v>
      </c>
      <c r="P316" s="90" t="e">
        <f>IF(Worksheets!$AA$24&gt;=K316,(Worksheets!$L$45-SUM($P$7:P315))*((Worksheets!$L$44^4*Worksheets!$AD$29^4+4*Worksheets!$L$44^3*(1-Worksheets!$L$44)*Worksheets!$AD$29^3+6*Worksheets!$L$44^2*(1-Worksheets!$L$44)^2*Worksheets!$AD$29^2+4*Worksheets!$L$44*(1-Worksheets!$L$44^3)*Worksheets!$AD$29)/Worksheets!$L$45),0)</f>
        <v>#VALUE!</v>
      </c>
      <c r="Q316" s="90" t="str">
        <f>IF(Worksheets!$I$45='Yield Calculations'!$M$4,'Yield Calculations'!L316*'Yield Calculations'!M316,IF(Worksheets!$I$45='Yield Calculations'!$N$4,'Yield Calculations'!L316*'Yield Calculations'!N316,IF(Worksheets!$I$45='Yield Calculations'!$O$4,'Yield Calculations'!L316*'Yield Calculations'!O316,IF(Worksheets!$I$45='Yield Calculations'!$P$4,'Yield Calculations'!L316*'Yield Calculations'!P316,"Too Many Lanes"))))</f>
        <v>Too Many Lanes</v>
      </c>
      <c r="R316" s="90" t="str">
        <f>IF(Worksheets!$I$45='Yield Calculations'!$M$4,'Yield Calculations'!M316,IF(Worksheets!$I$45='Yield Calculations'!$N$4,'Yield Calculations'!N316,IF(Worksheets!$I$45='Yield Calculations'!$O$4,'Yield Calculations'!O316,IF(Worksheets!$I$45='Yield Calculations'!$P$4,'Yield Calculations'!P316,"Too Many Lanes"))))</f>
        <v>Too Many Lanes</v>
      </c>
    </row>
    <row r="317" spans="1:18">
      <c r="A317" s="83">
        <f t="shared" si="4"/>
        <v>310</v>
      </c>
      <c r="B317" s="83" t="e">
        <f>Worksheets!$S$24*(A317-0.5)</f>
        <v>#VALUE!</v>
      </c>
      <c r="C317" s="90" t="e">
        <f>IF(Worksheets!$V$24&gt;=A317,Worksheets!$G$45*Worksheets!$AD$29*(1-Worksheets!$AD$29)^('Yield Calculations'!A317-1),0)</f>
        <v>#VALUE!</v>
      </c>
      <c r="D317" s="90" t="e">
        <f>IF(Worksheets!$V$24&gt;=A317,(Worksheets!$G$45-SUM($D$7:D316))*(((2*Worksheets!$G$44*(1-Worksheets!$G$44)*Worksheets!$AD$29)+(Worksheets!$G$44^2*Worksheets!$AD$29^2))/Worksheets!$G$45),0)</f>
        <v>#VALUE!</v>
      </c>
      <c r="E317" s="90" t="e">
        <f>IF(Worksheets!$V$24&gt;=A317,(Worksheets!$G$45-SUM($E$7:E316))*((Worksheets!$G$44^3*Worksheets!$AD$29^3+3*Worksheets!$G$44^2*(1-Worksheets!$G$44)*Worksheets!$AD$29^2+3*Worksheets!$G$44*(1-Worksheets!$G$44)^2*Worksheets!$AD$29)/Worksheets!$G$45),0)</f>
        <v>#VALUE!</v>
      </c>
      <c r="F317" s="90" t="e">
        <f>IF(Worksheets!$V$24&gt;=A317,(Worksheets!$G$45-SUM($F$7:F316))*((Worksheets!$G$44^4*Worksheets!$AD$29^4+4*Worksheets!$G$44^3*(1-Worksheets!$G$44)*Worksheets!$AD$29^3+6*Worksheets!$G$44^2*(1-Worksheets!$G$44)^2*Worksheets!$AD$29^2+4*Worksheets!$G$44*(1-Worksheets!$G$44^3)*Worksheets!$AD$29)/Worksheets!$G$45),0)</f>
        <v>#VALUE!</v>
      </c>
      <c r="G317" s="90" t="str">
        <f>IF(Worksheets!$D$45='Yield Calculations'!$C$4,'Yield Calculations'!B317*'Yield Calculations'!C317,IF(Worksheets!$D$45='Yield Calculations'!$D$4,'Yield Calculations'!B317*'Yield Calculations'!D317,IF(Worksheets!$D$45='Yield Calculations'!$E$4,'Yield Calculations'!B317*'Yield Calculations'!E317,IF(Worksheets!$D$45='Yield Calculations'!$F$4,'Yield Calculations'!B317*'Yield Calculations'!F317,"Too Many Lanes"))))</f>
        <v>Too Many Lanes</v>
      </c>
      <c r="H317" s="90" t="str">
        <f>IF(Worksheets!$D$45='Yield Calculations'!$C$4,'Yield Calculations'!C317,IF(Worksheets!$D$45='Yield Calculations'!$D$4,'Yield Calculations'!D317,IF(Worksheets!$D$45='Yield Calculations'!$E$4,'Yield Calculations'!E317,IF(Worksheets!$D$45='Yield Calculations'!$F$4,'Yield Calculations'!F317,"Too Many Lanes"))))</f>
        <v>Too Many Lanes</v>
      </c>
      <c r="K317" s="83">
        <v>310</v>
      </c>
      <c r="L317" s="83" t="e">
        <f>Worksheets!$X$24*(K317-0.5)</f>
        <v>#VALUE!</v>
      </c>
      <c r="M317" s="90" t="e">
        <f>IF(Worksheets!$AA$24&gt;=K317,Worksheets!$L$45*Worksheets!$AD$29*(1-Worksheets!$AD$29)^('Yield Calculations'!K317-1),0)</f>
        <v>#VALUE!</v>
      </c>
      <c r="N317" s="90" t="e">
        <f>IF(Worksheets!$AA$24&gt;=K317,(Worksheets!$L$45-SUM($N$7:N316))*(((2*Worksheets!$L$44*(1-Worksheets!$L$44)*Worksheets!$AD$29)+(Worksheets!$L$44^2*Worksheets!$AD$29^2))/Worksheets!$L$45),0)</f>
        <v>#VALUE!</v>
      </c>
      <c r="O317" s="90" t="e">
        <f>IF(Worksheets!$AA$24&gt;=K317,(Worksheets!$L$45-SUM($O$7:O316))*((Worksheets!$L$44^3*Worksheets!$AD$29^3+3*Worksheets!$L$44^2*(1-Worksheets!$L$44)*Worksheets!$AD$29^2+3*Worksheets!$L$44*(1-Worksheets!$L$44)^2*Worksheets!$AD$29)/Worksheets!$L$45),0)</f>
        <v>#VALUE!</v>
      </c>
      <c r="P317" s="90" t="e">
        <f>IF(Worksheets!$AA$24&gt;=K317,(Worksheets!$L$45-SUM($P$7:P316))*((Worksheets!$L$44^4*Worksheets!$AD$29^4+4*Worksheets!$L$44^3*(1-Worksheets!$L$44)*Worksheets!$AD$29^3+6*Worksheets!$L$44^2*(1-Worksheets!$L$44)^2*Worksheets!$AD$29^2+4*Worksheets!$L$44*(1-Worksheets!$L$44^3)*Worksheets!$AD$29)/Worksheets!$L$45),0)</f>
        <v>#VALUE!</v>
      </c>
      <c r="Q317" s="90" t="str">
        <f>IF(Worksheets!$I$45='Yield Calculations'!$M$4,'Yield Calculations'!L317*'Yield Calculations'!M317,IF(Worksheets!$I$45='Yield Calculations'!$N$4,'Yield Calculations'!L317*'Yield Calculations'!N317,IF(Worksheets!$I$45='Yield Calculations'!$O$4,'Yield Calculations'!L317*'Yield Calculations'!O317,IF(Worksheets!$I$45='Yield Calculations'!$P$4,'Yield Calculations'!L317*'Yield Calculations'!P317,"Too Many Lanes"))))</f>
        <v>Too Many Lanes</v>
      </c>
      <c r="R317" s="90" t="str">
        <f>IF(Worksheets!$I$45='Yield Calculations'!$M$4,'Yield Calculations'!M317,IF(Worksheets!$I$45='Yield Calculations'!$N$4,'Yield Calculations'!N317,IF(Worksheets!$I$45='Yield Calculations'!$O$4,'Yield Calculations'!O317,IF(Worksheets!$I$45='Yield Calculations'!$P$4,'Yield Calculations'!P317,"Too Many Lanes"))))</f>
        <v>Too Many Lanes</v>
      </c>
    </row>
    <row r="318" spans="1:18">
      <c r="A318" s="83">
        <f t="shared" si="4"/>
        <v>311</v>
      </c>
      <c r="B318" s="83" t="e">
        <f>Worksheets!$S$24*(A318-0.5)</f>
        <v>#VALUE!</v>
      </c>
      <c r="C318" s="90" t="e">
        <f>IF(Worksheets!$V$24&gt;=A318,Worksheets!$G$45*Worksheets!$AD$29*(1-Worksheets!$AD$29)^('Yield Calculations'!A318-1),0)</f>
        <v>#VALUE!</v>
      </c>
      <c r="D318" s="90" t="e">
        <f>IF(Worksheets!$V$24&gt;=A318,(Worksheets!$G$45-SUM($D$7:D317))*(((2*Worksheets!$G$44*(1-Worksheets!$G$44)*Worksheets!$AD$29)+(Worksheets!$G$44^2*Worksheets!$AD$29^2))/Worksheets!$G$45),0)</f>
        <v>#VALUE!</v>
      </c>
      <c r="E318" s="90" t="e">
        <f>IF(Worksheets!$V$24&gt;=A318,(Worksheets!$G$45-SUM($E$7:E317))*((Worksheets!$G$44^3*Worksheets!$AD$29^3+3*Worksheets!$G$44^2*(1-Worksheets!$G$44)*Worksheets!$AD$29^2+3*Worksheets!$G$44*(1-Worksheets!$G$44)^2*Worksheets!$AD$29)/Worksheets!$G$45),0)</f>
        <v>#VALUE!</v>
      </c>
      <c r="F318" s="90" t="e">
        <f>IF(Worksheets!$V$24&gt;=A318,(Worksheets!$G$45-SUM($F$7:F317))*((Worksheets!$G$44^4*Worksheets!$AD$29^4+4*Worksheets!$G$44^3*(1-Worksheets!$G$44)*Worksheets!$AD$29^3+6*Worksheets!$G$44^2*(1-Worksheets!$G$44)^2*Worksheets!$AD$29^2+4*Worksheets!$G$44*(1-Worksheets!$G$44^3)*Worksheets!$AD$29)/Worksheets!$G$45),0)</f>
        <v>#VALUE!</v>
      </c>
      <c r="G318" s="90" t="str">
        <f>IF(Worksheets!$D$45='Yield Calculations'!$C$4,'Yield Calculations'!B318*'Yield Calculations'!C318,IF(Worksheets!$D$45='Yield Calculations'!$D$4,'Yield Calculations'!B318*'Yield Calculations'!D318,IF(Worksheets!$D$45='Yield Calculations'!$E$4,'Yield Calculations'!B318*'Yield Calculations'!E318,IF(Worksheets!$D$45='Yield Calculations'!$F$4,'Yield Calculations'!B318*'Yield Calculations'!F318,"Too Many Lanes"))))</f>
        <v>Too Many Lanes</v>
      </c>
      <c r="H318" s="90" t="str">
        <f>IF(Worksheets!$D$45='Yield Calculations'!$C$4,'Yield Calculations'!C318,IF(Worksheets!$D$45='Yield Calculations'!$D$4,'Yield Calculations'!D318,IF(Worksheets!$D$45='Yield Calculations'!$E$4,'Yield Calculations'!E318,IF(Worksheets!$D$45='Yield Calculations'!$F$4,'Yield Calculations'!F318,"Too Many Lanes"))))</f>
        <v>Too Many Lanes</v>
      </c>
      <c r="K318" s="83">
        <v>311</v>
      </c>
      <c r="L318" s="83" t="e">
        <f>Worksheets!$X$24*(K318-0.5)</f>
        <v>#VALUE!</v>
      </c>
      <c r="M318" s="90" t="e">
        <f>IF(Worksheets!$AA$24&gt;=K318,Worksheets!$L$45*Worksheets!$AD$29*(1-Worksheets!$AD$29)^('Yield Calculations'!K318-1),0)</f>
        <v>#VALUE!</v>
      </c>
      <c r="N318" s="90" t="e">
        <f>IF(Worksheets!$AA$24&gt;=K318,(Worksheets!$L$45-SUM($N$7:N317))*(((2*Worksheets!$L$44*(1-Worksheets!$L$44)*Worksheets!$AD$29)+(Worksheets!$L$44^2*Worksheets!$AD$29^2))/Worksheets!$L$45),0)</f>
        <v>#VALUE!</v>
      </c>
      <c r="O318" s="90" t="e">
        <f>IF(Worksheets!$AA$24&gt;=K318,(Worksheets!$L$45-SUM($O$7:O317))*((Worksheets!$L$44^3*Worksheets!$AD$29^3+3*Worksheets!$L$44^2*(1-Worksheets!$L$44)*Worksheets!$AD$29^2+3*Worksheets!$L$44*(1-Worksheets!$L$44)^2*Worksheets!$AD$29)/Worksheets!$L$45),0)</f>
        <v>#VALUE!</v>
      </c>
      <c r="P318" s="90" t="e">
        <f>IF(Worksheets!$AA$24&gt;=K318,(Worksheets!$L$45-SUM($P$7:P317))*((Worksheets!$L$44^4*Worksheets!$AD$29^4+4*Worksheets!$L$44^3*(1-Worksheets!$L$44)*Worksheets!$AD$29^3+6*Worksheets!$L$44^2*(1-Worksheets!$L$44)^2*Worksheets!$AD$29^2+4*Worksheets!$L$44*(1-Worksheets!$L$44^3)*Worksheets!$AD$29)/Worksheets!$L$45),0)</f>
        <v>#VALUE!</v>
      </c>
      <c r="Q318" s="90" t="str">
        <f>IF(Worksheets!$I$45='Yield Calculations'!$M$4,'Yield Calculations'!L318*'Yield Calculations'!M318,IF(Worksheets!$I$45='Yield Calculations'!$N$4,'Yield Calculations'!L318*'Yield Calculations'!N318,IF(Worksheets!$I$45='Yield Calculations'!$O$4,'Yield Calculations'!L318*'Yield Calculations'!O318,IF(Worksheets!$I$45='Yield Calculations'!$P$4,'Yield Calculations'!L318*'Yield Calculations'!P318,"Too Many Lanes"))))</f>
        <v>Too Many Lanes</v>
      </c>
      <c r="R318" s="90" t="str">
        <f>IF(Worksheets!$I$45='Yield Calculations'!$M$4,'Yield Calculations'!M318,IF(Worksheets!$I$45='Yield Calculations'!$N$4,'Yield Calculations'!N318,IF(Worksheets!$I$45='Yield Calculations'!$O$4,'Yield Calculations'!O318,IF(Worksheets!$I$45='Yield Calculations'!$P$4,'Yield Calculations'!P318,"Too Many Lanes"))))</f>
        <v>Too Many Lanes</v>
      </c>
    </row>
    <row r="319" spans="1:18">
      <c r="A319" s="83">
        <f t="shared" si="4"/>
        <v>312</v>
      </c>
      <c r="B319" s="83" t="e">
        <f>Worksheets!$S$24*(A319-0.5)</f>
        <v>#VALUE!</v>
      </c>
      <c r="C319" s="90" t="e">
        <f>IF(Worksheets!$V$24&gt;=A319,Worksheets!$G$45*Worksheets!$AD$29*(1-Worksheets!$AD$29)^('Yield Calculations'!A319-1),0)</f>
        <v>#VALUE!</v>
      </c>
      <c r="D319" s="90" t="e">
        <f>IF(Worksheets!$V$24&gt;=A319,(Worksheets!$G$45-SUM($D$7:D318))*(((2*Worksheets!$G$44*(1-Worksheets!$G$44)*Worksheets!$AD$29)+(Worksheets!$G$44^2*Worksheets!$AD$29^2))/Worksheets!$G$45),0)</f>
        <v>#VALUE!</v>
      </c>
      <c r="E319" s="90" t="e">
        <f>IF(Worksheets!$V$24&gt;=A319,(Worksheets!$G$45-SUM($E$7:E318))*((Worksheets!$G$44^3*Worksheets!$AD$29^3+3*Worksheets!$G$44^2*(1-Worksheets!$G$44)*Worksheets!$AD$29^2+3*Worksheets!$G$44*(1-Worksheets!$G$44)^2*Worksheets!$AD$29)/Worksheets!$G$45),0)</f>
        <v>#VALUE!</v>
      </c>
      <c r="F319" s="90" t="e">
        <f>IF(Worksheets!$V$24&gt;=A319,(Worksheets!$G$45-SUM($F$7:F318))*((Worksheets!$G$44^4*Worksheets!$AD$29^4+4*Worksheets!$G$44^3*(1-Worksheets!$G$44)*Worksheets!$AD$29^3+6*Worksheets!$G$44^2*(1-Worksheets!$G$44)^2*Worksheets!$AD$29^2+4*Worksheets!$G$44*(1-Worksheets!$G$44^3)*Worksheets!$AD$29)/Worksheets!$G$45),0)</f>
        <v>#VALUE!</v>
      </c>
      <c r="G319" s="90" t="str">
        <f>IF(Worksheets!$D$45='Yield Calculations'!$C$4,'Yield Calculations'!B319*'Yield Calculations'!C319,IF(Worksheets!$D$45='Yield Calculations'!$D$4,'Yield Calculations'!B319*'Yield Calculations'!D319,IF(Worksheets!$D$45='Yield Calculations'!$E$4,'Yield Calculations'!B319*'Yield Calculations'!E319,IF(Worksheets!$D$45='Yield Calculations'!$F$4,'Yield Calculations'!B319*'Yield Calculations'!F319,"Too Many Lanes"))))</f>
        <v>Too Many Lanes</v>
      </c>
      <c r="H319" s="90" t="str">
        <f>IF(Worksheets!$D$45='Yield Calculations'!$C$4,'Yield Calculations'!C319,IF(Worksheets!$D$45='Yield Calculations'!$D$4,'Yield Calculations'!D319,IF(Worksheets!$D$45='Yield Calculations'!$E$4,'Yield Calculations'!E319,IF(Worksheets!$D$45='Yield Calculations'!$F$4,'Yield Calculations'!F319,"Too Many Lanes"))))</f>
        <v>Too Many Lanes</v>
      </c>
      <c r="K319" s="83">
        <v>312</v>
      </c>
      <c r="L319" s="83" t="e">
        <f>Worksheets!$X$24*(K319-0.5)</f>
        <v>#VALUE!</v>
      </c>
      <c r="M319" s="90" t="e">
        <f>IF(Worksheets!$AA$24&gt;=K319,Worksheets!$L$45*Worksheets!$AD$29*(1-Worksheets!$AD$29)^('Yield Calculations'!K319-1),0)</f>
        <v>#VALUE!</v>
      </c>
      <c r="N319" s="90" t="e">
        <f>IF(Worksheets!$AA$24&gt;=K319,(Worksheets!$L$45-SUM($N$7:N318))*(((2*Worksheets!$L$44*(1-Worksheets!$L$44)*Worksheets!$AD$29)+(Worksheets!$L$44^2*Worksheets!$AD$29^2))/Worksheets!$L$45),0)</f>
        <v>#VALUE!</v>
      </c>
      <c r="O319" s="90" t="e">
        <f>IF(Worksheets!$AA$24&gt;=K319,(Worksheets!$L$45-SUM($O$7:O318))*((Worksheets!$L$44^3*Worksheets!$AD$29^3+3*Worksheets!$L$44^2*(1-Worksheets!$L$44)*Worksheets!$AD$29^2+3*Worksheets!$L$44*(1-Worksheets!$L$44)^2*Worksheets!$AD$29)/Worksheets!$L$45),0)</f>
        <v>#VALUE!</v>
      </c>
      <c r="P319" s="90" t="e">
        <f>IF(Worksheets!$AA$24&gt;=K319,(Worksheets!$L$45-SUM($P$7:P318))*((Worksheets!$L$44^4*Worksheets!$AD$29^4+4*Worksheets!$L$44^3*(1-Worksheets!$L$44)*Worksheets!$AD$29^3+6*Worksheets!$L$44^2*(1-Worksheets!$L$44)^2*Worksheets!$AD$29^2+4*Worksheets!$L$44*(1-Worksheets!$L$44^3)*Worksheets!$AD$29)/Worksheets!$L$45),0)</f>
        <v>#VALUE!</v>
      </c>
      <c r="Q319" s="90" t="str">
        <f>IF(Worksheets!$I$45='Yield Calculations'!$M$4,'Yield Calculations'!L319*'Yield Calculations'!M319,IF(Worksheets!$I$45='Yield Calculations'!$N$4,'Yield Calculations'!L319*'Yield Calculations'!N319,IF(Worksheets!$I$45='Yield Calculations'!$O$4,'Yield Calculations'!L319*'Yield Calculations'!O319,IF(Worksheets!$I$45='Yield Calculations'!$P$4,'Yield Calculations'!L319*'Yield Calculations'!P319,"Too Many Lanes"))))</f>
        <v>Too Many Lanes</v>
      </c>
      <c r="R319" s="90" t="str">
        <f>IF(Worksheets!$I$45='Yield Calculations'!$M$4,'Yield Calculations'!M319,IF(Worksheets!$I$45='Yield Calculations'!$N$4,'Yield Calculations'!N319,IF(Worksheets!$I$45='Yield Calculations'!$O$4,'Yield Calculations'!O319,IF(Worksheets!$I$45='Yield Calculations'!$P$4,'Yield Calculations'!P319,"Too Many Lanes"))))</f>
        <v>Too Many Lanes</v>
      </c>
    </row>
    <row r="320" spans="1:18">
      <c r="A320" s="83">
        <f t="shared" si="4"/>
        <v>313</v>
      </c>
      <c r="B320" s="83" t="e">
        <f>Worksheets!$S$24*(A320-0.5)</f>
        <v>#VALUE!</v>
      </c>
      <c r="C320" s="90" t="e">
        <f>IF(Worksheets!$V$24&gt;=A320,Worksheets!$G$45*Worksheets!$AD$29*(1-Worksheets!$AD$29)^('Yield Calculations'!A320-1),0)</f>
        <v>#VALUE!</v>
      </c>
      <c r="D320" s="90" t="e">
        <f>IF(Worksheets!$V$24&gt;=A320,(Worksheets!$G$45-SUM($D$7:D319))*(((2*Worksheets!$G$44*(1-Worksheets!$G$44)*Worksheets!$AD$29)+(Worksheets!$G$44^2*Worksheets!$AD$29^2))/Worksheets!$G$45),0)</f>
        <v>#VALUE!</v>
      </c>
      <c r="E320" s="90" t="e">
        <f>IF(Worksheets!$V$24&gt;=A320,(Worksheets!$G$45-SUM($E$7:E319))*((Worksheets!$G$44^3*Worksheets!$AD$29^3+3*Worksheets!$G$44^2*(1-Worksheets!$G$44)*Worksheets!$AD$29^2+3*Worksheets!$G$44*(1-Worksheets!$G$44)^2*Worksheets!$AD$29)/Worksheets!$G$45),0)</f>
        <v>#VALUE!</v>
      </c>
      <c r="F320" s="90" t="e">
        <f>IF(Worksheets!$V$24&gt;=A320,(Worksheets!$G$45-SUM($F$7:F319))*((Worksheets!$G$44^4*Worksheets!$AD$29^4+4*Worksheets!$G$44^3*(1-Worksheets!$G$44)*Worksheets!$AD$29^3+6*Worksheets!$G$44^2*(1-Worksheets!$G$44)^2*Worksheets!$AD$29^2+4*Worksheets!$G$44*(1-Worksheets!$G$44^3)*Worksheets!$AD$29)/Worksheets!$G$45),0)</f>
        <v>#VALUE!</v>
      </c>
      <c r="G320" s="90" t="str">
        <f>IF(Worksheets!$D$45='Yield Calculations'!$C$4,'Yield Calculations'!B320*'Yield Calculations'!C320,IF(Worksheets!$D$45='Yield Calculations'!$D$4,'Yield Calculations'!B320*'Yield Calculations'!D320,IF(Worksheets!$D$45='Yield Calculations'!$E$4,'Yield Calculations'!B320*'Yield Calculations'!E320,IF(Worksheets!$D$45='Yield Calculations'!$F$4,'Yield Calculations'!B320*'Yield Calculations'!F320,"Too Many Lanes"))))</f>
        <v>Too Many Lanes</v>
      </c>
      <c r="H320" s="90" t="str">
        <f>IF(Worksheets!$D$45='Yield Calculations'!$C$4,'Yield Calculations'!C320,IF(Worksheets!$D$45='Yield Calculations'!$D$4,'Yield Calculations'!D320,IF(Worksheets!$D$45='Yield Calculations'!$E$4,'Yield Calculations'!E320,IF(Worksheets!$D$45='Yield Calculations'!$F$4,'Yield Calculations'!F320,"Too Many Lanes"))))</f>
        <v>Too Many Lanes</v>
      </c>
      <c r="K320" s="83">
        <v>313</v>
      </c>
      <c r="L320" s="83" t="e">
        <f>Worksheets!$X$24*(K320-0.5)</f>
        <v>#VALUE!</v>
      </c>
      <c r="M320" s="90" t="e">
        <f>IF(Worksheets!$AA$24&gt;=K320,Worksheets!$L$45*Worksheets!$AD$29*(1-Worksheets!$AD$29)^('Yield Calculations'!K320-1),0)</f>
        <v>#VALUE!</v>
      </c>
      <c r="N320" s="90" t="e">
        <f>IF(Worksheets!$AA$24&gt;=K320,(Worksheets!$L$45-SUM($N$7:N319))*(((2*Worksheets!$L$44*(1-Worksheets!$L$44)*Worksheets!$AD$29)+(Worksheets!$L$44^2*Worksheets!$AD$29^2))/Worksheets!$L$45),0)</f>
        <v>#VALUE!</v>
      </c>
      <c r="O320" s="90" t="e">
        <f>IF(Worksheets!$AA$24&gt;=K320,(Worksheets!$L$45-SUM($O$7:O319))*((Worksheets!$L$44^3*Worksheets!$AD$29^3+3*Worksheets!$L$44^2*(1-Worksheets!$L$44)*Worksheets!$AD$29^2+3*Worksheets!$L$44*(1-Worksheets!$L$44)^2*Worksheets!$AD$29)/Worksheets!$L$45),0)</f>
        <v>#VALUE!</v>
      </c>
      <c r="P320" s="90" t="e">
        <f>IF(Worksheets!$AA$24&gt;=K320,(Worksheets!$L$45-SUM($P$7:P319))*((Worksheets!$L$44^4*Worksheets!$AD$29^4+4*Worksheets!$L$44^3*(1-Worksheets!$L$44)*Worksheets!$AD$29^3+6*Worksheets!$L$44^2*(1-Worksheets!$L$44)^2*Worksheets!$AD$29^2+4*Worksheets!$L$44*(1-Worksheets!$L$44^3)*Worksheets!$AD$29)/Worksheets!$L$45),0)</f>
        <v>#VALUE!</v>
      </c>
      <c r="Q320" s="90" t="str">
        <f>IF(Worksheets!$I$45='Yield Calculations'!$M$4,'Yield Calculations'!L320*'Yield Calculations'!M320,IF(Worksheets!$I$45='Yield Calculations'!$N$4,'Yield Calculations'!L320*'Yield Calculations'!N320,IF(Worksheets!$I$45='Yield Calculations'!$O$4,'Yield Calculations'!L320*'Yield Calculations'!O320,IF(Worksheets!$I$45='Yield Calculations'!$P$4,'Yield Calculations'!L320*'Yield Calculations'!P320,"Too Many Lanes"))))</f>
        <v>Too Many Lanes</v>
      </c>
      <c r="R320" s="90" t="str">
        <f>IF(Worksheets!$I$45='Yield Calculations'!$M$4,'Yield Calculations'!M320,IF(Worksheets!$I$45='Yield Calculations'!$N$4,'Yield Calculations'!N320,IF(Worksheets!$I$45='Yield Calculations'!$O$4,'Yield Calculations'!O320,IF(Worksheets!$I$45='Yield Calculations'!$P$4,'Yield Calculations'!P320,"Too Many Lanes"))))</f>
        <v>Too Many Lanes</v>
      </c>
    </row>
    <row r="321" spans="1:18">
      <c r="A321" s="83">
        <f t="shared" si="4"/>
        <v>314</v>
      </c>
      <c r="B321" s="83" t="e">
        <f>Worksheets!$S$24*(A321-0.5)</f>
        <v>#VALUE!</v>
      </c>
      <c r="C321" s="90" t="e">
        <f>IF(Worksheets!$V$24&gt;=A321,Worksheets!$G$45*Worksheets!$AD$29*(1-Worksheets!$AD$29)^('Yield Calculations'!A321-1),0)</f>
        <v>#VALUE!</v>
      </c>
      <c r="D321" s="90" t="e">
        <f>IF(Worksheets!$V$24&gt;=A321,(Worksheets!$G$45-SUM($D$7:D320))*(((2*Worksheets!$G$44*(1-Worksheets!$G$44)*Worksheets!$AD$29)+(Worksheets!$G$44^2*Worksheets!$AD$29^2))/Worksheets!$G$45),0)</f>
        <v>#VALUE!</v>
      </c>
      <c r="E321" s="90" t="e">
        <f>IF(Worksheets!$V$24&gt;=A321,(Worksheets!$G$45-SUM($E$7:E320))*((Worksheets!$G$44^3*Worksheets!$AD$29^3+3*Worksheets!$G$44^2*(1-Worksheets!$G$44)*Worksheets!$AD$29^2+3*Worksheets!$G$44*(1-Worksheets!$G$44)^2*Worksheets!$AD$29)/Worksheets!$G$45),0)</f>
        <v>#VALUE!</v>
      </c>
      <c r="F321" s="90" t="e">
        <f>IF(Worksheets!$V$24&gt;=A321,(Worksheets!$G$45-SUM($F$7:F320))*((Worksheets!$G$44^4*Worksheets!$AD$29^4+4*Worksheets!$G$44^3*(1-Worksheets!$G$44)*Worksheets!$AD$29^3+6*Worksheets!$G$44^2*(1-Worksheets!$G$44)^2*Worksheets!$AD$29^2+4*Worksheets!$G$44*(1-Worksheets!$G$44^3)*Worksheets!$AD$29)/Worksheets!$G$45),0)</f>
        <v>#VALUE!</v>
      </c>
      <c r="G321" s="90" t="str">
        <f>IF(Worksheets!$D$45='Yield Calculations'!$C$4,'Yield Calculations'!B321*'Yield Calculations'!C321,IF(Worksheets!$D$45='Yield Calculations'!$D$4,'Yield Calculations'!B321*'Yield Calculations'!D321,IF(Worksheets!$D$45='Yield Calculations'!$E$4,'Yield Calculations'!B321*'Yield Calculations'!E321,IF(Worksheets!$D$45='Yield Calculations'!$F$4,'Yield Calculations'!B321*'Yield Calculations'!F321,"Too Many Lanes"))))</f>
        <v>Too Many Lanes</v>
      </c>
      <c r="H321" s="90" t="str">
        <f>IF(Worksheets!$D$45='Yield Calculations'!$C$4,'Yield Calculations'!C321,IF(Worksheets!$D$45='Yield Calculations'!$D$4,'Yield Calculations'!D321,IF(Worksheets!$D$45='Yield Calculations'!$E$4,'Yield Calculations'!E321,IF(Worksheets!$D$45='Yield Calculations'!$F$4,'Yield Calculations'!F321,"Too Many Lanes"))))</f>
        <v>Too Many Lanes</v>
      </c>
      <c r="K321" s="83">
        <v>314</v>
      </c>
      <c r="L321" s="83" t="e">
        <f>Worksheets!$X$24*(K321-0.5)</f>
        <v>#VALUE!</v>
      </c>
      <c r="M321" s="90" t="e">
        <f>IF(Worksheets!$AA$24&gt;=K321,Worksheets!$L$45*Worksheets!$AD$29*(1-Worksheets!$AD$29)^('Yield Calculations'!K321-1),0)</f>
        <v>#VALUE!</v>
      </c>
      <c r="N321" s="90" t="e">
        <f>IF(Worksheets!$AA$24&gt;=K321,(Worksheets!$L$45-SUM($N$7:N320))*(((2*Worksheets!$L$44*(1-Worksheets!$L$44)*Worksheets!$AD$29)+(Worksheets!$L$44^2*Worksheets!$AD$29^2))/Worksheets!$L$45),0)</f>
        <v>#VALUE!</v>
      </c>
      <c r="O321" s="90" t="e">
        <f>IF(Worksheets!$AA$24&gt;=K321,(Worksheets!$L$45-SUM($O$7:O320))*((Worksheets!$L$44^3*Worksheets!$AD$29^3+3*Worksheets!$L$44^2*(1-Worksheets!$L$44)*Worksheets!$AD$29^2+3*Worksheets!$L$44*(1-Worksheets!$L$44)^2*Worksheets!$AD$29)/Worksheets!$L$45),0)</f>
        <v>#VALUE!</v>
      </c>
      <c r="P321" s="90" t="e">
        <f>IF(Worksheets!$AA$24&gt;=K321,(Worksheets!$L$45-SUM($P$7:P320))*((Worksheets!$L$44^4*Worksheets!$AD$29^4+4*Worksheets!$L$44^3*(1-Worksheets!$L$44)*Worksheets!$AD$29^3+6*Worksheets!$L$44^2*(1-Worksheets!$L$44)^2*Worksheets!$AD$29^2+4*Worksheets!$L$44*(1-Worksheets!$L$44^3)*Worksheets!$AD$29)/Worksheets!$L$45),0)</f>
        <v>#VALUE!</v>
      </c>
      <c r="Q321" s="90" t="str">
        <f>IF(Worksheets!$I$45='Yield Calculations'!$M$4,'Yield Calculations'!L321*'Yield Calculations'!M321,IF(Worksheets!$I$45='Yield Calculations'!$N$4,'Yield Calculations'!L321*'Yield Calculations'!N321,IF(Worksheets!$I$45='Yield Calculations'!$O$4,'Yield Calculations'!L321*'Yield Calculations'!O321,IF(Worksheets!$I$45='Yield Calculations'!$P$4,'Yield Calculations'!L321*'Yield Calculations'!P321,"Too Many Lanes"))))</f>
        <v>Too Many Lanes</v>
      </c>
      <c r="R321" s="90" t="str">
        <f>IF(Worksheets!$I$45='Yield Calculations'!$M$4,'Yield Calculations'!M321,IF(Worksheets!$I$45='Yield Calculations'!$N$4,'Yield Calculations'!N321,IF(Worksheets!$I$45='Yield Calculations'!$O$4,'Yield Calculations'!O321,IF(Worksheets!$I$45='Yield Calculations'!$P$4,'Yield Calculations'!P321,"Too Many Lanes"))))</f>
        <v>Too Many Lanes</v>
      </c>
    </row>
    <row r="322" spans="1:18">
      <c r="A322" s="83">
        <f t="shared" si="4"/>
        <v>315</v>
      </c>
      <c r="B322" s="83" t="e">
        <f>Worksheets!$S$24*(A322-0.5)</f>
        <v>#VALUE!</v>
      </c>
      <c r="C322" s="90" t="e">
        <f>IF(Worksheets!$V$24&gt;=A322,Worksheets!$G$45*Worksheets!$AD$29*(1-Worksheets!$AD$29)^('Yield Calculations'!A322-1),0)</f>
        <v>#VALUE!</v>
      </c>
      <c r="D322" s="90" t="e">
        <f>IF(Worksheets!$V$24&gt;=A322,(Worksheets!$G$45-SUM($D$7:D321))*(((2*Worksheets!$G$44*(1-Worksheets!$G$44)*Worksheets!$AD$29)+(Worksheets!$G$44^2*Worksheets!$AD$29^2))/Worksheets!$G$45),0)</f>
        <v>#VALUE!</v>
      </c>
      <c r="E322" s="90" t="e">
        <f>IF(Worksheets!$V$24&gt;=A322,(Worksheets!$G$45-SUM($E$7:E321))*((Worksheets!$G$44^3*Worksheets!$AD$29^3+3*Worksheets!$G$44^2*(1-Worksheets!$G$44)*Worksheets!$AD$29^2+3*Worksheets!$G$44*(1-Worksheets!$G$44)^2*Worksheets!$AD$29)/Worksheets!$G$45),0)</f>
        <v>#VALUE!</v>
      </c>
      <c r="F322" s="90" t="e">
        <f>IF(Worksheets!$V$24&gt;=A322,(Worksheets!$G$45-SUM($F$7:F321))*((Worksheets!$G$44^4*Worksheets!$AD$29^4+4*Worksheets!$G$44^3*(1-Worksheets!$G$44)*Worksheets!$AD$29^3+6*Worksheets!$G$44^2*(1-Worksheets!$G$44)^2*Worksheets!$AD$29^2+4*Worksheets!$G$44*(1-Worksheets!$G$44^3)*Worksheets!$AD$29)/Worksheets!$G$45),0)</f>
        <v>#VALUE!</v>
      </c>
      <c r="G322" s="90" t="str">
        <f>IF(Worksheets!$D$45='Yield Calculations'!$C$4,'Yield Calculations'!B322*'Yield Calculations'!C322,IF(Worksheets!$D$45='Yield Calculations'!$D$4,'Yield Calculations'!B322*'Yield Calculations'!D322,IF(Worksheets!$D$45='Yield Calculations'!$E$4,'Yield Calculations'!B322*'Yield Calculations'!E322,IF(Worksheets!$D$45='Yield Calculations'!$F$4,'Yield Calculations'!B322*'Yield Calculations'!F322,"Too Many Lanes"))))</f>
        <v>Too Many Lanes</v>
      </c>
      <c r="H322" s="90" t="str">
        <f>IF(Worksheets!$D$45='Yield Calculations'!$C$4,'Yield Calculations'!C322,IF(Worksheets!$D$45='Yield Calculations'!$D$4,'Yield Calculations'!D322,IF(Worksheets!$D$45='Yield Calculations'!$E$4,'Yield Calculations'!E322,IF(Worksheets!$D$45='Yield Calculations'!$F$4,'Yield Calculations'!F322,"Too Many Lanes"))))</f>
        <v>Too Many Lanes</v>
      </c>
      <c r="K322" s="83">
        <v>315</v>
      </c>
      <c r="L322" s="83" t="e">
        <f>Worksheets!$X$24*(K322-0.5)</f>
        <v>#VALUE!</v>
      </c>
      <c r="M322" s="90" t="e">
        <f>IF(Worksheets!$AA$24&gt;=K322,Worksheets!$L$45*Worksheets!$AD$29*(1-Worksheets!$AD$29)^('Yield Calculations'!K322-1),0)</f>
        <v>#VALUE!</v>
      </c>
      <c r="N322" s="90" t="e">
        <f>IF(Worksheets!$AA$24&gt;=K322,(Worksheets!$L$45-SUM($N$7:N321))*(((2*Worksheets!$L$44*(1-Worksheets!$L$44)*Worksheets!$AD$29)+(Worksheets!$L$44^2*Worksheets!$AD$29^2))/Worksheets!$L$45),0)</f>
        <v>#VALUE!</v>
      </c>
      <c r="O322" s="90" t="e">
        <f>IF(Worksheets!$AA$24&gt;=K322,(Worksheets!$L$45-SUM($O$7:O321))*((Worksheets!$L$44^3*Worksheets!$AD$29^3+3*Worksheets!$L$44^2*(1-Worksheets!$L$44)*Worksheets!$AD$29^2+3*Worksheets!$L$44*(1-Worksheets!$L$44)^2*Worksheets!$AD$29)/Worksheets!$L$45),0)</f>
        <v>#VALUE!</v>
      </c>
      <c r="P322" s="90" t="e">
        <f>IF(Worksheets!$AA$24&gt;=K322,(Worksheets!$L$45-SUM($P$7:P321))*((Worksheets!$L$44^4*Worksheets!$AD$29^4+4*Worksheets!$L$44^3*(1-Worksheets!$L$44)*Worksheets!$AD$29^3+6*Worksheets!$L$44^2*(1-Worksheets!$L$44)^2*Worksheets!$AD$29^2+4*Worksheets!$L$44*(1-Worksheets!$L$44^3)*Worksheets!$AD$29)/Worksheets!$L$45),0)</f>
        <v>#VALUE!</v>
      </c>
      <c r="Q322" s="90" t="str">
        <f>IF(Worksheets!$I$45='Yield Calculations'!$M$4,'Yield Calculations'!L322*'Yield Calculations'!M322,IF(Worksheets!$I$45='Yield Calculations'!$N$4,'Yield Calculations'!L322*'Yield Calculations'!N322,IF(Worksheets!$I$45='Yield Calculations'!$O$4,'Yield Calculations'!L322*'Yield Calculations'!O322,IF(Worksheets!$I$45='Yield Calculations'!$P$4,'Yield Calculations'!L322*'Yield Calculations'!P322,"Too Many Lanes"))))</f>
        <v>Too Many Lanes</v>
      </c>
      <c r="R322" s="90" t="str">
        <f>IF(Worksheets!$I$45='Yield Calculations'!$M$4,'Yield Calculations'!M322,IF(Worksheets!$I$45='Yield Calculations'!$N$4,'Yield Calculations'!N322,IF(Worksheets!$I$45='Yield Calculations'!$O$4,'Yield Calculations'!O322,IF(Worksheets!$I$45='Yield Calculations'!$P$4,'Yield Calculations'!P322,"Too Many Lanes"))))</f>
        <v>Too Many Lanes</v>
      </c>
    </row>
    <row r="323" spans="1:18">
      <c r="A323" s="83">
        <f t="shared" si="4"/>
        <v>316</v>
      </c>
      <c r="B323" s="83" t="e">
        <f>Worksheets!$S$24*(A323-0.5)</f>
        <v>#VALUE!</v>
      </c>
      <c r="C323" s="90" t="e">
        <f>IF(Worksheets!$V$24&gt;=A323,Worksheets!$G$45*Worksheets!$AD$29*(1-Worksheets!$AD$29)^('Yield Calculations'!A323-1),0)</f>
        <v>#VALUE!</v>
      </c>
      <c r="D323" s="90" t="e">
        <f>IF(Worksheets!$V$24&gt;=A323,(Worksheets!$G$45-SUM($D$7:D322))*(((2*Worksheets!$G$44*(1-Worksheets!$G$44)*Worksheets!$AD$29)+(Worksheets!$G$44^2*Worksheets!$AD$29^2))/Worksheets!$G$45),0)</f>
        <v>#VALUE!</v>
      </c>
      <c r="E323" s="90" t="e">
        <f>IF(Worksheets!$V$24&gt;=A323,(Worksheets!$G$45-SUM($E$7:E322))*((Worksheets!$G$44^3*Worksheets!$AD$29^3+3*Worksheets!$G$44^2*(1-Worksheets!$G$44)*Worksheets!$AD$29^2+3*Worksheets!$G$44*(1-Worksheets!$G$44)^2*Worksheets!$AD$29)/Worksheets!$G$45),0)</f>
        <v>#VALUE!</v>
      </c>
      <c r="F323" s="90" t="e">
        <f>IF(Worksheets!$V$24&gt;=A323,(Worksheets!$G$45-SUM($F$7:F322))*((Worksheets!$G$44^4*Worksheets!$AD$29^4+4*Worksheets!$G$44^3*(1-Worksheets!$G$44)*Worksheets!$AD$29^3+6*Worksheets!$G$44^2*(1-Worksheets!$G$44)^2*Worksheets!$AD$29^2+4*Worksheets!$G$44*(1-Worksheets!$G$44^3)*Worksheets!$AD$29)/Worksheets!$G$45),0)</f>
        <v>#VALUE!</v>
      </c>
      <c r="G323" s="90" t="str">
        <f>IF(Worksheets!$D$45='Yield Calculations'!$C$4,'Yield Calculations'!B323*'Yield Calculations'!C323,IF(Worksheets!$D$45='Yield Calculations'!$D$4,'Yield Calculations'!B323*'Yield Calculations'!D323,IF(Worksheets!$D$45='Yield Calculations'!$E$4,'Yield Calculations'!B323*'Yield Calculations'!E323,IF(Worksheets!$D$45='Yield Calculations'!$F$4,'Yield Calculations'!B323*'Yield Calculations'!F323,"Too Many Lanes"))))</f>
        <v>Too Many Lanes</v>
      </c>
      <c r="H323" s="90" t="str">
        <f>IF(Worksheets!$D$45='Yield Calculations'!$C$4,'Yield Calculations'!C323,IF(Worksheets!$D$45='Yield Calculations'!$D$4,'Yield Calculations'!D323,IF(Worksheets!$D$45='Yield Calculations'!$E$4,'Yield Calculations'!E323,IF(Worksheets!$D$45='Yield Calculations'!$F$4,'Yield Calculations'!F323,"Too Many Lanes"))))</f>
        <v>Too Many Lanes</v>
      </c>
      <c r="K323" s="83">
        <v>316</v>
      </c>
      <c r="L323" s="83" t="e">
        <f>Worksheets!$X$24*(K323-0.5)</f>
        <v>#VALUE!</v>
      </c>
      <c r="M323" s="90" t="e">
        <f>IF(Worksheets!$AA$24&gt;=K323,Worksheets!$L$45*Worksheets!$AD$29*(1-Worksheets!$AD$29)^('Yield Calculations'!K323-1),0)</f>
        <v>#VALUE!</v>
      </c>
      <c r="N323" s="90" t="e">
        <f>IF(Worksheets!$AA$24&gt;=K323,(Worksheets!$L$45-SUM($N$7:N322))*(((2*Worksheets!$L$44*(1-Worksheets!$L$44)*Worksheets!$AD$29)+(Worksheets!$L$44^2*Worksheets!$AD$29^2))/Worksheets!$L$45),0)</f>
        <v>#VALUE!</v>
      </c>
      <c r="O323" s="90" t="e">
        <f>IF(Worksheets!$AA$24&gt;=K323,(Worksheets!$L$45-SUM($O$7:O322))*((Worksheets!$L$44^3*Worksheets!$AD$29^3+3*Worksheets!$L$44^2*(1-Worksheets!$L$44)*Worksheets!$AD$29^2+3*Worksheets!$L$44*(1-Worksheets!$L$44)^2*Worksheets!$AD$29)/Worksheets!$L$45),0)</f>
        <v>#VALUE!</v>
      </c>
      <c r="P323" s="90" t="e">
        <f>IF(Worksheets!$AA$24&gt;=K323,(Worksheets!$L$45-SUM($P$7:P322))*((Worksheets!$L$44^4*Worksheets!$AD$29^4+4*Worksheets!$L$44^3*(1-Worksheets!$L$44)*Worksheets!$AD$29^3+6*Worksheets!$L$44^2*(1-Worksheets!$L$44)^2*Worksheets!$AD$29^2+4*Worksheets!$L$44*(1-Worksheets!$L$44^3)*Worksheets!$AD$29)/Worksheets!$L$45),0)</f>
        <v>#VALUE!</v>
      </c>
      <c r="Q323" s="90" t="str">
        <f>IF(Worksheets!$I$45='Yield Calculations'!$M$4,'Yield Calculations'!L323*'Yield Calculations'!M323,IF(Worksheets!$I$45='Yield Calculations'!$N$4,'Yield Calculations'!L323*'Yield Calculations'!N323,IF(Worksheets!$I$45='Yield Calculations'!$O$4,'Yield Calculations'!L323*'Yield Calculations'!O323,IF(Worksheets!$I$45='Yield Calculations'!$P$4,'Yield Calculations'!L323*'Yield Calculations'!P323,"Too Many Lanes"))))</f>
        <v>Too Many Lanes</v>
      </c>
      <c r="R323" s="90" t="str">
        <f>IF(Worksheets!$I$45='Yield Calculations'!$M$4,'Yield Calculations'!M323,IF(Worksheets!$I$45='Yield Calculations'!$N$4,'Yield Calculations'!N323,IF(Worksheets!$I$45='Yield Calculations'!$O$4,'Yield Calculations'!O323,IF(Worksheets!$I$45='Yield Calculations'!$P$4,'Yield Calculations'!P323,"Too Many Lanes"))))</f>
        <v>Too Many Lanes</v>
      </c>
    </row>
    <row r="324" spans="1:18">
      <c r="A324" s="83">
        <f t="shared" si="4"/>
        <v>317</v>
      </c>
      <c r="B324" s="83" t="e">
        <f>Worksheets!$S$24*(A324-0.5)</f>
        <v>#VALUE!</v>
      </c>
      <c r="C324" s="90" t="e">
        <f>IF(Worksheets!$V$24&gt;=A324,Worksheets!$G$45*Worksheets!$AD$29*(1-Worksheets!$AD$29)^('Yield Calculations'!A324-1),0)</f>
        <v>#VALUE!</v>
      </c>
      <c r="D324" s="90" t="e">
        <f>IF(Worksheets!$V$24&gt;=A324,(Worksheets!$G$45-SUM($D$7:D323))*(((2*Worksheets!$G$44*(1-Worksheets!$G$44)*Worksheets!$AD$29)+(Worksheets!$G$44^2*Worksheets!$AD$29^2))/Worksheets!$G$45),0)</f>
        <v>#VALUE!</v>
      </c>
      <c r="E324" s="90" t="e">
        <f>IF(Worksheets!$V$24&gt;=A324,(Worksheets!$G$45-SUM($E$7:E323))*((Worksheets!$G$44^3*Worksheets!$AD$29^3+3*Worksheets!$G$44^2*(1-Worksheets!$G$44)*Worksheets!$AD$29^2+3*Worksheets!$G$44*(1-Worksheets!$G$44)^2*Worksheets!$AD$29)/Worksheets!$G$45),0)</f>
        <v>#VALUE!</v>
      </c>
      <c r="F324" s="90" t="e">
        <f>IF(Worksheets!$V$24&gt;=A324,(Worksheets!$G$45-SUM($F$7:F323))*((Worksheets!$G$44^4*Worksheets!$AD$29^4+4*Worksheets!$G$44^3*(1-Worksheets!$G$44)*Worksheets!$AD$29^3+6*Worksheets!$G$44^2*(1-Worksheets!$G$44)^2*Worksheets!$AD$29^2+4*Worksheets!$G$44*(1-Worksheets!$G$44^3)*Worksheets!$AD$29)/Worksheets!$G$45),0)</f>
        <v>#VALUE!</v>
      </c>
      <c r="G324" s="90" t="str">
        <f>IF(Worksheets!$D$45='Yield Calculations'!$C$4,'Yield Calculations'!B324*'Yield Calculations'!C324,IF(Worksheets!$D$45='Yield Calculations'!$D$4,'Yield Calculations'!B324*'Yield Calculations'!D324,IF(Worksheets!$D$45='Yield Calculations'!$E$4,'Yield Calculations'!B324*'Yield Calculations'!E324,IF(Worksheets!$D$45='Yield Calculations'!$F$4,'Yield Calculations'!B324*'Yield Calculations'!F324,"Too Many Lanes"))))</f>
        <v>Too Many Lanes</v>
      </c>
      <c r="H324" s="90" t="str">
        <f>IF(Worksheets!$D$45='Yield Calculations'!$C$4,'Yield Calculations'!C324,IF(Worksheets!$D$45='Yield Calculations'!$D$4,'Yield Calculations'!D324,IF(Worksheets!$D$45='Yield Calculations'!$E$4,'Yield Calculations'!E324,IF(Worksheets!$D$45='Yield Calculations'!$F$4,'Yield Calculations'!F324,"Too Many Lanes"))))</f>
        <v>Too Many Lanes</v>
      </c>
      <c r="K324" s="83">
        <v>317</v>
      </c>
      <c r="L324" s="83" t="e">
        <f>Worksheets!$X$24*(K324-0.5)</f>
        <v>#VALUE!</v>
      </c>
      <c r="M324" s="90" t="e">
        <f>IF(Worksheets!$AA$24&gt;=K324,Worksheets!$L$45*Worksheets!$AD$29*(1-Worksheets!$AD$29)^('Yield Calculations'!K324-1),0)</f>
        <v>#VALUE!</v>
      </c>
      <c r="N324" s="90" t="e">
        <f>IF(Worksheets!$AA$24&gt;=K324,(Worksheets!$L$45-SUM($N$7:N323))*(((2*Worksheets!$L$44*(1-Worksheets!$L$44)*Worksheets!$AD$29)+(Worksheets!$L$44^2*Worksheets!$AD$29^2))/Worksheets!$L$45),0)</f>
        <v>#VALUE!</v>
      </c>
      <c r="O324" s="90" t="e">
        <f>IF(Worksheets!$AA$24&gt;=K324,(Worksheets!$L$45-SUM($O$7:O323))*((Worksheets!$L$44^3*Worksheets!$AD$29^3+3*Worksheets!$L$44^2*(1-Worksheets!$L$44)*Worksheets!$AD$29^2+3*Worksheets!$L$44*(1-Worksheets!$L$44)^2*Worksheets!$AD$29)/Worksheets!$L$45),0)</f>
        <v>#VALUE!</v>
      </c>
      <c r="P324" s="90" t="e">
        <f>IF(Worksheets!$AA$24&gt;=K324,(Worksheets!$L$45-SUM($P$7:P323))*((Worksheets!$L$44^4*Worksheets!$AD$29^4+4*Worksheets!$L$44^3*(1-Worksheets!$L$44)*Worksheets!$AD$29^3+6*Worksheets!$L$44^2*(1-Worksheets!$L$44)^2*Worksheets!$AD$29^2+4*Worksheets!$L$44*(1-Worksheets!$L$44^3)*Worksheets!$AD$29)/Worksheets!$L$45),0)</f>
        <v>#VALUE!</v>
      </c>
      <c r="Q324" s="90" t="str">
        <f>IF(Worksheets!$I$45='Yield Calculations'!$M$4,'Yield Calculations'!L324*'Yield Calculations'!M324,IF(Worksheets!$I$45='Yield Calculations'!$N$4,'Yield Calculations'!L324*'Yield Calculations'!N324,IF(Worksheets!$I$45='Yield Calculations'!$O$4,'Yield Calculations'!L324*'Yield Calculations'!O324,IF(Worksheets!$I$45='Yield Calculations'!$P$4,'Yield Calculations'!L324*'Yield Calculations'!P324,"Too Many Lanes"))))</f>
        <v>Too Many Lanes</v>
      </c>
      <c r="R324" s="90" t="str">
        <f>IF(Worksheets!$I$45='Yield Calculations'!$M$4,'Yield Calculations'!M324,IF(Worksheets!$I$45='Yield Calculations'!$N$4,'Yield Calculations'!N324,IF(Worksheets!$I$45='Yield Calculations'!$O$4,'Yield Calculations'!O324,IF(Worksheets!$I$45='Yield Calculations'!$P$4,'Yield Calculations'!P324,"Too Many Lanes"))))</f>
        <v>Too Many Lanes</v>
      </c>
    </row>
    <row r="325" spans="1:18">
      <c r="A325" s="83">
        <f t="shared" si="4"/>
        <v>318</v>
      </c>
      <c r="B325" s="83" t="e">
        <f>Worksheets!$S$24*(A325-0.5)</f>
        <v>#VALUE!</v>
      </c>
      <c r="C325" s="90" t="e">
        <f>IF(Worksheets!$V$24&gt;=A325,Worksheets!$G$45*Worksheets!$AD$29*(1-Worksheets!$AD$29)^('Yield Calculations'!A325-1),0)</f>
        <v>#VALUE!</v>
      </c>
      <c r="D325" s="90" t="e">
        <f>IF(Worksheets!$V$24&gt;=A325,(Worksheets!$G$45-SUM($D$7:D324))*(((2*Worksheets!$G$44*(1-Worksheets!$G$44)*Worksheets!$AD$29)+(Worksheets!$G$44^2*Worksheets!$AD$29^2))/Worksheets!$G$45),0)</f>
        <v>#VALUE!</v>
      </c>
      <c r="E325" s="90" t="e">
        <f>IF(Worksheets!$V$24&gt;=A325,(Worksheets!$G$45-SUM($E$7:E324))*((Worksheets!$G$44^3*Worksheets!$AD$29^3+3*Worksheets!$G$44^2*(1-Worksheets!$G$44)*Worksheets!$AD$29^2+3*Worksheets!$G$44*(1-Worksheets!$G$44)^2*Worksheets!$AD$29)/Worksheets!$G$45),0)</f>
        <v>#VALUE!</v>
      </c>
      <c r="F325" s="90" t="e">
        <f>IF(Worksheets!$V$24&gt;=A325,(Worksheets!$G$45-SUM($F$7:F324))*((Worksheets!$G$44^4*Worksheets!$AD$29^4+4*Worksheets!$G$44^3*(1-Worksheets!$G$44)*Worksheets!$AD$29^3+6*Worksheets!$G$44^2*(1-Worksheets!$G$44)^2*Worksheets!$AD$29^2+4*Worksheets!$G$44*(1-Worksheets!$G$44^3)*Worksheets!$AD$29)/Worksheets!$G$45),0)</f>
        <v>#VALUE!</v>
      </c>
      <c r="G325" s="90" t="str">
        <f>IF(Worksheets!$D$45='Yield Calculations'!$C$4,'Yield Calculations'!B325*'Yield Calculations'!C325,IF(Worksheets!$D$45='Yield Calculations'!$D$4,'Yield Calculations'!B325*'Yield Calculations'!D325,IF(Worksheets!$D$45='Yield Calculations'!$E$4,'Yield Calculations'!B325*'Yield Calculations'!E325,IF(Worksheets!$D$45='Yield Calculations'!$F$4,'Yield Calculations'!B325*'Yield Calculations'!F325,"Too Many Lanes"))))</f>
        <v>Too Many Lanes</v>
      </c>
      <c r="H325" s="90" t="str">
        <f>IF(Worksheets!$D$45='Yield Calculations'!$C$4,'Yield Calculations'!C325,IF(Worksheets!$D$45='Yield Calculations'!$D$4,'Yield Calculations'!D325,IF(Worksheets!$D$45='Yield Calculations'!$E$4,'Yield Calculations'!E325,IF(Worksheets!$D$45='Yield Calculations'!$F$4,'Yield Calculations'!F325,"Too Many Lanes"))))</f>
        <v>Too Many Lanes</v>
      </c>
      <c r="K325" s="83">
        <v>318</v>
      </c>
      <c r="L325" s="83" t="e">
        <f>Worksheets!$X$24*(K325-0.5)</f>
        <v>#VALUE!</v>
      </c>
      <c r="M325" s="90" t="e">
        <f>IF(Worksheets!$AA$24&gt;=K325,Worksheets!$L$45*Worksheets!$AD$29*(1-Worksheets!$AD$29)^('Yield Calculations'!K325-1),0)</f>
        <v>#VALUE!</v>
      </c>
      <c r="N325" s="90" t="e">
        <f>IF(Worksheets!$AA$24&gt;=K325,(Worksheets!$L$45-SUM($N$7:N324))*(((2*Worksheets!$L$44*(1-Worksheets!$L$44)*Worksheets!$AD$29)+(Worksheets!$L$44^2*Worksheets!$AD$29^2))/Worksheets!$L$45),0)</f>
        <v>#VALUE!</v>
      </c>
      <c r="O325" s="90" t="e">
        <f>IF(Worksheets!$AA$24&gt;=K325,(Worksheets!$L$45-SUM($O$7:O324))*((Worksheets!$L$44^3*Worksheets!$AD$29^3+3*Worksheets!$L$44^2*(1-Worksheets!$L$44)*Worksheets!$AD$29^2+3*Worksheets!$L$44*(1-Worksheets!$L$44)^2*Worksheets!$AD$29)/Worksheets!$L$45),0)</f>
        <v>#VALUE!</v>
      </c>
      <c r="P325" s="90" t="e">
        <f>IF(Worksheets!$AA$24&gt;=K325,(Worksheets!$L$45-SUM($P$7:P324))*((Worksheets!$L$44^4*Worksheets!$AD$29^4+4*Worksheets!$L$44^3*(1-Worksheets!$L$44)*Worksheets!$AD$29^3+6*Worksheets!$L$44^2*(1-Worksheets!$L$44)^2*Worksheets!$AD$29^2+4*Worksheets!$L$44*(1-Worksheets!$L$44^3)*Worksheets!$AD$29)/Worksheets!$L$45),0)</f>
        <v>#VALUE!</v>
      </c>
      <c r="Q325" s="90" t="str">
        <f>IF(Worksheets!$I$45='Yield Calculations'!$M$4,'Yield Calculations'!L325*'Yield Calculations'!M325,IF(Worksheets!$I$45='Yield Calculations'!$N$4,'Yield Calculations'!L325*'Yield Calculations'!N325,IF(Worksheets!$I$45='Yield Calculations'!$O$4,'Yield Calculations'!L325*'Yield Calculations'!O325,IF(Worksheets!$I$45='Yield Calculations'!$P$4,'Yield Calculations'!L325*'Yield Calculations'!P325,"Too Many Lanes"))))</f>
        <v>Too Many Lanes</v>
      </c>
      <c r="R325" s="90" t="str">
        <f>IF(Worksheets!$I$45='Yield Calculations'!$M$4,'Yield Calculations'!M325,IF(Worksheets!$I$45='Yield Calculations'!$N$4,'Yield Calculations'!N325,IF(Worksheets!$I$45='Yield Calculations'!$O$4,'Yield Calculations'!O325,IF(Worksheets!$I$45='Yield Calculations'!$P$4,'Yield Calculations'!P325,"Too Many Lanes"))))</f>
        <v>Too Many Lanes</v>
      </c>
    </row>
    <row r="326" spans="1:18">
      <c r="A326" s="83">
        <f t="shared" si="4"/>
        <v>319</v>
      </c>
      <c r="B326" s="83" t="e">
        <f>Worksheets!$S$24*(A326-0.5)</f>
        <v>#VALUE!</v>
      </c>
      <c r="C326" s="90" t="e">
        <f>IF(Worksheets!$V$24&gt;=A326,Worksheets!$G$45*Worksheets!$AD$29*(1-Worksheets!$AD$29)^('Yield Calculations'!A326-1),0)</f>
        <v>#VALUE!</v>
      </c>
      <c r="D326" s="90" t="e">
        <f>IF(Worksheets!$V$24&gt;=A326,(Worksheets!$G$45-SUM($D$7:D325))*(((2*Worksheets!$G$44*(1-Worksheets!$G$44)*Worksheets!$AD$29)+(Worksheets!$G$44^2*Worksheets!$AD$29^2))/Worksheets!$G$45),0)</f>
        <v>#VALUE!</v>
      </c>
      <c r="E326" s="90" t="e">
        <f>IF(Worksheets!$V$24&gt;=A326,(Worksheets!$G$45-SUM($E$7:E325))*((Worksheets!$G$44^3*Worksheets!$AD$29^3+3*Worksheets!$G$44^2*(1-Worksheets!$G$44)*Worksheets!$AD$29^2+3*Worksheets!$G$44*(1-Worksheets!$G$44)^2*Worksheets!$AD$29)/Worksheets!$G$45),0)</f>
        <v>#VALUE!</v>
      </c>
      <c r="F326" s="90" t="e">
        <f>IF(Worksheets!$V$24&gt;=A326,(Worksheets!$G$45-SUM($F$7:F325))*((Worksheets!$G$44^4*Worksheets!$AD$29^4+4*Worksheets!$G$44^3*(1-Worksheets!$G$44)*Worksheets!$AD$29^3+6*Worksheets!$G$44^2*(1-Worksheets!$G$44)^2*Worksheets!$AD$29^2+4*Worksheets!$G$44*(1-Worksheets!$G$44^3)*Worksheets!$AD$29)/Worksheets!$G$45),0)</f>
        <v>#VALUE!</v>
      </c>
      <c r="G326" s="90" t="str">
        <f>IF(Worksheets!$D$45='Yield Calculations'!$C$4,'Yield Calculations'!B326*'Yield Calculations'!C326,IF(Worksheets!$D$45='Yield Calculations'!$D$4,'Yield Calculations'!B326*'Yield Calculations'!D326,IF(Worksheets!$D$45='Yield Calculations'!$E$4,'Yield Calculations'!B326*'Yield Calculations'!E326,IF(Worksheets!$D$45='Yield Calculations'!$F$4,'Yield Calculations'!B326*'Yield Calculations'!F326,"Too Many Lanes"))))</f>
        <v>Too Many Lanes</v>
      </c>
      <c r="H326" s="90" t="str">
        <f>IF(Worksheets!$D$45='Yield Calculations'!$C$4,'Yield Calculations'!C326,IF(Worksheets!$D$45='Yield Calculations'!$D$4,'Yield Calculations'!D326,IF(Worksheets!$D$45='Yield Calculations'!$E$4,'Yield Calculations'!E326,IF(Worksheets!$D$45='Yield Calculations'!$F$4,'Yield Calculations'!F326,"Too Many Lanes"))))</f>
        <v>Too Many Lanes</v>
      </c>
      <c r="K326" s="83">
        <v>319</v>
      </c>
      <c r="L326" s="83" t="e">
        <f>Worksheets!$X$24*(K326-0.5)</f>
        <v>#VALUE!</v>
      </c>
      <c r="M326" s="90" t="e">
        <f>IF(Worksheets!$AA$24&gt;=K326,Worksheets!$L$45*Worksheets!$AD$29*(1-Worksheets!$AD$29)^('Yield Calculations'!K326-1),0)</f>
        <v>#VALUE!</v>
      </c>
      <c r="N326" s="90" t="e">
        <f>IF(Worksheets!$AA$24&gt;=K326,(Worksheets!$L$45-SUM($N$7:N325))*(((2*Worksheets!$L$44*(1-Worksheets!$L$44)*Worksheets!$AD$29)+(Worksheets!$L$44^2*Worksheets!$AD$29^2))/Worksheets!$L$45),0)</f>
        <v>#VALUE!</v>
      </c>
      <c r="O326" s="90" t="e">
        <f>IF(Worksheets!$AA$24&gt;=K326,(Worksheets!$L$45-SUM($O$7:O325))*((Worksheets!$L$44^3*Worksheets!$AD$29^3+3*Worksheets!$L$44^2*(1-Worksheets!$L$44)*Worksheets!$AD$29^2+3*Worksheets!$L$44*(1-Worksheets!$L$44)^2*Worksheets!$AD$29)/Worksheets!$L$45),0)</f>
        <v>#VALUE!</v>
      </c>
      <c r="P326" s="90" t="e">
        <f>IF(Worksheets!$AA$24&gt;=K326,(Worksheets!$L$45-SUM($P$7:P325))*((Worksheets!$L$44^4*Worksheets!$AD$29^4+4*Worksheets!$L$44^3*(1-Worksheets!$L$44)*Worksheets!$AD$29^3+6*Worksheets!$L$44^2*(1-Worksheets!$L$44)^2*Worksheets!$AD$29^2+4*Worksheets!$L$44*(1-Worksheets!$L$44^3)*Worksheets!$AD$29)/Worksheets!$L$45),0)</f>
        <v>#VALUE!</v>
      </c>
      <c r="Q326" s="90" t="str">
        <f>IF(Worksheets!$I$45='Yield Calculations'!$M$4,'Yield Calculations'!L326*'Yield Calculations'!M326,IF(Worksheets!$I$45='Yield Calculations'!$N$4,'Yield Calculations'!L326*'Yield Calculations'!N326,IF(Worksheets!$I$45='Yield Calculations'!$O$4,'Yield Calculations'!L326*'Yield Calculations'!O326,IF(Worksheets!$I$45='Yield Calculations'!$P$4,'Yield Calculations'!L326*'Yield Calculations'!P326,"Too Many Lanes"))))</f>
        <v>Too Many Lanes</v>
      </c>
      <c r="R326" s="90" t="str">
        <f>IF(Worksheets!$I$45='Yield Calculations'!$M$4,'Yield Calculations'!M326,IF(Worksheets!$I$45='Yield Calculations'!$N$4,'Yield Calculations'!N326,IF(Worksheets!$I$45='Yield Calculations'!$O$4,'Yield Calculations'!O326,IF(Worksheets!$I$45='Yield Calculations'!$P$4,'Yield Calculations'!P326,"Too Many Lanes"))))</f>
        <v>Too Many Lanes</v>
      </c>
    </row>
    <row r="327" spans="1:18">
      <c r="A327" s="83">
        <f t="shared" si="4"/>
        <v>320</v>
      </c>
      <c r="B327" s="83" t="e">
        <f>Worksheets!$S$24*(A327-0.5)</f>
        <v>#VALUE!</v>
      </c>
      <c r="C327" s="90" t="e">
        <f>IF(Worksheets!$V$24&gt;=A327,Worksheets!$G$45*Worksheets!$AD$29*(1-Worksheets!$AD$29)^('Yield Calculations'!A327-1),0)</f>
        <v>#VALUE!</v>
      </c>
      <c r="D327" s="90" t="e">
        <f>IF(Worksheets!$V$24&gt;=A327,(Worksheets!$G$45-SUM($D$7:D326))*(((2*Worksheets!$G$44*(1-Worksheets!$G$44)*Worksheets!$AD$29)+(Worksheets!$G$44^2*Worksheets!$AD$29^2))/Worksheets!$G$45),0)</f>
        <v>#VALUE!</v>
      </c>
      <c r="E327" s="90" t="e">
        <f>IF(Worksheets!$V$24&gt;=A327,(Worksheets!$G$45-SUM($E$7:E326))*((Worksheets!$G$44^3*Worksheets!$AD$29^3+3*Worksheets!$G$44^2*(1-Worksheets!$G$44)*Worksheets!$AD$29^2+3*Worksheets!$G$44*(1-Worksheets!$G$44)^2*Worksheets!$AD$29)/Worksheets!$G$45),0)</f>
        <v>#VALUE!</v>
      </c>
      <c r="F327" s="90" t="e">
        <f>IF(Worksheets!$V$24&gt;=A327,(Worksheets!$G$45-SUM($F$7:F326))*((Worksheets!$G$44^4*Worksheets!$AD$29^4+4*Worksheets!$G$44^3*(1-Worksheets!$G$44)*Worksheets!$AD$29^3+6*Worksheets!$G$44^2*(1-Worksheets!$G$44)^2*Worksheets!$AD$29^2+4*Worksheets!$G$44*(1-Worksheets!$G$44^3)*Worksheets!$AD$29)/Worksheets!$G$45),0)</f>
        <v>#VALUE!</v>
      </c>
      <c r="G327" s="90" t="str">
        <f>IF(Worksheets!$D$45='Yield Calculations'!$C$4,'Yield Calculations'!B327*'Yield Calculations'!C327,IF(Worksheets!$D$45='Yield Calculations'!$D$4,'Yield Calculations'!B327*'Yield Calculations'!D327,IF(Worksheets!$D$45='Yield Calculations'!$E$4,'Yield Calculations'!B327*'Yield Calculations'!E327,IF(Worksheets!$D$45='Yield Calculations'!$F$4,'Yield Calculations'!B327*'Yield Calculations'!F327,"Too Many Lanes"))))</f>
        <v>Too Many Lanes</v>
      </c>
      <c r="H327" s="90" t="str">
        <f>IF(Worksheets!$D$45='Yield Calculations'!$C$4,'Yield Calculations'!C327,IF(Worksheets!$D$45='Yield Calculations'!$D$4,'Yield Calculations'!D327,IF(Worksheets!$D$45='Yield Calculations'!$E$4,'Yield Calculations'!E327,IF(Worksheets!$D$45='Yield Calculations'!$F$4,'Yield Calculations'!F327,"Too Many Lanes"))))</f>
        <v>Too Many Lanes</v>
      </c>
      <c r="K327" s="83">
        <v>320</v>
      </c>
      <c r="L327" s="83" t="e">
        <f>Worksheets!$X$24*(K327-0.5)</f>
        <v>#VALUE!</v>
      </c>
      <c r="M327" s="90" t="e">
        <f>IF(Worksheets!$AA$24&gt;=K327,Worksheets!$L$45*Worksheets!$AD$29*(1-Worksheets!$AD$29)^('Yield Calculations'!K327-1),0)</f>
        <v>#VALUE!</v>
      </c>
      <c r="N327" s="90" t="e">
        <f>IF(Worksheets!$AA$24&gt;=K327,(Worksheets!$L$45-SUM($N$7:N326))*(((2*Worksheets!$L$44*(1-Worksheets!$L$44)*Worksheets!$AD$29)+(Worksheets!$L$44^2*Worksheets!$AD$29^2))/Worksheets!$L$45),0)</f>
        <v>#VALUE!</v>
      </c>
      <c r="O327" s="90" t="e">
        <f>IF(Worksheets!$AA$24&gt;=K327,(Worksheets!$L$45-SUM($O$7:O326))*((Worksheets!$L$44^3*Worksheets!$AD$29^3+3*Worksheets!$L$44^2*(1-Worksheets!$L$44)*Worksheets!$AD$29^2+3*Worksheets!$L$44*(1-Worksheets!$L$44)^2*Worksheets!$AD$29)/Worksheets!$L$45),0)</f>
        <v>#VALUE!</v>
      </c>
      <c r="P327" s="90" t="e">
        <f>IF(Worksheets!$AA$24&gt;=K327,(Worksheets!$L$45-SUM($P$7:P326))*((Worksheets!$L$44^4*Worksheets!$AD$29^4+4*Worksheets!$L$44^3*(1-Worksheets!$L$44)*Worksheets!$AD$29^3+6*Worksheets!$L$44^2*(1-Worksheets!$L$44)^2*Worksheets!$AD$29^2+4*Worksheets!$L$44*(1-Worksheets!$L$44^3)*Worksheets!$AD$29)/Worksheets!$L$45),0)</f>
        <v>#VALUE!</v>
      </c>
      <c r="Q327" s="90" t="str">
        <f>IF(Worksheets!$I$45='Yield Calculations'!$M$4,'Yield Calculations'!L327*'Yield Calculations'!M327,IF(Worksheets!$I$45='Yield Calculations'!$N$4,'Yield Calculations'!L327*'Yield Calculations'!N327,IF(Worksheets!$I$45='Yield Calculations'!$O$4,'Yield Calculations'!L327*'Yield Calculations'!O327,IF(Worksheets!$I$45='Yield Calculations'!$P$4,'Yield Calculations'!L327*'Yield Calculations'!P327,"Too Many Lanes"))))</f>
        <v>Too Many Lanes</v>
      </c>
      <c r="R327" s="90" t="str">
        <f>IF(Worksheets!$I$45='Yield Calculations'!$M$4,'Yield Calculations'!M327,IF(Worksheets!$I$45='Yield Calculations'!$N$4,'Yield Calculations'!N327,IF(Worksheets!$I$45='Yield Calculations'!$O$4,'Yield Calculations'!O327,IF(Worksheets!$I$45='Yield Calculations'!$P$4,'Yield Calculations'!P327,"Too Many Lanes"))))</f>
        <v>Too Many Lanes</v>
      </c>
    </row>
    <row r="328" spans="1:18">
      <c r="A328" s="83">
        <f t="shared" si="4"/>
        <v>321</v>
      </c>
      <c r="B328" s="83" t="e">
        <f>Worksheets!$S$24*(A328-0.5)</f>
        <v>#VALUE!</v>
      </c>
      <c r="C328" s="90" t="e">
        <f>IF(Worksheets!$V$24&gt;=A328,Worksheets!$G$45*Worksheets!$AD$29*(1-Worksheets!$AD$29)^('Yield Calculations'!A328-1),0)</f>
        <v>#VALUE!</v>
      </c>
      <c r="D328" s="90" t="e">
        <f>IF(Worksheets!$V$24&gt;=A328,(Worksheets!$G$45-SUM($D$7:D327))*(((2*Worksheets!$G$44*(1-Worksheets!$G$44)*Worksheets!$AD$29)+(Worksheets!$G$44^2*Worksheets!$AD$29^2))/Worksheets!$G$45),0)</f>
        <v>#VALUE!</v>
      </c>
      <c r="E328" s="90" t="e">
        <f>IF(Worksheets!$V$24&gt;=A328,(Worksheets!$G$45-SUM($E$7:E327))*((Worksheets!$G$44^3*Worksheets!$AD$29^3+3*Worksheets!$G$44^2*(1-Worksheets!$G$44)*Worksheets!$AD$29^2+3*Worksheets!$G$44*(1-Worksheets!$G$44)^2*Worksheets!$AD$29)/Worksheets!$G$45),0)</f>
        <v>#VALUE!</v>
      </c>
      <c r="F328" s="90" t="e">
        <f>IF(Worksheets!$V$24&gt;=A328,(Worksheets!$G$45-SUM($F$7:F327))*((Worksheets!$G$44^4*Worksheets!$AD$29^4+4*Worksheets!$G$44^3*(1-Worksheets!$G$44)*Worksheets!$AD$29^3+6*Worksheets!$G$44^2*(1-Worksheets!$G$44)^2*Worksheets!$AD$29^2+4*Worksheets!$G$44*(1-Worksheets!$G$44^3)*Worksheets!$AD$29)/Worksheets!$G$45),0)</f>
        <v>#VALUE!</v>
      </c>
      <c r="G328" s="90" t="str">
        <f>IF(Worksheets!$D$45='Yield Calculations'!$C$4,'Yield Calculations'!B328*'Yield Calculations'!C328,IF(Worksheets!$D$45='Yield Calculations'!$D$4,'Yield Calculations'!B328*'Yield Calculations'!D328,IF(Worksheets!$D$45='Yield Calculations'!$E$4,'Yield Calculations'!B328*'Yield Calculations'!E328,IF(Worksheets!$D$45='Yield Calculations'!$F$4,'Yield Calculations'!B328*'Yield Calculations'!F328,"Too Many Lanes"))))</f>
        <v>Too Many Lanes</v>
      </c>
      <c r="H328" s="90" t="str">
        <f>IF(Worksheets!$D$45='Yield Calculations'!$C$4,'Yield Calculations'!C328,IF(Worksheets!$D$45='Yield Calculations'!$D$4,'Yield Calculations'!D328,IF(Worksheets!$D$45='Yield Calculations'!$E$4,'Yield Calculations'!E328,IF(Worksheets!$D$45='Yield Calculations'!$F$4,'Yield Calculations'!F328,"Too Many Lanes"))))</f>
        <v>Too Many Lanes</v>
      </c>
      <c r="K328" s="83">
        <v>321</v>
      </c>
      <c r="L328" s="83" t="e">
        <f>Worksheets!$X$24*(K328-0.5)</f>
        <v>#VALUE!</v>
      </c>
      <c r="M328" s="90" t="e">
        <f>IF(Worksheets!$AA$24&gt;=K328,Worksheets!$L$45*Worksheets!$AD$29*(1-Worksheets!$AD$29)^('Yield Calculations'!K328-1),0)</f>
        <v>#VALUE!</v>
      </c>
      <c r="N328" s="90" t="e">
        <f>IF(Worksheets!$AA$24&gt;=K328,(Worksheets!$L$45-SUM($N$7:N327))*(((2*Worksheets!$L$44*(1-Worksheets!$L$44)*Worksheets!$AD$29)+(Worksheets!$L$44^2*Worksheets!$AD$29^2))/Worksheets!$L$45),0)</f>
        <v>#VALUE!</v>
      </c>
      <c r="O328" s="90" t="e">
        <f>IF(Worksheets!$AA$24&gt;=K328,(Worksheets!$L$45-SUM($O$7:O327))*((Worksheets!$L$44^3*Worksheets!$AD$29^3+3*Worksheets!$L$44^2*(1-Worksheets!$L$44)*Worksheets!$AD$29^2+3*Worksheets!$L$44*(1-Worksheets!$L$44)^2*Worksheets!$AD$29)/Worksheets!$L$45),0)</f>
        <v>#VALUE!</v>
      </c>
      <c r="P328" s="90" t="e">
        <f>IF(Worksheets!$AA$24&gt;=K328,(Worksheets!$L$45-SUM($P$7:P327))*((Worksheets!$L$44^4*Worksheets!$AD$29^4+4*Worksheets!$L$44^3*(1-Worksheets!$L$44)*Worksheets!$AD$29^3+6*Worksheets!$L$44^2*(1-Worksheets!$L$44)^2*Worksheets!$AD$29^2+4*Worksheets!$L$44*(1-Worksheets!$L$44^3)*Worksheets!$AD$29)/Worksheets!$L$45),0)</f>
        <v>#VALUE!</v>
      </c>
      <c r="Q328" s="90" t="str">
        <f>IF(Worksheets!$I$45='Yield Calculations'!$M$4,'Yield Calculations'!L328*'Yield Calculations'!M328,IF(Worksheets!$I$45='Yield Calculations'!$N$4,'Yield Calculations'!L328*'Yield Calculations'!N328,IF(Worksheets!$I$45='Yield Calculations'!$O$4,'Yield Calculations'!L328*'Yield Calculations'!O328,IF(Worksheets!$I$45='Yield Calculations'!$P$4,'Yield Calculations'!L328*'Yield Calculations'!P328,"Too Many Lanes"))))</f>
        <v>Too Many Lanes</v>
      </c>
      <c r="R328" s="90" t="str">
        <f>IF(Worksheets!$I$45='Yield Calculations'!$M$4,'Yield Calculations'!M328,IF(Worksheets!$I$45='Yield Calculations'!$N$4,'Yield Calculations'!N328,IF(Worksheets!$I$45='Yield Calculations'!$O$4,'Yield Calculations'!O328,IF(Worksheets!$I$45='Yield Calculations'!$P$4,'Yield Calculations'!P328,"Too Many Lanes"))))</f>
        <v>Too Many Lanes</v>
      </c>
    </row>
    <row r="329" spans="1:18">
      <c r="A329" s="83">
        <f t="shared" ref="A329:A392" si="5">A328+1</f>
        <v>322</v>
      </c>
      <c r="B329" s="83" t="e">
        <f>Worksheets!$S$24*(A329-0.5)</f>
        <v>#VALUE!</v>
      </c>
      <c r="C329" s="90" t="e">
        <f>IF(Worksheets!$V$24&gt;=A329,Worksheets!$G$45*Worksheets!$AD$29*(1-Worksheets!$AD$29)^('Yield Calculations'!A329-1),0)</f>
        <v>#VALUE!</v>
      </c>
      <c r="D329" s="90" t="e">
        <f>IF(Worksheets!$V$24&gt;=A329,(Worksheets!$G$45-SUM($D$7:D328))*(((2*Worksheets!$G$44*(1-Worksheets!$G$44)*Worksheets!$AD$29)+(Worksheets!$G$44^2*Worksheets!$AD$29^2))/Worksheets!$G$45),0)</f>
        <v>#VALUE!</v>
      </c>
      <c r="E329" s="90" t="e">
        <f>IF(Worksheets!$V$24&gt;=A329,(Worksheets!$G$45-SUM($E$7:E328))*((Worksheets!$G$44^3*Worksheets!$AD$29^3+3*Worksheets!$G$44^2*(1-Worksheets!$G$44)*Worksheets!$AD$29^2+3*Worksheets!$G$44*(1-Worksheets!$G$44)^2*Worksheets!$AD$29)/Worksheets!$G$45),0)</f>
        <v>#VALUE!</v>
      </c>
      <c r="F329" s="90" t="e">
        <f>IF(Worksheets!$V$24&gt;=A329,(Worksheets!$G$45-SUM($F$7:F328))*((Worksheets!$G$44^4*Worksheets!$AD$29^4+4*Worksheets!$G$44^3*(1-Worksheets!$G$44)*Worksheets!$AD$29^3+6*Worksheets!$G$44^2*(1-Worksheets!$G$44)^2*Worksheets!$AD$29^2+4*Worksheets!$G$44*(1-Worksheets!$G$44^3)*Worksheets!$AD$29)/Worksheets!$G$45),0)</f>
        <v>#VALUE!</v>
      </c>
      <c r="G329" s="90" t="str">
        <f>IF(Worksheets!$D$45='Yield Calculations'!$C$4,'Yield Calculations'!B329*'Yield Calculations'!C329,IF(Worksheets!$D$45='Yield Calculations'!$D$4,'Yield Calculations'!B329*'Yield Calculations'!D329,IF(Worksheets!$D$45='Yield Calculations'!$E$4,'Yield Calculations'!B329*'Yield Calculations'!E329,IF(Worksheets!$D$45='Yield Calculations'!$F$4,'Yield Calculations'!B329*'Yield Calculations'!F329,"Too Many Lanes"))))</f>
        <v>Too Many Lanes</v>
      </c>
      <c r="H329" s="90" t="str">
        <f>IF(Worksheets!$D$45='Yield Calculations'!$C$4,'Yield Calculations'!C329,IF(Worksheets!$D$45='Yield Calculations'!$D$4,'Yield Calculations'!D329,IF(Worksheets!$D$45='Yield Calculations'!$E$4,'Yield Calculations'!E329,IF(Worksheets!$D$45='Yield Calculations'!$F$4,'Yield Calculations'!F329,"Too Many Lanes"))))</f>
        <v>Too Many Lanes</v>
      </c>
      <c r="K329" s="83">
        <v>322</v>
      </c>
      <c r="L329" s="83" t="e">
        <f>Worksheets!$X$24*(K329-0.5)</f>
        <v>#VALUE!</v>
      </c>
      <c r="M329" s="90" t="e">
        <f>IF(Worksheets!$AA$24&gt;=K329,Worksheets!$L$45*Worksheets!$AD$29*(1-Worksheets!$AD$29)^('Yield Calculations'!K329-1),0)</f>
        <v>#VALUE!</v>
      </c>
      <c r="N329" s="90" t="e">
        <f>IF(Worksheets!$AA$24&gt;=K329,(Worksheets!$L$45-SUM($N$7:N328))*(((2*Worksheets!$L$44*(1-Worksheets!$L$44)*Worksheets!$AD$29)+(Worksheets!$L$44^2*Worksheets!$AD$29^2))/Worksheets!$L$45),0)</f>
        <v>#VALUE!</v>
      </c>
      <c r="O329" s="90" t="e">
        <f>IF(Worksheets!$AA$24&gt;=K329,(Worksheets!$L$45-SUM($O$7:O328))*((Worksheets!$L$44^3*Worksheets!$AD$29^3+3*Worksheets!$L$44^2*(1-Worksheets!$L$44)*Worksheets!$AD$29^2+3*Worksheets!$L$44*(1-Worksheets!$L$44)^2*Worksheets!$AD$29)/Worksheets!$L$45),0)</f>
        <v>#VALUE!</v>
      </c>
      <c r="P329" s="90" t="e">
        <f>IF(Worksheets!$AA$24&gt;=K329,(Worksheets!$L$45-SUM($P$7:P328))*((Worksheets!$L$44^4*Worksheets!$AD$29^4+4*Worksheets!$L$44^3*(1-Worksheets!$L$44)*Worksheets!$AD$29^3+6*Worksheets!$L$44^2*(1-Worksheets!$L$44)^2*Worksheets!$AD$29^2+4*Worksheets!$L$44*(1-Worksheets!$L$44^3)*Worksheets!$AD$29)/Worksheets!$L$45),0)</f>
        <v>#VALUE!</v>
      </c>
      <c r="Q329" s="90" t="str">
        <f>IF(Worksheets!$I$45='Yield Calculations'!$M$4,'Yield Calculations'!L329*'Yield Calculations'!M329,IF(Worksheets!$I$45='Yield Calculations'!$N$4,'Yield Calculations'!L329*'Yield Calculations'!N329,IF(Worksheets!$I$45='Yield Calculations'!$O$4,'Yield Calculations'!L329*'Yield Calculations'!O329,IF(Worksheets!$I$45='Yield Calculations'!$P$4,'Yield Calculations'!L329*'Yield Calculations'!P329,"Too Many Lanes"))))</f>
        <v>Too Many Lanes</v>
      </c>
      <c r="R329" s="90" t="str">
        <f>IF(Worksheets!$I$45='Yield Calculations'!$M$4,'Yield Calculations'!M329,IF(Worksheets!$I$45='Yield Calculations'!$N$4,'Yield Calculations'!N329,IF(Worksheets!$I$45='Yield Calculations'!$O$4,'Yield Calculations'!O329,IF(Worksheets!$I$45='Yield Calculations'!$P$4,'Yield Calculations'!P329,"Too Many Lanes"))))</f>
        <v>Too Many Lanes</v>
      </c>
    </row>
    <row r="330" spans="1:18">
      <c r="A330" s="83">
        <f t="shared" si="5"/>
        <v>323</v>
      </c>
      <c r="B330" s="83" t="e">
        <f>Worksheets!$S$24*(A330-0.5)</f>
        <v>#VALUE!</v>
      </c>
      <c r="C330" s="90" t="e">
        <f>IF(Worksheets!$V$24&gt;=A330,Worksheets!$G$45*Worksheets!$AD$29*(1-Worksheets!$AD$29)^('Yield Calculations'!A330-1),0)</f>
        <v>#VALUE!</v>
      </c>
      <c r="D330" s="90" t="e">
        <f>IF(Worksheets!$V$24&gt;=A330,(Worksheets!$G$45-SUM($D$7:D329))*(((2*Worksheets!$G$44*(1-Worksheets!$G$44)*Worksheets!$AD$29)+(Worksheets!$G$44^2*Worksheets!$AD$29^2))/Worksheets!$G$45),0)</f>
        <v>#VALUE!</v>
      </c>
      <c r="E330" s="90" t="e">
        <f>IF(Worksheets!$V$24&gt;=A330,(Worksheets!$G$45-SUM($E$7:E329))*((Worksheets!$G$44^3*Worksheets!$AD$29^3+3*Worksheets!$G$44^2*(1-Worksheets!$G$44)*Worksheets!$AD$29^2+3*Worksheets!$G$44*(1-Worksheets!$G$44)^2*Worksheets!$AD$29)/Worksheets!$G$45),0)</f>
        <v>#VALUE!</v>
      </c>
      <c r="F330" s="90" t="e">
        <f>IF(Worksheets!$V$24&gt;=A330,(Worksheets!$G$45-SUM($F$7:F329))*((Worksheets!$G$44^4*Worksheets!$AD$29^4+4*Worksheets!$G$44^3*(1-Worksheets!$G$44)*Worksheets!$AD$29^3+6*Worksheets!$G$44^2*(1-Worksheets!$G$44)^2*Worksheets!$AD$29^2+4*Worksheets!$G$44*(1-Worksheets!$G$44^3)*Worksheets!$AD$29)/Worksheets!$G$45),0)</f>
        <v>#VALUE!</v>
      </c>
      <c r="G330" s="90" t="str">
        <f>IF(Worksheets!$D$45='Yield Calculations'!$C$4,'Yield Calculations'!B330*'Yield Calculations'!C330,IF(Worksheets!$D$45='Yield Calculations'!$D$4,'Yield Calculations'!B330*'Yield Calculations'!D330,IF(Worksheets!$D$45='Yield Calculations'!$E$4,'Yield Calculations'!B330*'Yield Calculations'!E330,IF(Worksheets!$D$45='Yield Calculations'!$F$4,'Yield Calculations'!B330*'Yield Calculations'!F330,"Too Many Lanes"))))</f>
        <v>Too Many Lanes</v>
      </c>
      <c r="H330" s="90" t="str">
        <f>IF(Worksheets!$D$45='Yield Calculations'!$C$4,'Yield Calculations'!C330,IF(Worksheets!$D$45='Yield Calculations'!$D$4,'Yield Calculations'!D330,IF(Worksheets!$D$45='Yield Calculations'!$E$4,'Yield Calculations'!E330,IF(Worksheets!$D$45='Yield Calculations'!$F$4,'Yield Calculations'!F330,"Too Many Lanes"))))</f>
        <v>Too Many Lanes</v>
      </c>
      <c r="K330" s="83">
        <v>323</v>
      </c>
      <c r="L330" s="83" t="e">
        <f>Worksheets!$X$24*(K330-0.5)</f>
        <v>#VALUE!</v>
      </c>
      <c r="M330" s="90" t="e">
        <f>IF(Worksheets!$AA$24&gt;=K330,Worksheets!$L$45*Worksheets!$AD$29*(1-Worksheets!$AD$29)^('Yield Calculations'!K330-1),0)</f>
        <v>#VALUE!</v>
      </c>
      <c r="N330" s="90" t="e">
        <f>IF(Worksheets!$AA$24&gt;=K330,(Worksheets!$L$45-SUM($N$7:N329))*(((2*Worksheets!$L$44*(1-Worksheets!$L$44)*Worksheets!$AD$29)+(Worksheets!$L$44^2*Worksheets!$AD$29^2))/Worksheets!$L$45),0)</f>
        <v>#VALUE!</v>
      </c>
      <c r="O330" s="90" t="e">
        <f>IF(Worksheets!$AA$24&gt;=K330,(Worksheets!$L$45-SUM($O$7:O329))*((Worksheets!$L$44^3*Worksheets!$AD$29^3+3*Worksheets!$L$44^2*(1-Worksheets!$L$44)*Worksheets!$AD$29^2+3*Worksheets!$L$44*(1-Worksheets!$L$44)^2*Worksheets!$AD$29)/Worksheets!$L$45),0)</f>
        <v>#VALUE!</v>
      </c>
      <c r="P330" s="90" t="e">
        <f>IF(Worksheets!$AA$24&gt;=K330,(Worksheets!$L$45-SUM($P$7:P329))*((Worksheets!$L$44^4*Worksheets!$AD$29^4+4*Worksheets!$L$44^3*(1-Worksheets!$L$44)*Worksheets!$AD$29^3+6*Worksheets!$L$44^2*(1-Worksheets!$L$44)^2*Worksheets!$AD$29^2+4*Worksheets!$L$44*(1-Worksheets!$L$44^3)*Worksheets!$AD$29)/Worksheets!$L$45),0)</f>
        <v>#VALUE!</v>
      </c>
      <c r="Q330" s="90" t="str">
        <f>IF(Worksheets!$I$45='Yield Calculations'!$M$4,'Yield Calculations'!L330*'Yield Calculations'!M330,IF(Worksheets!$I$45='Yield Calculations'!$N$4,'Yield Calculations'!L330*'Yield Calculations'!N330,IF(Worksheets!$I$45='Yield Calculations'!$O$4,'Yield Calculations'!L330*'Yield Calculations'!O330,IF(Worksheets!$I$45='Yield Calculations'!$P$4,'Yield Calculations'!L330*'Yield Calculations'!P330,"Too Many Lanes"))))</f>
        <v>Too Many Lanes</v>
      </c>
      <c r="R330" s="90" t="str">
        <f>IF(Worksheets!$I$45='Yield Calculations'!$M$4,'Yield Calculations'!M330,IF(Worksheets!$I$45='Yield Calculations'!$N$4,'Yield Calculations'!N330,IF(Worksheets!$I$45='Yield Calculations'!$O$4,'Yield Calculations'!O330,IF(Worksheets!$I$45='Yield Calculations'!$P$4,'Yield Calculations'!P330,"Too Many Lanes"))))</f>
        <v>Too Many Lanes</v>
      </c>
    </row>
    <row r="331" spans="1:18">
      <c r="A331" s="83">
        <f t="shared" si="5"/>
        <v>324</v>
      </c>
      <c r="B331" s="83" t="e">
        <f>Worksheets!$S$24*(A331-0.5)</f>
        <v>#VALUE!</v>
      </c>
      <c r="C331" s="90" t="e">
        <f>IF(Worksheets!$V$24&gt;=A331,Worksheets!$G$45*Worksheets!$AD$29*(1-Worksheets!$AD$29)^('Yield Calculations'!A331-1),0)</f>
        <v>#VALUE!</v>
      </c>
      <c r="D331" s="90" t="e">
        <f>IF(Worksheets!$V$24&gt;=A331,(Worksheets!$G$45-SUM($D$7:D330))*(((2*Worksheets!$G$44*(1-Worksheets!$G$44)*Worksheets!$AD$29)+(Worksheets!$G$44^2*Worksheets!$AD$29^2))/Worksheets!$G$45),0)</f>
        <v>#VALUE!</v>
      </c>
      <c r="E331" s="90" t="e">
        <f>IF(Worksheets!$V$24&gt;=A331,(Worksheets!$G$45-SUM($E$7:E330))*((Worksheets!$G$44^3*Worksheets!$AD$29^3+3*Worksheets!$G$44^2*(1-Worksheets!$G$44)*Worksheets!$AD$29^2+3*Worksheets!$G$44*(1-Worksheets!$G$44)^2*Worksheets!$AD$29)/Worksheets!$G$45),0)</f>
        <v>#VALUE!</v>
      </c>
      <c r="F331" s="90" t="e">
        <f>IF(Worksheets!$V$24&gt;=A331,(Worksheets!$G$45-SUM($F$7:F330))*((Worksheets!$G$44^4*Worksheets!$AD$29^4+4*Worksheets!$G$44^3*(1-Worksheets!$G$44)*Worksheets!$AD$29^3+6*Worksheets!$G$44^2*(1-Worksheets!$G$44)^2*Worksheets!$AD$29^2+4*Worksheets!$G$44*(1-Worksheets!$G$44^3)*Worksheets!$AD$29)/Worksheets!$G$45),0)</f>
        <v>#VALUE!</v>
      </c>
      <c r="G331" s="90" t="str">
        <f>IF(Worksheets!$D$45='Yield Calculations'!$C$4,'Yield Calculations'!B331*'Yield Calculations'!C331,IF(Worksheets!$D$45='Yield Calculations'!$D$4,'Yield Calculations'!B331*'Yield Calculations'!D331,IF(Worksheets!$D$45='Yield Calculations'!$E$4,'Yield Calculations'!B331*'Yield Calculations'!E331,IF(Worksheets!$D$45='Yield Calculations'!$F$4,'Yield Calculations'!B331*'Yield Calculations'!F331,"Too Many Lanes"))))</f>
        <v>Too Many Lanes</v>
      </c>
      <c r="H331" s="90" t="str">
        <f>IF(Worksheets!$D$45='Yield Calculations'!$C$4,'Yield Calculations'!C331,IF(Worksheets!$D$45='Yield Calculations'!$D$4,'Yield Calculations'!D331,IF(Worksheets!$D$45='Yield Calculations'!$E$4,'Yield Calculations'!E331,IF(Worksheets!$D$45='Yield Calculations'!$F$4,'Yield Calculations'!F331,"Too Many Lanes"))))</f>
        <v>Too Many Lanes</v>
      </c>
      <c r="K331" s="83">
        <v>324</v>
      </c>
      <c r="L331" s="83" t="e">
        <f>Worksheets!$X$24*(K331-0.5)</f>
        <v>#VALUE!</v>
      </c>
      <c r="M331" s="90" t="e">
        <f>IF(Worksheets!$AA$24&gt;=K331,Worksheets!$L$45*Worksheets!$AD$29*(1-Worksheets!$AD$29)^('Yield Calculations'!K331-1),0)</f>
        <v>#VALUE!</v>
      </c>
      <c r="N331" s="90" t="e">
        <f>IF(Worksheets!$AA$24&gt;=K331,(Worksheets!$L$45-SUM($N$7:N330))*(((2*Worksheets!$L$44*(1-Worksheets!$L$44)*Worksheets!$AD$29)+(Worksheets!$L$44^2*Worksheets!$AD$29^2))/Worksheets!$L$45),0)</f>
        <v>#VALUE!</v>
      </c>
      <c r="O331" s="90" t="e">
        <f>IF(Worksheets!$AA$24&gt;=K331,(Worksheets!$L$45-SUM($O$7:O330))*((Worksheets!$L$44^3*Worksheets!$AD$29^3+3*Worksheets!$L$44^2*(1-Worksheets!$L$44)*Worksheets!$AD$29^2+3*Worksheets!$L$44*(1-Worksheets!$L$44)^2*Worksheets!$AD$29)/Worksheets!$L$45),0)</f>
        <v>#VALUE!</v>
      </c>
      <c r="P331" s="90" t="e">
        <f>IF(Worksheets!$AA$24&gt;=K331,(Worksheets!$L$45-SUM($P$7:P330))*((Worksheets!$L$44^4*Worksheets!$AD$29^4+4*Worksheets!$L$44^3*(1-Worksheets!$L$44)*Worksheets!$AD$29^3+6*Worksheets!$L$44^2*(1-Worksheets!$L$44)^2*Worksheets!$AD$29^2+4*Worksheets!$L$44*(1-Worksheets!$L$44^3)*Worksheets!$AD$29)/Worksheets!$L$45),0)</f>
        <v>#VALUE!</v>
      </c>
      <c r="Q331" s="90" t="str">
        <f>IF(Worksheets!$I$45='Yield Calculations'!$M$4,'Yield Calculations'!L331*'Yield Calculations'!M331,IF(Worksheets!$I$45='Yield Calculations'!$N$4,'Yield Calculations'!L331*'Yield Calculations'!N331,IF(Worksheets!$I$45='Yield Calculations'!$O$4,'Yield Calculations'!L331*'Yield Calculations'!O331,IF(Worksheets!$I$45='Yield Calculations'!$P$4,'Yield Calculations'!L331*'Yield Calculations'!P331,"Too Many Lanes"))))</f>
        <v>Too Many Lanes</v>
      </c>
      <c r="R331" s="90" t="str">
        <f>IF(Worksheets!$I$45='Yield Calculations'!$M$4,'Yield Calculations'!M331,IF(Worksheets!$I$45='Yield Calculations'!$N$4,'Yield Calculations'!N331,IF(Worksheets!$I$45='Yield Calculations'!$O$4,'Yield Calculations'!O331,IF(Worksheets!$I$45='Yield Calculations'!$P$4,'Yield Calculations'!P331,"Too Many Lanes"))))</f>
        <v>Too Many Lanes</v>
      </c>
    </row>
    <row r="332" spans="1:18">
      <c r="A332" s="83">
        <f t="shared" si="5"/>
        <v>325</v>
      </c>
      <c r="B332" s="83" t="e">
        <f>Worksheets!$S$24*(A332-0.5)</f>
        <v>#VALUE!</v>
      </c>
      <c r="C332" s="90" t="e">
        <f>IF(Worksheets!$V$24&gt;=A332,Worksheets!$G$45*Worksheets!$AD$29*(1-Worksheets!$AD$29)^('Yield Calculations'!A332-1),0)</f>
        <v>#VALUE!</v>
      </c>
      <c r="D332" s="90" t="e">
        <f>IF(Worksheets!$V$24&gt;=A332,(Worksheets!$G$45-SUM($D$7:D331))*(((2*Worksheets!$G$44*(1-Worksheets!$G$44)*Worksheets!$AD$29)+(Worksheets!$G$44^2*Worksheets!$AD$29^2))/Worksheets!$G$45),0)</f>
        <v>#VALUE!</v>
      </c>
      <c r="E332" s="90" t="e">
        <f>IF(Worksheets!$V$24&gt;=A332,(Worksheets!$G$45-SUM($E$7:E331))*((Worksheets!$G$44^3*Worksheets!$AD$29^3+3*Worksheets!$G$44^2*(1-Worksheets!$G$44)*Worksheets!$AD$29^2+3*Worksheets!$G$44*(1-Worksheets!$G$44)^2*Worksheets!$AD$29)/Worksheets!$G$45),0)</f>
        <v>#VALUE!</v>
      </c>
      <c r="F332" s="90" t="e">
        <f>IF(Worksheets!$V$24&gt;=A332,(Worksheets!$G$45-SUM($F$7:F331))*((Worksheets!$G$44^4*Worksheets!$AD$29^4+4*Worksheets!$G$44^3*(1-Worksheets!$G$44)*Worksheets!$AD$29^3+6*Worksheets!$G$44^2*(1-Worksheets!$G$44)^2*Worksheets!$AD$29^2+4*Worksheets!$G$44*(1-Worksheets!$G$44^3)*Worksheets!$AD$29)/Worksheets!$G$45),0)</f>
        <v>#VALUE!</v>
      </c>
      <c r="G332" s="90" t="str">
        <f>IF(Worksheets!$D$45='Yield Calculations'!$C$4,'Yield Calculations'!B332*'Yield Calculations'!C332,IF(Worksheets!$D$45='Yield Calculations'!$D$4,'Yield Calculations'!B332*'Yield Calculations'!D332,IF(Worksheets!$D$45='Yield Calculations'!$E$4,'Yield Calculations'!B332*'Yield Calculations'!E332,IF(Worksheets!$D$45='Yield Calculations'!$F$4,'Yield Calculations'!B332*'Yield Calculations'!F332,"Too Many Lanes"))))</f>
        <v>Too Many Lanes</v>
      </c>
      <c r="H332" s="90" t="str">
        <f>IF(Worksheets!$D$45='Yield Calculations'!$C$4,'Yield Calculations'!C332,IF(Worksheets!$D$45='Yield Calculations'!$D$4,'Yield Calculations'!D332,IF(Worksheets!$D$45='Yield Calculations'!$E$4,'Yield Calculations'!E332,IF(Worksheets!$D$45='Yield Calculations'!$F$4,'Yield Calculations'!F332,"Too Many Lanes"))))</f>
        <v>Too Many Lanes</v>
      </c>
      <c r="K332" s="83">
        <v>325</v>
      </c>
      <c r="L332" s="83" t="e">
        <f>Worksheets!$X$24*(K332-0.5)</f>
        <v>#VALUE!</v>
      </c>
      <c r="M332" s="90" t="e">
        <f>IF(Worksheets!$AA$24&gt;=K332,Worksheets!$L$45*Worksheets!$AD$29*(1-Worksheets!$AD$29)^('Yield Calculations'!K332-1),0)</f>
        <v>#VALUE!</v>
      </c>
      <c r="N332" s="90" t="e">
        <f>IF(Worksheets!$AA$24&gt;=K332,(Worksheets!$L$45-SUM($N$7:N331))*(((2*Worksheets!$L$44*(1-Worksheets!$L$44)*Worksheets!$AD$29)+(Worksheets!$L$44^2*Worksheets!$AD$29^2))/Worksheets!$L$45),0)</f>
        <v>#VALUE!</v>
      </c>
      <c r="O332" s="90" t="e">
        <f>IF(Worksheets!$AA$24&gt;=K332,(Worksheets!$L$45-SUM($O$7:O331))*((Worksheets!$L$44^3*Worksheets!$AD$29^3+3*Worksheets!$L$44^2*(1-Worksheets!$L$44)*Worksheets!$AD$29^2+3*Worksheets!$L$44*(1-Worksheets!$L$44)^2*Worksheets!$AD$29)/Worksheets!$L$45),0)</f>
        <v>#VALUE!</v>
      </c>
      <c r="P332" s="90" t="e">
        <f>IF(Worksheets!$AA$24&gt;=K332,(Worksheets!$L$45-SUM($P$7:P331))*((Worksheets!$L$44^4*Worksheets!$AD$29^4+4*Worksheets!$L$44^3*(1-Worksheets!$L$44)*Worksheets!$AD$29^3+6*Worksheets!$L$44^2*(1-Worksheets!$L$44)^2*Worksheets!$AD$29^2+4*Worksheets!$L$44*(1-Worksheets!$L$44^3)*Worksheets!$AD$29)/Worksheets!$L$45),0)</f>
        <v>#VALUE!</v>
      </c>
      <c r="Q332" s="90" t="str">
        <f>IF(Worksheets!$I$45='Yield Calculations'!$M$4,'Yield Calculations'!L332*'Yield Calculations'!M332,IF(Worksheets!$I$45='Yield Calculations'!$N$4,'Yield Calculations'!L332*'Yield Calculations'!N332,IF(Worksheets!$I$45='Yield Calculations'!$O$4,'Yield Calculations'!L332*'Yield Calculations'!O332,IF(Worksheets!$I$45='Yield Calculations'!$P$4,'Yield Calculations'!L332*'Yield Calculations'!P332,"Too Many Lanes"))))</f>
        <v>Too Many Lanes</v>
      </c>
      <c r="R332" s="90" t="str">
        <f>IF(Worksheets!$I$45='Yield Calculations'!$M$4,'Yield Calculations'!M332,IF(Worksheets!$I$45='Yield Calculations'!$N$4,'Yield Calculations'!N332,IF(Worksheets!$I$45='Yield Calculations'!$O$4,'Yield Calculations'!O332,IF(Worksheets!$I$45='Yield Calculations'!$P$4,'Yield Calculations'!P332,"Too Many Lanes"))))</f>
        <v>Too Many Lanes</v>
      </c>
    </row>
    <row r="333" spans="1:18">
      <c r="A333" s="83">
        <f t="shared" si="5"/>
        <v>326</v>
      </c>
      <c r="B333" s="83" t="e">
        <f>Worksheets!$S$24*(A333-0.5)</f>
        <v>#VALUE!</v>
      </c>
      <c r="C333" s="90" t="e">
        <f>IF(Worksheets!$V$24&gt;=A333,Worksheets!$G$45*Worksheets!$AD$29*(1-Worksheets!$AD$29)^('Yield Calculations'!A333-1),0)</f>
        <v>#VALUE!</v>
      </c>
      <c r="D333" s="90" t="e">
        <f>IF(Worksheets!$V$24&gt;=A333,(Worksheets!$G$45-SUM($D$7:D332))*(((2*Worksheets!$G$44*(1-Worksheets!$G$44)*Worksheets!$AD$29)+(Worksheets!$G$44^2*Worksheets!$AD$29^2))/Worksheets!$G$45),0)</f>
        <v>#VALUE!</v>
      </c>
      <c r="E333" s="90" t="e">
        <f>IF(Worksheets!$V$24&gt;=A333,(Worksheets!$G$45-SUM($E$7:E332))*((Worksheets!$G$44^3*Worksheets!$AD$29^3+3*Worksheets!$G$44^2*(1-Worksheets!$G$44)*Worksheets!$AD$29^2+3*Worksheets!$G$44*(1-Worksheets!$G$44)^2*Worksheets!$AD$29)/Worksheets!$G$45),0)</f>
        <v>#VALUE!</v>
      </c>
      <c r="F333" s="90" t="e">
        <f>IF(Worksheets!$V$24&gt;=A333,(Worksheets!$G$45-SUM($F$7:F332))*((Worksheets!$G$44^4*Worksheets!$AD$29^4+4*Worksheets!$G$44^3*(1-Worksheets!$G$44)*Worksheets!$AD$29^3+6*Worksheets!$G$44^2*(1-Worksheets!$G$44)^2*Worksheets!$AD$29^2+4*Worksheets!$G$44*(1-Worksheets!$G$44^3)*Worksheets!$AD$29)/Worksheets!$G$45),0)</f>
        <v>#VALUE!</v>
      </c>
      <c r="G333" s="90" t="str">
        <f>IF(Worksheets!$D$45='Yield Calculations'!$C$4,'Yield Calculations'!B333*'Yield Calculations'!C333,IF(Worksheets!$D$45='Yield Calculations'!$D$4,'Yield Calculations'!B333*'Yield Calculations'!D333,IF(Worksheets!$D$45='Yield Calculations'!$E$4,'Yield Calculations'!B333*'Yield Calculations'!E333,IF(Worksheets!$D$45='Yield Calculations'!$F$4,'Yield Calculations'!B333*'Yield Calculations'!F333,"Too Many Lanes"))))</f>
        <v>Too Many Lanes</v>
      </c>
      <c r="H333" s="90" t="str">
        <f>IF(Worksheets!$D$45='Yield Calculations'!$C$4,'Yield Calculations'!C333,IF(Worksheets!$D$45='Yield Calculations'!$D$4,'Yield Calculations'!D333,IF(Worksheets!$D$45='Yield Calculations'!$E$4,'Yield Calculations'!E333,IF(Worksheets!$D$45='Yield Calculations'!$F$4,'Yield Calculations'!F333,"Too Many Lanes"))))</f>
        <v>Too Many Lanes</v>
      </c>
      <c r="K333" s="83">
        <v>326</v>
      </c>
      <c r="L333" s="83" t="e">
        <f>Worksheets!$X$24*(K333-0.5)</f>
        <v>#VALUE!</v>
      </c>
      <c r="M333" s="90" t="e">
        <f>IF(Worksheets!$AA$24&gt;=K333,Worksheets!$L$45*Worksheets!$AD$29*(1-Worksheets!$AD$29)^('Yield Calculations'!K333-1),0)</f>
        <v>#VALUE!</v>
      </c>
      <c r="N333" s="90" t="e">
        <f>IF(Worksheets!$AA$24&gt;=K333,(Worksheets!$L$45-SUM($N$7:N332))*(((2*Worksheets!$L$44*(1-Worksheets!$L$44)*Worksheets!$AD$29)+(Worksheets!$L$44^2*Worksheets!$AD$29^2))/Worksheets!$L$45),0)</f>
        <v>#VALUE!</v>
      </c>
      <c r="O333" s="90" t="e">
        <f>IF(Worksheets!$AA$24&gt;=K333,(Worksheets!$L$45-SUM($O$7:O332))*((Worksheets!$L$44^3*Worksheets!$AD$29^3+3*Worksheets!$L$44^2*(1-Worksheets!$L$44)*Worksheets!$AD$29^2+3*Worksheets!$L$44*(1-Worksheets!$L$44)^2*Worksheets!$AD$29)/Worksheets!$L$45),0)</f>
        <v>#VALUE!</v>
      </c>
      <c r="P333" s="90" t="e">
        <f>IF(Worksheets!$AA$24&gt;=K333,(Worksheets!$L$45-SUM($P$7:P332))*((Worksheets!$L$44^4*Worksheets!$AD$29^4+4*Worksheets!$L$44^3*(1-Worksheets!$L$44)*Worksheets!$AD$29^3+6*Worksheets!$L$44^2*(1-Worksheets!$L$44)^2*Worksheets!$AD$29^2+4*Worksheets!$L$44*(1-Worksheets!$L$44^3)*Worksheets!$AD$29)/Worksheets!$L$45),0)</f>
        <v>#VALUE!</v>
      </c>
      <c r="Q333" s="90" t="str">
        <f>IF(Worksheets!$I$45='Yield Calculations'!$M$4,'Yield Calculations'!L333*'Yield Calculations'!M333,IF(Worksheets!$I$45='Yield Calculations'!$N$4,'Yield Calculations'!L333*'Yield Calculations'!N333,IF(Worksheets!$I$45='Yield Calculations'!$O$4,'Yield Calculations'!L333*'Yield Calculations'!O333,IF(Worksheets!$I$45='Yield Calculations'!$P$4,'Yield Calculations'!L333*'Yield Calculations'!P333,"Too Many Lanes"))))</f>
        <v>Too Many Lanes</v>
      </c>
      <c r="R333" s="90" t="str">
        <f>IF(Worksheets!$I$45='Yield Calculations'!$M$4,'Yield Calculations'!M333,IF(Worksheets!$I$45='Yield Calculations'!$N$4,'Yield Calculations'!N333,IF(Worksheets!$I$45='Yield Calculations'!$O$4,'Yield Calculations'!O333,IF(Worksheets!$I$45='Yield Calculations'!$P$4,'Yield Calculations'!P333,"Too Many Lanes"))))</f>
        <v>Too Many Lanes</v>
      </c>
    </row>
    <row r="334" spans="1:18">
      <c r="A334" s="83">
        <f t="shared" si="5"/>
        <v>327</v>
      </c>
      <c r="B334" s="83" t="e">
        <f>Worksheets!$S$24*(A334-0.5)</f>
        <v>#VALUE!</v>
      </c>
      <c r="C334" s="90" t="e">
        <f>IF(Worksheets!$V$24&gt;=A334,Worksheets!$G$45*Worksheets!$AD$29*(1-Worksheets!$AD$29)^('Yield Calculations'!A334-1),0)</f>
        <v>#VALUE!</v>
      </c>
      <c r="D334" s="90" t="e">
        <f>IF(Worksheets!$V$24&gt;=A334,(Worksheets!$G$45-SUM($D$7:D333))*(((2*Worksheets!$G$44*(1-Worksheets!$G$44)*Worksheets!$AD$29)+(Worksheets!$G$44^2*Worksheets!$AD$29^2))/Worksheets!$G$45),0)</f>
        <v>#VALUE!</v>
      </c>
      <c r="E334" s="90" t="e">
        <f>IF(Worksheets!$V$24&gt;=A334,(Worksheets!$G$45-SUM($E$7:E333))*((Worksheets!$G$44^3*Worksheets!$AD$29^3+3*Worksheets!$G$44^2*(1-Worksheets!$G$44)*Worksheets!$AD$29^2+3*Worksheets!$G$44*(1-Worksheets!$G$44)^2*Worksheets!$AD$29)/Worksheets!$G$45),0)</f>
        <v>#VALUE!</v>
      </c>
      <c r="F334" s="90" t="e">
        <f>IF(Worksheets!$V$24&gt;=A334,(Worksheets!$G$45-SUM($F$7:F333))*((Worksheets!$G$44^4*Worksheets!$AD$29^4+4*Worksheets!$G$44^3*(1-Worksheets!$G$44)*Worksheets!$AD$29^3+6*Worksheets!$G$44^2*(1-Worksheets!$G$44)^2*Worksheets!$AD$29^2+4*Worksheets!$G$44*(1-Worksheets!$G$44^3)*Worksheets!$AD$29)/Worksheets!$G$45),0)</f>
        <v>#VALUE!</v>
      </c>
      <c r="G334" s="90" t="str">
        <f>IF(Worksheets!$D$45='Yield Calculations'!$C$4,'Yield Calculations'!B334*'Yield Calculations'!C334,IF(Worksheets!$D$45='Yield Calculations'!$D$4,'Yield Calculations'!B334*'Yield Calculations'!D334,IF(Worksheets!$D$45='Yield Calculations'!$E$4,'Yield Calculations'!B334*'Yield Calculations'!E334,IF(Worksheets!$D$45='Yield Calculations'!$F$4,'Yield Calculations'!B334*'Yield Calculations'!F334,"Too Many Lanes"))))</f>
        <v>Too Many Lanes</v>
      </c>
      <c r="H334" s="90" t="str">
        <f>IF(Worksheets!$D$45='Yield Calculations'!$C$4,'Yield Calculations'!C334,IF(Worksheets!$D$45='Yield Calculations'!$D$4,'Yield Calculations'!D334,IF(Worksheets!$D$45='Yield Calculations'!$E$4,'Yield Calculations'!E334,IF(Worksheets!$D$45='Yield Calculations'!$F$4,'Yield Calculations'!F334,"Too Many Lanes"))))</f>
        <v>Too Many Lanes</v>
      </c>
      <c r="K334" s="83">
        <v>327</v>
      </c>
      <c r="L334" s="83" t="e">
        <f>Worksheets!$X$24*(K334-0.5)</f>
        <v>#VALUE!</v>
      </c>
      <c r="M334" s="90" t="e">
        <f>IF(Worksheets!$AA$24&gt;=K334,Worksheets!$L$45*Worksheets!$AD$29*(1-Worksheets!$AD$29)^('Yield Calculations'!K334-1),0)</f>
        <v>#VALUE!</v>
      </c>
      <c r="N334" s="90" t="e">
        <f>IF(Worksheets!$AA$24&gt;=K334,(Worksheets!$L$45-SUM($N$7:N333))*(((2*Worksheets!$L$44*(1-Worksheets!$L$44)*Worksheets!$AD$29)+(Worksheets!$L$44^2*Worksheets!$AD$29^2))/Worksheets!$L$45),0)</f>
        <v>#VALUE!</v>
      </c>
      <c r="O334" s="90" t="e">
        <f>IF(Worksheets!$AA$24&gt;=K334,(Worksheets!$L$45-SUM($O$7:O333))*((Worksheets!$L$44^3*Worksheets!$AD$29^3+3*Worksheets!$L$44^2*(1-Worksheets!$L$44)*Worksheets!$AD$29^2+3*Worksheets!$L$44*(1-Worksheets!$L$44)^2*Worksheets!$AD$29)/Worksheets!$L$45),0)</f>
        <v>#VALUE!</v>
      </c>
      <c r="P334" s="90" t="e">
        <f>IF(Worksheets!$AA$24&gt;=K334,(Worksheets!$L$45-SUM($P$7:P333))*((Worksheets!$L$44^4*Worksheets!$AD$29^4+4*Worksheets!$L$44^3*(1-Worksheets!$L$44)*Worksheets!$AD$29^3+6*Worksheets!$L$44^2*(1-Worksheets!$L$44)^2*Worksheets!$AD$29^2+4*Worksheets!$L$44*(1-Worksheets!$L$44^3)*Worksheets!$AD$29)/Worksheets!$L$45),0)</f>
        <v>#VALUE!</v>
      </c>
      <c r="Q334" s="90" t="str">
        <f>IF(Worksheets!$I$45='Yield Calculations'!$M$4,'Yield Calculations'!L334*'Yield Calculations'!M334,IF(Worksheets!$I$45='Yield Calculations'!$N$4,'Yield Calculations'!L334*'Yield Calculations'!N334,IF(Worksheets!$I$45='Yield Calculations'!$O$4,'Yield Calculations'!L334*'Yield Calculations'!O334,IF(Worksheets!$I$45='Yield Calculations'!$P$4,'Yield Calculations'!L334*'Yield Calculations'!P334,"Too Many Lanes"))))</f>
        <v>Too Many Lanes</v>
      </c>
      <c r="R334" s="90" t="str">
        <f>IF(Worksheets!$I$45='Yield Calculations'!$M$4,'Yield Calculations'!M334,IF(Worksheets!$I$45='Yield Calculations'!$N$4,'Yield Calculations'!N334,IF(Worksheets!$I$45='Yield Calculations'!$O$4,'Yield Calculations'!O334,IF(Worksheets!$I$45='Yield Calculations'!$P$4,'Yield Calculations'!P334,"Too Many Lanes"))))</f>
        <v>Too Many Lanes</v>
      </c>
    </row>
    <row r="335" spans="1:18">
      <c r="A335" s="83">
        <f t="shared" si="5"/>
        <v>328</v>
      </c>
      <c r="B335" s="83" t="e">
        <f>Worksheets!$S$24*(A335-0.5)</f>
        <v>#VALUE!</v>
      </c>
      <c r="C335" s="90" t="e">
        <f>IF(Worksheets!$V$24&gt;=A335,Worksheets!$G$45*Worksheets!$AD$29*(1-Worksheets!$AD$29)^('Yield Calculations'!A335-1),0)</f>
        <v>#VALUE!</v>
      </c>
      <c r="D335" s="90" t="e">
        <f>IF(Worksheets!$V$24&gt;=A335,(Worksheets!$G$45-SUM($D$7:D334))*(((2*Worksheets!$G$44*(1-Worksheets!$G$44)*Worksheets!$AD$29)+(Worksheets!$G$44^2*Worksheets!$AD$29^2))/Worksheets!$G$45),0)</f>
        <v>#VALUE!</v>
      </c>
      <c r="E335" s="90" t="e">
        <f>IF(Worksheets!$V$24&gt;=A335,(Worksheets!$G$45-SUM($E$7:E334))*((Worksheets!$G$44^3*Worksheets!$AD$29^3+3*Worksheets!$G$44^2*(1-Worksheets!$G$44)*Worksheets!$AD$29^2+3*Worksheets!$G$44*(1-Worksheets!$G$44)^2*Worksheets!$AD$29)/Worksheets!$G$45),0)</f>
        <v>#VALUE!</v>
      </c>
      <c r="F335" s="90" t="e">
        <f>IF(Worksheets!$V$24&gt;=A335,(Worksheets!$G$45-SUM($F$7:F334))*((Worksheets!$G$44^4*Worksheets!$AD$29^4+4*Worksheets!$G$44^3*(1-Worksheets!$G$44)*Worksheets!$AD$29^3+6*Worksheets!$G$44^2*(1-Worksheets!$G$44)^2*Worksheets!$AD$29^2+4*Worksheets!$G$44*(1-Worksheets!$G$44^3)*Worksheets!$AD$29)/Worksheets!$G$45),0)</f>
        <v>#VALUE!</v>
      </c>
      <c r="G335" s="90" t="str">
        <f>IF(Worksheets!$D$45='Yield Calculations'!$C$4,'Yield Calculations'!B335*'Yield Calculations'!C335,IF(Worksheets!$D$45='Yield Calculations'!$D$4,'Yield Calculations'!B335*'Yield Calculations'!D335,IF(Worksheets!$D$45='Yield Calculations'!$E$4,'Yield Calculations'!B335*'Yield Calculations'!E335,IF(Worksheets!$D$45='Yield Calculations'!$F$4,'Yield Calculations'!B335*'Yield Calculations'!F335,"Too Many Lanes"))))</f>
        <v>Too Many Lanes</v>
      </c>
      <c r="H335" s="90" t="str">
        <f>IF(Worksheets!$D$45='Yield Calculations'!$C$4,'Yield Calculations'!C335,IF(Worksheets!$D$45='Yield Calculations'!$D$4,'Yield Calculations'!D335,IF(Worksheets!$D$45='Yield Calculations'!$E$4,'Yield Calculations'!E335,IF(Worksheets!$D$45='Yield Calculations'!$F$4,'Yield Calculations'!F335,"Too Many Lanes"))))</f>
        <v>Too Many Lanes</v>
      </c>
      <c r="K335" s="83">
        <v>328</v>
      </c>
      <c r="L335" s="83" t="e">
        <f>Worksheets!$X$24*(K335-0.5)</f>
        <v>#VALUE!</v>
      </c>
      <c r="M335" s="90" t="e">
        <f>IF(Worksheets!$AA$24&gt;=K335,Worksheets!$L$45*Worksheets!$AD$29*(1-Worksheets!$AD$29)^('Yield Calculations'!K335-1),0)</f>
        <v>#VALUE!</v>
      </c>
      <c r="N335" s="90" t="e">
        <f>IF(Worksheets!$AA$24&gt;=K335,(Worksheets!$L$45-SUM($N$7:N334))*(((2*Worksheets!$L$44*(1-Worksheets!$L$44)*Worksheets!$AD$29)+(Worksheets!$L$44^2*Worksheets!$AD$29^2))/Worksheets!$L$45),0)</f>
        <v>#VALUE!</v>
      </c>
      <c r="O335" s="90" t="e">
        <f>IF(Worksheets!$AA$24&gt;=K335,(Worksheets!$L$45-SUM($O$7:O334))*((Worksheets!$L$44^3*Worksheets!$AD$29^3+3*Worksheets!$L$44^2*(1-Worksheets!$L$44)*Worksheets!$AD$29^2+3*Worksheets!$L$44*(1-Worksheets!$L$44)^2*Worksheets!$AD$29)/Worksheets!$L$45),0)</f>
        <v>#VALUE!</v>
      </c>
      <c r="P335" s="90" t="e">
        <f>IF(Worksheets!$AA$24&gt;=K335,(Worksheets!$L$45-SUM($P$7:P334))*((Worksheets!$L$44^4*Worksheets!$AD$29^4+4*Worksheets!$L$44^3*(1-Worksheets!$L$44)*Worksheets!$AD$29^3+6*Worksheets!$L$44^2*(1-Worksheets!$L$44)^2*Worksheets!$AD$29^2+4*Worksheets!$L$44*(1-Worksheets!$L$44^3)*Worksheets!$AD$29)/Worksheets!$L$45),0)</f>
        <v>#VALUE!</v>
      </c>
      <c r="Q335" s="90" t="str">
        <f>IF(Worksheets!$I$45='Yield Calculations'!$M$4,'Yield Calculations'!L335*'Yield Calculations'!M335,IF(Worksheets!$I$45='Yield Calculations'!$N$4,'Yield Calculations'!L335*'Yield Calculations'!N335,IF(Worksheets!$I$45='Yield Calculations'!$O$4,'Yield Calculations'!L335*'Yield Calculations'!O335,IF(Worksheets!$I$45='Yield Calculations'!$P$4,'Yield Calculations'!L335*'Yield Calculations'!P335,"Too Many Lanes"))))</f>
        <v>Too Many Lanes</v>
      </c>
      <c r="R335" s="90" t="str">
        <f>IF(Worksheets!$I$45='Yield Calculations'!$M$4,'Yield Calculations'!M335,IF(Worksheets!$I$45='Yield Calculations'!$N$4,'Yield Calculations'!N335,IF(Worksheets!$I$45='Yield Calculations'!$O$4,'Yield Calculations'!O335,IF(Worksheets!$I$45='Yield Calculations'!$P$4,'Yield Calculations'!P335,"Too Many Lanes"))))</f>
        <v>Too Many Lanes</v>
      </c>
    </row>
    <row r="336" spans="1:18">
      <c r="A336" s="83">
        <f t="shared" si="5"/>
        <v>329</v>
      </c>
      <c r="B336" s="83" t="e">
        <f>Worksheets!$S$24*(A336-0.5)</f>
        <v>#VALUE!</v>
      </c>
      <c r="C336" s="90" t="e">
        <f>IF(Worksheets!$V$24&gt;=A336,Worksheets!$G$45*Worksheets!$AD$29*(1-Worksheets!$AD$29)^('Yield Calculations'!A336-1),0)</f>
        <v>#VALUE!</v>
      </c>
      <c r="D336" s="90" t="e">
        <f>IF(Worksheets!$V$24&gt;=A336,(Worksheets!$G$45-SUM($D$7:D335))*(((2*Worksheets!$G$44*(1-Worksheets!$G$44)*Worksheets!$AD$29)+(Worksheets!$G$44^2*Worksheets!$AD$29^2))/Worksheets!$G$45),0)</f>
        <v>#VALUE!</v>
      </c>
      <c r="E336" s="90" t="e">
        <f>IF(Worksheets!$V$24&gt;=A336,(Worksheets!$G$45-SUM($E$7:E335))*((Worksheets!$G$44^3*Worksheets!$AD$29^3+3*Worksheets!$G$44^2*(1-Worksheets!$G$44)*Worksheets!$AD$29^2+3*Worksheets!$G$44*(1-Worksheets!$G$44)^2*Worksheets!$AD$29)/Worksheets!$G$45),0)</f>
        <v>#VALUE!</v>
      </c>
      <c r="F336" s="90" t="e">
        <f>IF(Worksheets!$V$24&gt;=A336,(Worksheets!$G$45-SUM($F$7:F335))*((Worksheets!$G$44^4*Worksheets!$AD$29^4+4*Worksheets!$G$44^3*(1-Worksheets!$G$44)*Worksheets!$AD$29^3+6*Worksheets!$G$44^2*(1-Worksheets!$G$44)^2*Worksheets!$AD$29^2+4*Worksheets!$G$44*(1-Worksheets!$G$44^3)*Worksheets!$AD$29)/Worksheets!$G$45),0)</f>
        <v>#VALUE!</v>
      </c>
      <c r="G336" s="90" t="str">
        <f>IF(Worksheets!$D$45='Yield Calculations'!$C$4,'Yield Calculations'!B336*'Yield Calculations'!C336,IF(Worksheets!$D$45='Yield Calculations'!$D$4,'Yield Calculations'!B336*'Yield Calculations'!D336,IF(Worksheets!$D$45='Yield Calculations'!$E$4,'Yield Calculations'!B336*'Yield Calculations'!E336,IF(Worksheets!$D$45='Yield Calculations'!$F$4,'Yield Calculations'!B336*'Yield Calculations'!F336,"Too Many Lanes"))))</f>
        <v>Too Many Lanes</v>
      </c>
      <c r="H336" s="90" t="str">
        <f>IF(Worksheets!$D$45='Yield Calculations'!$C$4,'Yield Calculations'!C336,IF(Worksheets!$D$45='Yield Calculations'!$D$4,'Yield Calculations'!D336,IF(Worksheets!$D$45='Yield Calculations'!$E$4,'Yield Calculations'!E336,IF(Worksheets!$D$45='Yield Calculations'!$F$4,'Yield Calculations'!F336,"Too Many Lanes"))))</f>
        <v>Too Many Lanes</v>
      </c>
      <c r="K336" s="83">
        <v>329</v>
      </c>
      <c r="L336" s="83" t="e">
        <f>Worksheets!$X$24*(K336-0.5)</f>
        <v>#VALUE!</v>
      </c>
      <c r="M336" s="90" t="e">
        <f>IF(Worksheets!$AA$24&gt;=K336,Worksheets!$L$45*Worksheets!$AD$29*(1-Worksheets!$AD$29)^('Yield Calculations'!K336-1),0)</f>
        <v>#VALUE!</v>
      </c>
      <c r="N336" s="90" t="e">
        <f>IF(Worksheets!$AA$24&gt;=K336,(Worksheets!$L$45-SUM($N$7:N335))*(((2*Worksheets!$L$44*(1-Worksheets!$L$44)*Worksheets!$AD$29)+(Worksheets!$L$44^2*Worksheets!$AD$29^2))/Worksheets!$L$45),0)</f>
        <v>#VALUE!</v>
      </c>
      <c r="O336" s="90" t="e">
        <f>IF(Worksheets!$AA$24&gt;=K336,(Worksheets!$L$45-SUM($O$7:O335))*((Worksheets!$L$44^3*Worksheets!$AD$29^3+3*Worksheets!$L$44^2*(1-Worksheets!$L$44)*Worksheets!$AD$29^2+3*Worksheets!$L$44*(1-Worksheets!$L$44)^2*Worksheets!$AD$29)/Worksheets!$L$45),0)</f>
        <v>#VALUE!</v>
      </c>
      <c r="P336" s="90" t="e">
        <f>IF(Worksheets!$AA$24&gt;=K336,(Worksheets!$L$45-SUM($P$7:P335))*((Worksheets!$L$44^4*Worksheets!$AD$29^4+4*Worksheets!$L$44^3*(1-Worksheets!$L$44)*Worksheets!$AD$29^3+6*Worksheets!$L$44^2*(1-Worksheets!$L$44)^2*Worksheets!$AD$29^2+4*Worksheets!$L$44*(1-Worksheets!$L$44^3)*Worksheets!$AD$29)/Worksheets!$L$45),0)</f>
        <v>#VALUE!</v>
      </c>
      <c r="Q336" s="90" t="str">
        <f>IF(Worksheets!$I$45='Yield Calculations'!$M$4,'Yield Calculations'!L336*'Yield Calculations'!M336,IF(Worksheets!$I$45='Yield Calculations'!$N$4,'Yield Calculations'!L336*'Yield Calculations'!N336,IF(Worksheets!$I$45='Yield Calculations'!$O$4,'Yield Calculations'!L336*'Yield Calculations'!O336,IF(Worksheets!$I$45='Yield Calculations'!$P$4,'Yield Calculations'!L336*'Yield Calculations'!P336,"Too Many Lanes"))))</f>
        <v>Too Many Lanes</v>
      </c>
      <c r="R336" s="90" t="str">
        <f>IF(Worksheets!$I$45='Yield Calculations'!$M$4,'Yield Calculations'!M336,IF(Worksheets!$I$45='Yield Calculations'!$N$4,'Yield Calculations'!N336,IF(Worksheets!$I$45='Yield Calculations'!$O$4,'Yield Calculations'!O336,IF(Worksheets!$I$45='Yield Calculations'!$P$4,'Yield Calculations'!P336,"Too Many Lanes"))))</f>
        <v>Too Many Lanes</v>
      </c>
    </row>
    <row r="337" spans="1:18">
      <c r="A337" s="83">
        <f t="shared" si="5"/>
        <v>330</v>
      </c>
      <c r="B337" s="83" t="e">
        <f>Worksheets!$S$24*(A337-0.5)</f>
        <v>#VALUE!</v>
      </c>
      <c r="C337" s="90" t="e">
        <f>IF(Worksheets!$V$24&gt;=A337,Worksheets!$G$45*Worksheets!$AD$29*(1-Worksheets!$AD$29)^('Yield Calculations'!A337-1),0)</f>
        <v>#VALUE!</v>
      </c>
      <c r="D337" s="90" t="e">
        <f>IF(Worksheets!$V$24&gt;=A337,(Worksheets!$G$45-SUM($D$7:D336))*(((2*Worksheets!$G$44*(1-Worksheets!$G$44)*Worksheets!$AD$29)+(Worksheets!$G$44^2*Worksheets!$AD$29^2))/Worksheets!$G$45),0)</f>
        <v>#VALUE!</v>
      </c>
      <c r="E337" s="90" t="e">
        <f>IF(Worksheets!$V$24&gt;=A337,(Worksheets!$G$45-SUM($E$7:E336))*((Worksheets!$G$44^3*Worksheets!$AD$29^3+3*Worksheets!$G$44^2*(1-Worksheets!$G$44)*Worksheets!$AD$29^2+3*Worksheets!$G$44*(1-Worksheets!$G$44)^2*Worksheets!$AD$29)/Worksheets!$G$45),0)</f>
        <v>#VALUE!</v>
      </c>
      <c r="F337" s="90" t="e">
        <f>IF(Worksheets!$V$24&gt;=A337,(Worksheets!$G$45-SUM($F$7:F336))*((Worksheets!$G$44^4*Worksheets!$AD$29^4+4*Worksheets!$G$44^3*(1-Worksheets!$G$44)*Worksheets!$AD$29^3+6*Worksheets!$G$44^2*(1-Worksheets!$G$44)^2*Worksheets!$AD$29^2+4*Worksheets!$G$44*(1-Worksheets!$G$44^3)*Worksheets!$AD$29)/Worksheets!$G$45),0)</f>
        <v>#VALUE!</v>
      </c>
      <c r="G337" s="90" t="str">
        <f>IF(Worksheets!$D$45='Yield Calculations'!$C$4,'Yield Calculations'!B337*'Yield Calculations'!C337,IF(Worksheets!$D$45='Yield Calculations'!$D$4,'Yield Calculations'!B337*'Yield Calculations'!D337,IF(Worksheets!$D$45='Yield Calculations'!$E$4,'Yield Calculations'!B337*'Yield Calculations'!E337,IF(Worksheets!$D$45='Yield Calculations'!$F$4,'Yield Calculations'!B337*'Yield Calculations'!F337,"Too Many Lanes"))))</f>
        <v>Too Many Lanes</v>
      </c>
      <c r="H337" s="90" t="str">
        <f>IF(Worksheets!$D$45='Yield Calculations'!$C$4,'Yield Calculations'!C337,IF(Worksheets!$D$45='Yield Calculations'!$D$4,'Yield Calculations'!D337,IF(Worksheets!$D$45='Yield Calculations'!$E$4,'Yield Calculations'!E337,IF(Worksheets!$D$45='Yield Calculations'!$F$4,'Yield Calculations'!F337,"Too Many Lanes"))))</f>
        <v>Too Many Lanes</v>
      </c>
      <c r="K337" s="83">
        <v>330</v>
      </c>
      <c r="L337" s="83" t="e">
        <f>Worksheets!$X$24*(K337-0.5)</f>
        <v>#VALUE!</v>
      </c>
      <c r="M337" s="90" t="e">
        <f>IF(Worksheets!$AA$24&gt;=K337,Worksheets!$L$45*Worksheets!$AD$29*(1-Worksheets!$AD$29)^('Yield Calculations'!K337-1),0)</f>
        <v>#VALUE!</v>
      </c>
      <c r="N337" s="90" t="e">
        <f>IF(Worksheets!$AA$24&gt;=K337,(Worksheets!$L$45-SUM($N$7:N336))*(((2*Worksheets!$L$44*(1-Worksheets!$L$44)*Worksheets!$AD$29)+(Worksheets!$L$44^2*Worksheets!$AD$29^2))/Worksheets!$L$45),0)</f>
        <v>#VALUE!</v>
      </c>
      <c r="O337" s="90" t="e">
        <f>IF(Worksheets!$AA$24&gt;=K337,(Worksheets!$L$45-SUM($O$7:O336))*((Worksheets!$L$44^3*Worksheets!$AD$29^3+3*Worksheets!$L$44^2*(1-Worksheets!$L$44)*Worksheets!$AD$29^2+3*Worksheets!$L$44*(1-Worksheets!$L$44)^2*Worksheets!$AD$29)/Worksheets!$L$45),0)</f>
        <v>#VALUE!</v>
      </c>
      <c r="P337" s="90" t="e">
        <f>IF(Worksheets!$AA$24&gt;=K337,(Worksheets!$L$45-SUM($P$7:P336))*((Worksheets!$L$44^4*Worksheets!$AD$29^4+4*Worksheets!$L$44^3*(1-Worksheets!$L$44)*Worksheets!$AD$29^3+6*Worksheets!$L$44^2*(1-Worksheets!$L$44)^2*Worksheets!$AD$29^2+4*Worksheets!$L$44*(1-Worksheets!$L$44^3)*Worksheets!$AD$29)/Worksheets!$L$45),0)</f>
        <v>#VALUE!</v>
      </c>
      <c r="Q337" s="90" t="str">
        <f>IF(Worksheets!$I$45='Yield Calculations'!$M$4,'Yield Calculations'!L337*'Yield Calculations'!M337,IF(Worksheets!$I$45='Yield Calculations'!$N$4,'Yield Calculations'!L337*'Yield Calculations'!N337,IF(Worksheets!$I$45='Yield Calculations'!$O$4,'Yield Calculations'!L337*'Yield Calculations'!O337,IF(Worksheets!$I$45='Yield Calculations'!$P$4,'Yield Calculations'!L337*'Yield Calculations'!P337,"Too Many Lanes"))))</f>
        <v>Too Many Lanes</v>
      </c>
      <c r="R337" s="90" t="str">
        <f>IF(Worksheets!$I$45='Yield Calculations'!$M$4,'Yield Calculations'!M337,IF(Worksheets!$I$45='Yield Calculations'!$N$4,'Yield Calculations'!N337,IF(Worksheets!$I$45='Yield Calculations'!$O$4,'Yield Calculations'!O337,IF(Worksheets!$I$45='Yield Calculations'!$P$4,'Yield Calculations'!P337,"Too Many Lanes"))))</f>
        <v>Too Many Lanes</v>
      </c>
    </row>
    <row r="338" spans="1:18">
      <c r="A338" s="83">
        <f t="shared" si="5"/>
        <v>331</v>
      </c>
      <c r="B338" s="83" t="e">
        <f>Worksheets!$S$24*(A338-0.5)</f>
        <v>#VALUE!</v>
      </c>
      <c r="C338" s="90" t="e">
        <f>IF(Worksheets!$V$24&gt;=A338,Worksheets!$G$45*Worksheets!$AD$29*(1-Worksheets!$AD$29)^('Yield Calculations'!A338-1),0)</f>
        <v>#VALUE!</v>
      </c>
      <c r="D338" s="90" t="e">
        <f>IF(Worksheets!$V$24&gt;=A338,(Worksheets!$G$45-SUM($D$7:D337))*(((2*Worksheets!$G$44*(1-Worksheets!$G$44)*Worksheets!$AD$29)+(Worksheets!$G$44^2*Worksheets!$AD$29^2))/Worksheets!$G$45),0)</f>
        <v>#VALUE!</v>
      </c>
      <c r="E338" s="90" t="e">
        <f>IF(Worksheets!$V$24&gt;=A338,(Worksheets!$G$45-SUM($E$7:E337))*((Worksheets!$G$44^3*Worksheets!$AD$29^3+3*Worksheets!$G$44^2*(1-Worksheets!$G$44)*Worksheets!$AD$29^2+3*Worksheets!$G$44*(1-Worksheets!$G$44)^2*Worksheets!$AD$29)/Worksheets!$G$45),0)</f>
        <v>#VALUE!</v>
      </c>
      <c r="F338" s="90" t="e">
        <f>IF(Worksheets!$V$24&gt;=A338,(Worksheets!$G$45-SUM($F$7:F337))*((Worksheets!$G$44^4*Worksheets!$AD$29^4+4*Worksheets!$G$44^3*(1-Worksheets!$G$44)*Worksheets!$AD$29^3+6*Worksheets!$G$44^2*(1-Worksheets!$G$44)^2*Worksheets!$AD$29^2+4*Worksheets!$G$44*(1-Worksheets!$G$44^3)*Worksheets!$AD$29)/Worksheets!$G$45),0)</f>
        <v>#VALUE!</v>
      </c>
      <c r="G338" s="90" t="str">
        <f>IF(Worksheets!$D$45='Yield Calculations'!$C$4,'Yield Calculations'!B338*'Yield Calculations'!C338,IF(Worksheets!$D$45='Yield Calculations'!$D$4,'Yield Calculations'!B338*'Yield Calculations'!D338,IF(Worksheets!$D$45='Yield Calculations'!$E$4,'Yield Calculations'!B338*'Yield Calculations'!E338,IF(Worksheets!$D$45='Yield Calculations'!$F$4,'Yield Calculations'!B338*'Yield Calculations'!F338,"Too Many Lanes"))))</f>
        <v>Too Many Lanes</v>
      </c>
      <c r="H338" s="90" t="str">
        <f>IF(Worksheets!$D$45='Yield Calculations'!$C$4,'Yield Calculations'!C338,IF(Worksheets!$D$45='Yield Calculations'!$D$4,'Yield Calculations'!D338,IF(Worksheets!$D$45='Yield Calculations'!$E$4,'Yield Calculations'!E338,IF(Worksheets!$D$45='Yield Calculations'!$F$4,'Yield Calculations'!F338,"Too Many Lanes"))))</f>
        <v>Too Many Lanes</v>
      </c>
      <c r="K338" s="83">
        <v>331</v>
      </c>
      <c r="L338" s="83" t="e">
        <f>Worksheets!$X$24*(K338-0.5)</f>
        <v>#VALUE!</v>
      </c>
      <c r="M338" s="90" t="e">
        <f>IF(Worksheets!$AA$24&gt;=K338,Worksheets!$L$45*Worksheets!$AD$29*(1-Worksheets!$AD$29)^('Yield Calculations'!K338-1),0)</f>
        <v>#VALUE!</v>
      </c>
      <c r="N338" s="90" t="e">
        <f>IF(Worksheets!$AA$24&gt;=K338,(Worksheets!$L$45-SUM($N$7:N337))*(((2*Worksheets!$L$44*(1-Worksheets!$L$44)*Worksheets!$AD$29)+(Worksheets!$L$44^2*Worksheets!$AD$29^2))/Worksheets!$L$45),0)</f>
        <v>#VALUE!</v>
      </c>
      <c r="O338" s="90" t="e">
        <f>IF(Worksheets!$AA$24&gt;=K338,(Worksheets!$L$45-SUM($O$7:O337))*((Worksheets!$L$44^3*Worksheets!$AD$29^3+3*Worksheets!$L$44^2*(1-Worksheets!$L$44)*Worksheets!$AD$29^2+3*Worksheets!$L$44*(1-Worksheets!$L$44)^2*Worksheets!$AD$29)/Worksheets!$L$45),0)</f>
        <v>#VALUE!</v>
      </c>
      <c r="P338" s="90" t="e">
        <f>IF(Worksheets!$AA$24&gt;=K338,(Worksheets!$L$45-SUM($P$7:P337))*((Worksheets!$L$44^4*Worksheets!$AD$29^4+4*Worksheets!$L$44^3*(1-Worksheets!$L$44)*Worksheets!$AD$29^3+6*Worksheets!$L$44^2*(1-Worksheets!$L$44)^2*Worksheets!$AD$29^2+4*Worksheets!$L$44*(1-Worksheets!$L$44^3)*Worksheets!$AD$29)/Worksheets!$L$45),0)</f>
        <v>#VALUE!</v>
      </c>
      <c r="Q338" s="90" t="str">
        <f>IF(Worksheets!$I$45='Yield Calculations'!$M$4,'Yield Calculations'!L338*'Yield Calculations'!M338,IF(Worksheets!$I$45='Yield Calculations'!$N$4,'Yield Calculations'!L338*'Yield Calculations'!N338,IF(Worksheets!$I$45='Yield Calculations'!$O$4,'Yield Calculations'!L338*'Yield Calculations'!O338,IF(Worksheets!$I$45='Yield Calculations'!$P$4,'Yield Calculations'!L338*'Yield Calculations'!P338,"Too Many Lanes"))))</f>
        <v>Too Many Lanes</v>
      </c>
      <c r="R338" s="90" t="str">
        <f>IF(Worksheets!$I$45='Yield Calculations'!$M$4,'Yield Calculations'!M338,IF(Worksheets!$I$45='Yield Calculations'!$N$4,'Yield Calculations'!N338,IF(Worksheets!$I$45='Yield Calculations'!$O$4,'Yield Calculations'!O338,IF(Worksheets!$I$45='Yield Calculations'!$P$4,'Yield Calculations'!P338,"Too Many Lanes"))))</f>
        <v>Too Many Lanes</v>
      </c>
    </row>
    <row r="339" spans="1:18">
      <c r="A339" s="83">
        <f t="shared" si="5"/>
        <v>332</v>
      </c>
      <c r="B339" s="83" t="e">
        <f>Worksheets!$S$24*(A339-0.5)</f>
        <v>#VALUE!</v>
      </c>
      <c r="C339" s="90" t="e">
        <f>IF(Worksheets!$V$24&gt;=A339,Worksheets!$G$45*Worksheets!$AD$29*(1-Worksheets!$AD$29)^('Yield Calculations'!A339-1),0)</f>
        <v>#VALUE!</v>
      </c>
      <c r="D339" s="90" t="e">
        <f>IF(Worksheets!$V$24&gt;=A339,(Worksheets!$G$45-SUM($D$7:D338))*(((2*Worksheets!$G$44*(1-Worksheets!$G$44)*Worksheets!$AD$29)+(Worksheets!$G$44^2*Worksheets!$AD$29^2))/Worksheets!$G$45),0)</f>
        <v>#VALUE!</v>
      </c>
      <c r="E339" s="90" t="e">
        <f>IF(Worksheets!$V$24&gt;=A339,(Worksheets!$G$45-SUM($E$7:E338))*((Worksheets!$G$44^3*Worksheets!$AD$29^3+3*Worksheets!$G$44^2*(1-Worksheets!$G$44)*Worksheets!$AD$29^2+3*Worksheets!$G$44*(1-Worksheets!$G$44)^2*Worksheets!$AD$29)/Worksheets!$G$45),0)</f>
        <v>#VALUE!</v>
      </c>
      <c r="F339" s="90" t="e">
        <f>IF(Worksheets!$V$24&gt;=A339,(Worksheets!$G$45-SUM($F$7:F338))*((Worksheets!$G$44^4*Worksheets!$AD$29^4+4*Worksheets!$G$44^3*(1-Worksheets!$G$44)*Worksheets!$AD$29^3+6*Worksheets!$G$44^2*(1-Worksheets!$G$44)^2*Worksheets!$AD$29^2+4*Worksheets!$G$44*(1-Worksheets!$G$44^3)*Worksheets!$AD$29)/Worksheets!$G$45),0)</f>
        <v>#VALUE!</v>
      </c>
      <c r="G339" s="90" t="str">
        <f>IF(Worksheets!$D$45='Yield Calculations'!$C$4,'Yield Calculations'!B339*'Yield Calculations'!C339,IF(Worksheets!$D$45='Yield Calculations'!$D$4,'Yield Calculations'!B339*'Yield Calculations'!D339,IF(Worksheets!$D$45='Yield Calculations'!$E$4,'Yield Calculations'!B339*'Yield Calculations'!E339,IF(Worksheets!$D$45='Yield Calculations'!$F$4,'Yield Calculations'!B339*'Yield Calculations'!F339,"Too Many Lanes"))))</f>
        <v>Too Many Lanes</v>
      </c>
      <c r="H339" s="90" t="str">
        <f>IF(Worksheets!$D$45='Yield Calculations'!$C$4,'Yield Calculations'!C339,IF(Worksheets!$D$45='Yield Calculations'!$D$4,'Yield Calculations'!D339,IF(Worksheets!$D$45='Yield Calculations'!$E$4,'Yield Calculations'!E339,IF(Worksheets!$D$45='Yield Calculations'!$F$4,'Yield Calculations'!F339,"Too Many Lanes"))))</f>
        <v>Too Many Lanes</v>
      </c>
      <c r="K339" s="83">
        <v>332</v>
      </c>
      <c r="L339" s="83" t="e">
        <f>Worksheets!$X$24*(K339-0.5)</f>
        <v>#VALUE!</v>
      </c>
      <c r="M339" s="90" t="e">
        <f>IF(Worksheets!$AA$24&gt;=K339,Worksheets!$L$45*Worksheets!$AD$29*(1-Worksheets!$AD$29)^('Yield Calculations'!K339-1),0)</f>
        <v>#VALUE!</v>
      </c>
      <c r="N339" s="90" t="e">
        <f>IF(Worksheets!$AA$24&gt;=K339,(Worksheets!$L$45-SUM($N$7:N338))*(((2*Worksheets!$L$44*(1-Worksheets!$L$44)*Worksheets!$AD$29)+(Worksheets!$L$44^2*Worksheets!$AD$29^2))/Worksheets!$L$45),0)</f>
        <v>#VALUE!</v>
      </c>
      <c r="O339" s="90" t="e">
        <f>IF(Worksheets!$AA$24&gt;=K339,(Worksheets!$L$45-SUM($O$7:O338))*((Worksheets!$L$44^3*Worksheets!$AD$29^3+3*Worksheets!$L$44^2*(1-Worksheets!$L$44)*Worksheets!$AD$29^2+3*Worksheets!$L$44*(1-Worksheets!$L$44)^2*Worksheets!$AD$29)/Worksheets!$L$45),0)</f>
        <v>#VALUE!</v>
      </c>
      <c r="P339" s="90" t="e">
        <f>IF(Worksheets!$AA$24&gt;=K339,(Worksheets!$L$45-SUM($P$7:P338))*((Worksheets!$L$44^4*Worksheets!$AD$29^4+4*Worksheets!$L$44^3*(1-Worksheets!$L$44)*Worksheets!$AD$29^3+6*Worksheets!$L$44^2*(1-Worksheets!$L$44)^2*Worksheets!$AD$29^2+4*Worksheets!$L$44*(1-Worksheets!$L$44^3)*Worksheets!$AD$29)/Worksheets!$L$45),0)</f>
        <v>#VALUE!</v>
      </c>
      <c r="Q339" s="90" t="str">
        <f>IF(Worksheets!$I$45='Yield Calculations'!$M$4,'Yield Calculations'!L339*'Yield Calculations'!M339,IF(Worksheets!$I$45='Yield Calculations'!$N$4,'Yield Calculations'!L339*'Yield Calculations'!N339,IF(Worksheets!$I$45='Yield Calculations'!$O$4,'Yield Calculations'!L339*'Yield Calculations'!O339,IF(Worksheets!$I$45='Yield Calculations'!$P$4,'Yield Calculations'!L339*'Yield Calculations'!P339,"Too Many Lanes"))))</f>
        <v>Too Many Lanes</v>
      </c>
      <c r="R339" s="90" t="str">
        <f>IF(Worksheets!$I$45='Yield Calculations'!$M$4,'Yield Calculations'!M339,IF(Worksheets!$I$45='Yield Calculations'!$N$4,'Yield Calculations'!N339,IF(Worksheets!$I$45='Yield Calculations'!$O$4,'Yield Calculations'!O339,IF(Worksheets!$I$45='Yield Calculations'!$P$4,'Yield Calculations'!P339,"Too Many Lanes"))))</f>
        <v>Too Many Lanes</v>
      </c>
    </row>
    <row r="340" spans="1:18">
      <c r="A340" s="83">
        <f t="shared" si="5"/>
        <v>333</v>
      </c>
      <c r="B340" s="83" t="e">
        <f>Worksheets!$S$24*(A340-0.5)</f>
        <v>#VALUE!</v>
      </c>
      <c r="C340" s="90" t="e">
        <f>IF(Worksheets!$V$24&gt;=A340,Worksheets!$G$45*Worksheets!$AD$29*(1-Worksheets!$AD$29)^('Yield Calculations'!A340-1),0)</f>
        <v>#VALUE!</v>
      </c>
      <c r="D340" s="90" t="e">
        <f>IF(Worksheets!$V$24&gt;=A340,(Worksheets!$G$45-SUM($D$7:D339))*(((2*Worksheets!$G$44*(1-Worksheets!$G$44)*Worksheets!$AD$29)+(Worksheets!$G$44^2*Worksheets!$AD$29^2))/Worksheets!$G$45),0)</f>
        <v>#VALUE!</v>
      </c>
      <c r="E340" s="90" t="e">
        <f>IF(Worksheets!$V$24&gt;=A340,(Worksheets!$G$45-SUM($E$7:E339))*((Worksheets!$G$44^3*Worksheets!$AD$29^3+3*Worksheets!$G$44^2*(1-Worksheets!$G$44)*Worksheets!$AD$29^2+3*Worksheets!$G$44*(1-Worksheets!$G$44)^2*Worksheets!$AD$29)/Worksheets!$G$45),0)</f>
        <v>#VALUE!</v>
      </c>
      <c r="F340" s="90" t="e">
        <f>IF(Worksheets!$V$24&gt;=A340,(Worksheets!$G$45-SUM($F$7:F339))*((Worksheets!$G$44^4*Worksheets!$AD$29^4+4*Worksheets!$G$44^3*(1-Worksheets!$G$44)*Worksheets!$AD$29^3+6*Worksheets!$G$44^2*(1-Worksheets!$G$44)^2*Worksheets!$AD$29^2+4*Worksheets!$G$44*(1-Worksheets!$G$44^3)*Worksheets!$AD$29)/Worksheets!$G$45),0)</f>
        <v>#VALUE!</v>
      </c>
      <c r="G340" s="90" t="str">
        <f>IF(Worksheets!$D$45='Yield Calculations'!$C$4,'Yield Calculations'!B340*'Yield Calculations'!C340,IF(Worksheets!$D$45='Yield Calculations'!$D$4,'Yield Calculations'!B340*'Yield Calculations'!D340,IF(Worksheets!$D$45='Yield Calculations'!$E$4,'Yield Calculations'!B340*'Yield Calculations'!E340,IF(Worksheets!$D$45='Yield Calculations'!$F$4,'Yield Calculations'!B340*'Yield Calculations'!F340,"Too Many Lanes"))))</f>
        <v>Too Many Lanes</v>
      </c>
      <c r="H340" s="90" t="str">
        <f>IF(Worksheets!$D$45='Yield Calculations'!$C$4,'Yield Calculations'!C340,IF(Worksheets!$D$45='Yield Calculations'!$D$4,'Yield Calculations'!D340,IF(Worksheets!$D$45='Yield Calculations'!$E$4,'Yield Calculations'!E340,IF(Worksheets!$D$45='Yield Calculations'!$F$4,'Yield Calculations'!F340,"Too Many Lanes"))))</f>
        <v>Too Many Lanes</v>
      </c>
      <c r="K340" s="83">
        <v>333</v>
      </c>
      <c r="L340" s="83" t="e">
        <f>Worksheets!$X$24*(K340-0.5)</f>
        <v>#VALUE!</v>
      </c>
      <c r="M340" s="90" t="e">
        <f>IF(Worksheets!$AA$24&gt;=K340,Worksheets!$L$45*Worksheets!$AD$29*(1-Worksheets!$AD$29)^('Yield Calculations'!K340-1),0)</f>
        <v>#VALUE!</v>
      </c>
      <c r="N340" s="90" t="e">
        <f>IF(Worksheets!$AA$24&gt;=K340,(Worksheets!$L$45-SUM($N$7:N339))*(((2*Worksheets!$L$44*(1-Worksheets!$L$44)*Worksheets!$AD$29)+(Worksheets!$L$44^2*Worksheets!$AD$29^2))/Worksheets!$L$45),0)</f>
        <v>#VALUE!</v>
      </c>
      <c r="O340" s="90" t="e">
        <f>IF(Worksheets!$AA$24&gt;=K340,(Worksheets!$L$45-SUM($O$7:O339))*((Worksheets!$L$44^3*Worksheets!$AD$29^3+3*Worksheets!$L$44^2*(1-Worksheets!$L$44)*Worksheets!$AD$29^2+3*Worksheets!$L$44*(1-Worksheets!$L$44)^2*Worksheets!$AD$29)/Worksheets!$L$45),0)</f>
        <v>#VALUE!</v>
      </c>
      <c r="P340" s="90" t="e">
        <f>IF(Worksheets!$AA$24&gt;=K340,(Worksheets!$L$45-SUM($P$7:P339))*((Worksheets!$L$44^4*Worksheets!$AD$29^4+4*Worksheets!$L$44^3*(1-Worksheets!$L$44)*Worksheets!$AD$29^3+6*Worksheets!$L$44^2*(1-Worksheets!$L$44)^2*Worksheets!$AD$29^2+4*Worksheets!$L$44*(1-Worksheets!$L$44^3)*Worksheets!$AD$29)/Worksheets!$L$45),0)</f>
        <v>#VALUE!</v>
      </c>
      <c r="Q340" s="90" t="str">
        <f>IF(Worksheets!$I$45='Yield Calculations'!$M$4,'Yield Calculations'!L340*'Yield Calculations'!M340,IF(Worksheets!$I$45='Yield Calculations'!$N$4,'Yield Calculations'!L340*'Yield Calculations'!N340,IF(Worksheets!$I$45='Yield Calculations'!$O$4,'Yield Calculations'!L340*'Yield Calculations'!O340,IF(Worksheets!$I$45='Yield Calculations'!$P$4,'Yield Calculations'!L340*'Yield Calculations'!P340,"Too Many Lanes"))))</f>
        <v>Too Many Lanes</v>
      </c>
      <c r="R340" s="90" t="str">
        <f>IF(Worksheets!$I$45='Yield Calculations'!$M$4,'Yield Calculations'!M340,IF(Worksheets!$I$45='Yield Calculations'!$N$4,'Yield Calculations'!N340,IF(Worksheets!$I$45='Yield Calculations'!$O$4,'Yield Calculations'!O340,IF(Worksheets!$I$45='Yield Calculations'!$P$4,'Yield Calculations'!P340,"Too Many Lanes"))))</f>
        <v>Too Many Lanes</v>
      </c>
    </row>
    <row r="341" spans="1:18">
      <c r="A341" s="83">
        <f t="shared" si="5"/>
        <v>334</v>
      </c>
      <c r="B341" s="83" t="e">
        <f>Worksheets!$S$24*(A341-0.5)</f>
        <v>#VALUE!</v>
      </c>
      <c r="C341" s="90" t="e">
        <f>IF(Worksheets!$V$24&gt;=A341,Worksheets!$G$45*Worksheets!$AD$29*(1-Worksheets!$AD$29)^('Yield Calculations'!A341-1),0)</f>
        <v>#VALUE!</v>
      </c>
      <c r="D341" s="90" t="e">
        <f>IF(Worksheets!$V$24&gt;=A341,(Worksheets!$G$45-SUM($D$7:D340))*(((2*Worksheets!$G$44*(1-Worksheets!$G$44)*Worksheets!$AD$29)+(Worksheets!$G$44^2*Worksheets!$AD$29^2))/Worksheets!$G$45),0)</f>
        <v>#VALUE!</v>
      </c>
      <c r="E341" s="90" t="e">
        <f>IF(Worksheets!$V$24&gt;=A341,(Worksheets!$G$45-SUM($E$7:E340))*((Worksheets!$G$44^3*Worksheets!$AD$29^3+3*Worksheets!$G$44^2*(1-Worksheets!$G$44)*Worksheets!$AD$29^2+3*Worksheets!$G$44*(1-Worksheets!$G$44)^2*Worksheets!$AD$29)/Worksheets!$G$45),0)</f>
        <v>#VALUE!</v>
      </c>
      <c r="F341" s="90" t="e">
        <f>IF(Worksheets!$V$24&gt;=A341,(Worksheets!$G$45-SUM($F$7:F340))*((Worksheets!$G$44^4*Worksheets!$AD$29^4+4*Worksheets!$G$44^3*(1-Worksheets!$G$44)*Worksheets!$AD$29^3+6*Worksheets!$G$44^2*(1-Worksheets!$G$44)^2*Worksheets!$AD$29^2+4*Worksheets!$G$44*(1-Worksheets!$G$44^3)*Worksheets!$AD$29)/Worksheets!$G$45),0)</f>
        <v>#VALUE!</v>
      </c>
      <c r="G341" s="90" t="str">
        <f>IF(Worksheets!$D$45='Yield Calculations'!$C$4,'Yield Calculations'!B341*'Yield Calculations'!C341,IF(Worksheets!$D$45='Yield Calculations'!$D$4,'Yield Calculations'!B341*'Yield Calculations'!D341,IF(Worksheets!$D$45='Yield Calculations'!$E$4,'Yield Calculations'!B341*'Yield Calculations'!E341,IF(Worksheets!$D$45='Yield Calculations'!$F$4,'Yield Calculations'!B341*'Yield Calculations'!F341,"Too Many Lanes"))))</f>
        <v>Too Many Lanes</v>
      </c>
      <c r="H341" s="90" t="str">
        <f>IF(Worksheets!$D$45='Yield Calculations'!$C$4,'Yield Calculations'!C341,IF(Worksheets!$D$45='Yield Calculations'!$D$4,'Yield Calculations'!D341,IF(Worksheets!$D$45='Yield Calculations'!$E$4,'Yield Calculations'!E341,IF(Worksheets!$D$45='Yield Calculations'!$F$4,'Yield Calculations'!F341,"Too Many Lanes"))))</f>
        <v>Too Many Lanes</v>
      </c>
      <c r="K341" s="83">
        <v>334</v>
      </c>
      <c r="L341" s="83" t="e">
        <f>Worksheets!$X$24*(K341-0.5)</f>
        <v>#VALUE!</v>
      </c>
      <c r="M341" s="90" t="e">
        <f>IF(Worksheets!$AA$24&gt;=K341,Worksheets!$L$45*Worksheets!$AD$29*(1-Worksheets!$AD$29)^('Yield Calculations'!K341-1),0)</f>
        <v>#VALUE!</v>
      </c>
      <c r="N341" s="90" t="e">
        <f>IF(Worksheets!$AA$24&gt;=K341,(Worksheets!$L$45-SUM($N$7:N340))*(((2*Worksheets!$L$44*(1-Worksheets!$L$44)*Worksheets!$AD$29)+(Worksheets!$L$44^2*Worksheets!$AD$29^2))/Worksheets!$L$45),0)</f>
        <v>#VALUE!</v>
      </c>
      <c r="O341" s="90" t="e">
        <f>IF(Worksheets!$AA$24&gt;=K341,(Worksheets!$L$45-SUM($O$7:O340))*((Worksheets!$L$44^3*Worksheets!$AD$29^3+3*Worksheets!$L$44^2*(1-Worksheets!$L$44)*Worksheets!$AD$29^2+3*Worksheets!$L$44*(1-Worksheets!$L$44)^2*Worksheets!$AD$29)/Worksheets!$L$45),0)</f>
        <v>#VALUE!</v>
      </c>
      <c r="P341" s="90" t="e">
        <f>IF(Worksheets!$AA$24&gt;=K341,(Worksheets!$L$45-SUM($P$7:P340))*((Worksheets!$L$44^4*Worksheets!$AD$29^4+4*Worksheets!$L$44^3*(1-Worksheets!$L$44)*Worksheets!$AD$29^3+6*Worksheets!$L$44^2*(1-Worksheets!$L$44)^2*Worksheets!$AD$29^2+4*Worksheets!$L$44*(1-Worksheets!$L$44^3)*Worksheets!$AD$29)/Worksheets!$L$45),0)</f>
        <v>#VALUE!</v>
      </c>
      <c r="Q341" s="90" t="str">
        <f>IF(Worksheets!$I$45='Yield Calculations'!$M$4,'Yield Calculations'!L341*'Yield Calculations'!M341,IF(Worksheets!$I$45='Yield Calculations'!$N$4,'Yield Calculations'!L341*'Yield Calculations'!N341,IF(Worksheets!$I$45='Yield Calculations'!$O$4,'Yield Calculations'!L341*'Yield Calculations'!O341,IF(Worksheets!$I$45='Yield Calculations'!$P$4,'Yield Calculations'!L341*'Yield Calculations'!P341,"Too Many Lanes"))))</f>
        <v>Too Many Lanes</v>
      </c>
      <c r="R341" s="90" t="str">
        <f>IF(Worksheets!$I$45='Yield Calculations'!$M$4,'Yield Calculations'!M341,IF(Worksheets!$I$45='Yield Calculations'!$N$4,'Yield Calculations'!N341,IF(Worksheets!$I$45='Yield Calculations'!$O$4,'Yield Calculations'!O341,IF(Worksheets!$I$45='Yield Calculations'!$P$4,'Yield Calculations'!P341,"Too Many Lanes"))))</f>
        <v>Too Many Lanes</v>
      </c>
    </row>
    <row r="342" spans="1:18">
      <c r="A342" s="83">
        <f t="shared" si="5"/>
        <v>335</v>
      </c>
      <c r="B342" s="83" t="e">
        <f>Worksheets!$S$24*(A342-0.5)</f>
        <v>#VALUE!</v>
      </c>
      <c r="C342" s="90" t="e">
        <f>IF(Worksheets!$V$24&gt;=A342,Worksheets!$G$45*Worksheets!$AD$29*(1-Worksheets!$AD$29)^('Yield Calculations'!A342-1),0)</f>
        <v>#VALUE!</v>
      </c>
      <c r="D342" s="90" t="e">
        <f>IF(Worksheets!$V$24&gt;=A342,(Worksheets!$G$45-SUM($D$7:D341))*(((2*Worksheets!$G$44*(1-Worksheets!$G$44)*Worksheets!$AD$29)+(Worksheets!$G$44^2*Worksheets!$AD$29^2))/Worksheets!$G$45),0)</f>
        <v>#VALUE!</v>
      </c>
      <c r="E342" s="90" t="e">
        <f>IF(Worksheets!$V$24&gt;=A342,(Worksheets!$G$45-SUM($E$7:E341))*((Worksheets!$G$44^3*Worksheets!$AD$29^3+3*Worksheets!$G$44^2*(1-Worksheets!$G$44)*Worksheets!$AD$29^2+3*Worksheets!$G$44*(1-Worksheets!$G$44)^2*Worksheets!$AD$29)/Worksheets!$G$45),0)</f>
        <v>#VALUE!</v>
      </c>
      <c r="F342" s="90" t="e">
        <f>IF(Worksheets!$V$24&gt;=A342,(Worksheets!$G$45-SUM($F$7:F341))*((Worksheets!$G$44^4*Worksheets!$AD$29^4+4*Worksheets!$G$44^3*(1-Worksheets!$G$44)*Worksheets!$AD$29^3+6*Worksheets!$G$44^2*(1-Worksheets!$G$44)^2*Worksheets!$AD$29^2+4*Worksheets!$G$44*(1-Worksheets!$G$44^3)*Worksheets!$AD$29)/Worksheets!$G$45),0)</f>
        <v>#VALUE!</v>
      </c>
      <c r="G342" s="90" t="str">
        <f>IF(Worksheets!$D$45='Yield Calculations'!$C$4,'Yield Calculations'!B342*'Yield Calculations'!C342,IF(Worksheets!$D$45='Yield Calculations'!$D$4,'Yield Calculations'!B342*'Yield Calculations'!D342,IF(Worksheets!$D$45='Yield Calculations'!$E$4,'Yield Calculations'!B342*'Yield Calculations'!E342,IF(Worksheets!$D$45='Yield Calculations'!$F$4,'Yield Calculations'!B342*'Yield Calculations'!F342,"Too Many Lanes"))))</f>
        <v>Too Many Lanes</v>
      </c>
      <c r="H342" s="90" t="str">
        <f>IF(Worksheets!$D$45='Yield Calculations'!$C$4,'Yield Calculations'!C342,IF(Worksheets!$D$45='Yield Calculations'!$D$4,'Yield Calculations'!D342,IF(Worksheets!$D$45='Yield Calculations'!$E$4,'Yield Calculations'!E342,IF(Worksheets!$D$45='Yield Calculations'!$F$4,'Yield Calculations'!F342,"Too Many Lanes"))))</f>
        <v>Too Many Lanes</v>
      </c>
      <c r="K342" s="83">
        <v>335</v>
      </c>
      <c r="L342" s="83" t="e">
        <f>Worksheets!$X$24*(K342-0.5)</f>
        <v>#VALUE!</v>
      </c>
      <c r="M342" s="90" t="e">
        <f>IF(Worksheets!$AA$24&gt;=K342,Worksheets!$L$45*Worksheets!$AD$29*(1-Worksheets!$AD$29)^('Yield Calculations'!K342-1),0)</f>
        <v>#VALUE!</v>
      </c>
      <c r="N342" s="90" t="e">
        <f>IF(Worksheets!$AA$24&gt;=K342,(Worksheets!$L$45-SUM($N$7:N341))*(((2*Worksheets!$L$44*(1-Worksheets!$L$44)*Worksheets!$AD$29)+(Worksheets!$L$44^2*Worksheets!$AD$29^2))/Worksheets!$L$45),0)</f>
        <v>#VALUE!</v>
      </c>
      <c r="O342" s="90" t="e">
        <f>IF(Worksheets!$AA$24&gt;=K342,(Worksheets!$L$45-SUM($O$7:O341))*((Worksheets!$L$44^3*Worksheets!$AD$29^3+3*Worksheets!$L$44^2*(1-Worksheets!$L$44)*Worksheets!$AD$29^2+3*Worksheets!$L$44*(1-Worksheets!$L$44)^2*Worksheets!$AD$29)/Worksheets!$L$45),0)</f>
        <v>#VALUE!</v>
      </c>
      <c r="P342" s="90" t="e">
        <f>IF(Worksheets!$AA$24&gt;=K342,(Worksheets!$L$45-SUM($P$7:P341))*((Worksheets!$L$44^4*Worksheets!$AD$29^4+4*Worksheets!$L$44^3*(1-Worksheets!$L$44)*Worksheets!$AD$29^3+6*Worksheets!$L$44^2*(1-Worksheets!$L$44)^2*Worksheets!$AD$29^2+4*Worksheets!$L$44*(1-Worksheets!$L$44^3)*Worksheets!$AD$29)/Worksheets!$L$45),0)</f>
        <v>#VALUE!</v>
      </c>
      <c r="Q342" s="90" t="str">
        <f>IF(Worksheets!$I$45='Yield Calculations'!$M$4,'Yield Calculations'!L342*'Yield Calculations'!M342,IF(Worksheets!$I$45='Yield Calculations'!$N$4,'Yield Calculations'!L342*'Yield Calculations'!N342,IF(Worksheets!$I$45='Yield Calculations'!$O$4,'Yield Calculations'!L342*'Yield Calculations'!O342,IF(Worksheets!$I$45='Yield Calculations'!$P$4,'Yield Calculations'!L342*'Yield Calculations'!P342,"Too Many Lanes"))))</f>
        <v>Too Many Lanes</v>
      </c>
      <c r="R342" s="90" t="str">
        <f>IF(Worksheets!$I$45='Yield Calculations'!$M$4,'Yield Calculations'!M342,IF(Worksheets!$I$45='Yield Calculations'!$N$4,'Yield Calculations'!N342,IF(Worksheets!$I$45='Yield Calculations'!$O$4,'Yield Calculations'!O342,IF(Worksheets!$I$45='Yield Calculations'!$P$4,'Yield Calculations'!P342,"Too Many Lanes"))))</f>
        <v>Too Many Lanes</v>
      </c>
    </row>
    <row r="343" spans="1:18">
      <c r="A343" s="83">
        <f t="shared" si="5"/>
        <v>336</v>
      </c>
      <c r="B343" s="83" t="e">
        <f>Worksheets!$S$24*(A343-0.5)</f>
        <v>#VALUE!</v>
      </c>
      <c r="C343" s="90" t="e">
        <f>IF(Worksheets!$V$24&gt;=A343,Worksheets!$G$45*Worksheets!$AD$29*(1-Worksheets!$AD$29)^('Yield Calculations'!A343-1),0)</f>
        <v>#VALUE!</v>
      </c>
      <c r="D343" s="90" t="e">
        <f>IF(Worksheets!$V$24&gt;=A343,(Worksheets!$G$45-SUM($D$7:D342))*(((2*Worksheets!$G$44*(1-Worksheets!$G$44)*Worksheets!$AD$29)+(Worksheets!$G$44^2*Worksheets!$AD$29^2))/Worksheets!$G$45),0)</f>
        <v>#VALUE!</v>
      </c>
      <c r="E343" s="90" t="e">
        <f>IF(Worksheets!$V$24&gt;=A343,(Worksheets!$G$45-SUM($E$7:E342))*((Worksheets!$G$44^3*Worksheets!$AD$29^3+3*Worksheets!$G$44^2*(1-Worksheets!$G$44)*Worksheets!$AD$29^2+3*Worksheets!$G$44*(1-Worksheets!$G$44)^2*Worksheets!$AD$29)/Worksheets!$G$45),0)</f>
        <v>#VALUE!</v>
      </c>
      <c r="F343" s="90" t="e">
        <f>IF(Worksheets!$V$24&gt;=A343,(Worksheets!$G$45-SUM($F$7:F342))*((Worksheets!$G$44^4*Worksheets!$AD$29^4+4*Worksheets!$G$44^3*(1-Worksheets!$G$44)*Worksheets!$AD$29^3+6*Worksheets!$G$44^2*(1-Worksheets!$G$44)^2*Worksheets!$AD$29^2+4*Worksheets!$G$44*(1-Worksheets!$G$44^3)*Worksheets!$AD$29)/Worksheets!$G$45),0)</f>
        <v>#VALUE!</v>
      </c>
      <c r="G343" s="90" t="str">
        <f>IF(Worksheets!$D$45='Yield Calculations'!$C$4,'Yield Calculations'!B343*'Yield Calculations'!C343,IF(Worksheets!$D$45='Yield Calculations'!$D$4,'Yield Calculations'!B343*'Yield Calculations'!D343,IF(Worksheets!$D$45='Yield Calculations'!$E$4,'Yield Calculations'!B343*'Yield Calculations'!E343,IF(Worksheets!$D$45='Yield Calculations'!$F$4,'Yield Calculations'!B343*'Yield Calculations'!F343,"Too Many Lanes"))))</f>
        <v>Too Many Lanes</v>
      </c>
      <c r="H343" s="90" t="str">
        <f>IF(Worksheets!$D$45='Yield Calculations'!$C$4,'Yield Calculations'!C343,IF(Worksheets!$D$45='Yield Calculations'!$D$4,'Yield Calculations'!D343,IF(Worksheets!$D$45='Yield Calculations'!$E$4,'Yield Calculations'!E343,IF(Worksheets!$D$45='Yield Calculations'!$F$4,'Yield Calculations'!F343,"Too Many Lanes"))))</f>
        <v>Too Many Lanes</v>
      </c>
      <c r="K343" s="83">
        <v>336</v>
      </c>
      <c r="L343" s="83" t="e">
        <f>Worksheets!$X$24*(K343-0.5)</f>
        <v>#VALUE!</v>
      </c>
      <c r="M343" s="90" t="e">
        <f>IF(Worksheets!$AA$24&gt;=K343,Worksheets!$L$45*Worksheets!$AD$29*(1-Worksheets!$AD$29)^('Yield Calculations'!K343-1),0)</f>
        <v>#VALUE!</v>
      </c>
      <c r="N343" s="90" t="e">
        <f>IF(Worksheets!$AA$24&gt;=K343,(Worksheets!$L$45-SUM($N$7:N342))*(((2*Worksheets!$L$44*(1-Worksheets!$L$44)*Worksheets!$AD$29)+(Worksheets!$L$44^2*Worksheets!$AD$29^2))/Worksheets!$L$45),0)</f>
        <v>#VALUE!</v>
      </c>
      <c r="O343" s="90" t="e">
        <f>IF(Worksheets!$AA$24&gt;=K343,(Worksheets!$L$45-SUM($O$7:O342))*((Worksheets!$L$44^3*Worksheets!$AD$29^3+3*Worksheets!$L$44^2*(1-Worksheets!$L$44)*Worksheets!$AD$29^2+3*Worksheets!$L$44*(1-Worksheets!$L$44)^2*Worksheets!$AD$29)/Worksheets!$L$45),0)</f>
        <v>#VALUE!</v>
      </c>
      <c r="P343" s="90" t="e">
        <f>IF(Worksheets!$AA$24&gt;=K343,(Worksheets!$L$45-SUM($P$7:P342))*((Worksheets!$L$44^4*Worksheets!$AD$29^4+4*Worksheets!$L$44^3*(1-Worksheets!$L$44)*Worksheets!$AD$29^3+6*Worksheets!$L$44^2*(1-Worksheets!$L$44)^2*Worksheets!$AD$29^2+4*Worksheets!$L$44*(1-Worksheets!$L$44^3)*Worksheets!$AD$29)/Worksheets!$L$45),0)</f>
        <v>#VALUE!</v>
      </c>
      <c r="Q343" s="90" t="str">
        <f>IF(Worksheets!$I$45='Yield Calculations'!$M$4,'Yield Calculations'!L343*'Yield Calculations'!M343,IF(Worksheets!$I$45='Yield Calculations'!$N$4,'Yield Calculations'!L343*'Yield Calculations'!N343,IF(Worksheets!$I$45='Yield Calculations'!$O$4,'Yield Calculations'!L343*'Yield Calculations'!O343,IF(Worksheets!$I$45='Yield Calculations'!$P$4,'Yield Calculations'!L343*'Yield Calculations'!P343,"Too Many Lanes"))))</f>
        <v>Too Many Lanes</v>
      </c>
      <c r="R343" s="90" t="str">
        <f>IF(Worksheets!$I$45='Yield Calculations'!$M$4,'Yield Calculations'!M343,IF(Worksheets!$I$45='Yield Calculations'!$N$4,'Yield Calculations'!N343,IF(Worksheets!$I$45='Yield Calculations'!$O$4,'Yield Calculations'!O343,IF(Worksheets!$I$45='Yield Calculations'!$P$4,'Yield Calculations'!P343,"Too Many Lanes"))))</f>
        <v>Too Many Lanes</v>
      </c>
    </row>
    <row r="344" spans="1:18">
      <c r="A344" s="83">
        <f t="shared" si="5"/>
        <v>337</v>
      </c>
      <c r="B344" s="83" t="e">
        <f>Worksheets!$S$24*(A344-0.5)</f>
        <v>#VALUE!</v>
      </c>
      <c r="C344" s="90" t="e">
        <f>IF(Worksheets!$V$24&gt;=A344,Worksheets!$G$45*Worksheets!$AD$29*(1-Worksheets!$AD$29)^('Yield Calculations'!A344-1),0)</f>
        <v>#VALUE!</v>
      </c>
      <c r="D344" s="90" t="e">
        <f>IF(Worksheets!$V$24&gt;=A344,(Worksheets!$G$45-SUM($D$7:D343))*(((2*Worksheets!$G$44*(1-Worksheets!$G$44)*Worksheets!$AD$29)+(Worksheets!$G$44^2*Worksheets!$AD$29^2))/Worksheets!$G$45),0)</f>
        <v>#VALUE!</v>
      </c>
      <c r="E344" s="90" t="e">
        <f>IF(Worksheets!$V$24&gt;=A344,(Worksheets!$G$45-SUM($E$7:E343))*((Worksheets!$G$44^3*Worksheets!$AD$29^3+3*Worksheets!$G$44^2*(1-Worksheets!$G$44)*Worksheets!$AD$29^2+3*Worksheets!$G$44*(1-Worksheets!$G$44)^2*Worksheets!$AD$29)/Worksheets!$G$45),0)</f>
        <v>#VALUE!</v>
      </c>
      <c r="F344" s="90" t="e">
        <f>IF(Worksheets!$V$24&gt;=A344,(Worksheets!$G$45-SUM($F$7:F343))*((Worksheets!$G$44^4*Worksheets!$AD$29^4+4*Worksheets!$G$44^3*(1-Worksheets!$G$44)*Worksheets!$AD$29^3+6*Worksheets!$G$44^2*(1-Worksheets!$G$44)^2*Worksheets!$AD$29^2+4*Worksheets!$G$44*(1-Worksheets!$G$44^3)*Worksheets!$AD$29)/Worksheets!$G$45),0)</f>
        <v>#VALUE!</v>
      </c>
      <c r="G344" s="90" t="str">
        <f>IF(Worksheets!$D$45='Yield Calculations'!$C$4,'Yield Calculations'!B344*'Yield Calculations'!C344,IF(Worksheets!$D$45='Yield Calculations'!$D$4,'Yield Calculations'!B344*'Yield Calculations'!D344,IF(Worksheets!$D$45='Yield Calculations'!$E$4,'Yield Calculations'!B344*'Yield Calculations'!E344,IF(Worksheets!$D$45='Yield Calculations'!$F$4,'Yield Calculations'!B344*'Yield Calculations'!F344,"Too Many Lanes"))))</f>
        <v>Too Many Lanes</v>
      </c>
      <c r="H344" s="90" t="str">
        <f>IF(Worksheets!$D$45='Yield Calculations'!$C$4,'Yield Calculations'!C344,IF(Worksheets!$D$45='Yield Calculations'!$D$4,'Yield Calculations'!D344,IF(Worksheets!$D$45='Yield Calculations'!$E$4,'Yield Calculations'!E344,IF(Worksheets!$D$45='Yield Calculations'!$F$4,'Yield Calculations'!F344,"Too Many Lanes"))))</f>
        <v>Too Many Lanes</v>
      </c>
      <c r="K344" s="83">
        <v>337</v>
      </c>
      <c r="L344" s="83" t="e">
        <f>Worksheets!$X$24*(K344-0.5)</f>
        <v>#VALUE!</v>
      </c>
      <c r="M344" s="90" t="e">
        <f>IF(Worksheets!$AA$24&gt;=K344,Worksheets!$L$45*Worksheets!$AD$29*(1-Worksheets!$AD$29)^('Yield Calculations'!K344-1),0)</f>
        <v>#VALUE!</v>
      </c>
      <c r="N344" s="90" t="e">
        <f>IF(Worksheets!$AA$24&gt;=K344,(Worksheets!$L$45-SUM($N$7:N343))*(((2*Worksheets!$L$44*(1-Worksheets!$L$44)*Worksheets!$AD$29)+(Worksheets!$L$44^2*Worksheets!$AD$29^2))/Worksheets!$L$45),0)</f>
        <v>#VALUE!</v>
      </c>
      <c r="O344" s="90" t="e">
        <f>IF(Worksheets!$AA$24&gt;=K344,(Worksheets!$L$45-SUM($O$7:O343))*((Worksheets!$L$44^3*Worksheets!$AD$29^3+3*Worksheets!$L$44^2*(1-Worksheets!$L$44)*Worksheets!$AD$29^2+3*Worksheets!$L$44*(1-Worksheets!$L$44)^2*Worksheets!$AD$29)/Worksheets!$L$45),0)</f>
        <v>#VALUE!</v>
      </c>
      <c r="P344" s="90" t="e">
        <f>IF(Worksheets!$AA$24&gt;=K344,(Worksheets!$L$45-SUM($P$7:P343))*((Worksheets!$L$44^4*Worksheets!$AD$29^4+4*Worksheets!$L$44^3*(1-Worksheets!$L$44)*Worksheets!$AD$29^3+6*Worksheets!$L$44^2*(1-Worksheets!$L$44)^2*Worksheets!$AD$29^2+4*Worksheets!$L$44*(1-Worksheets!$L$44^3)*Worksheets!$AD$29)/Worksheets!$L$45),0)</f>
        <v>#VALUE!</v>
      </c>
      <c r="Q344" s="90" t="str">
        <f>IF(Worksheets!$I$45='Yield Calculations'!$M$4,'Yield Calculations'!L344*'Yield Calculations'!M344,IF(Worksheets!$I$45='Yield Calculations'!$N$4,'Yield Calculations'!L344*'Yield Calculations'!N344,IF(Worksheets!$I$45='Yield Calculations'!$O$4,'Yield Calculations'!L344*'Yield Calculations'!O344,IF(Worksheets!$I$45='Yield Calculations'!$P$4,'Yield Calculations'!L344*'Yield Calculations'!P344,"Too Many Lanes"))))</f>
        <v>Too Many Lanes</v>
      </c>
      <c r="R344" s="90" t="str">
        <f>IF(Worksheets!$I$45='Yield Calculations'!$M$4,'Yield Calculations'!M344,IF(Worksheets!$I$45='Yield Calculations'!$N$4,'Yield Calculations'!N344,IF(Worksheets!$I$45='Yield Calculations'!$O$4,'Yield Calculations'!O344,IF(Worksheets!$I$45='Yield Calculations'!$P$4,'Yield Calculations'!P344,"Too Many Lanes"))))</f>
        <v>Too Many Lanes</v>
      </c>
    </row>
    <row r="345" spans="1:18">
      <c r="A345" s="83">
        <f t="shared" si="5"/>
        <v>338</v>
      </c>
      <c r="B345" s="83" t="e">
        <f>Worksheets!$S$24*(A345-0.5)</f>
        <v>#VALUE!</v>
      </c>
      <c r="C345" s="90" t="e">
        <f>IF(Worksheets!$V$24&gt;=A345,Worksheets!$G$45*Worksheets!$AD$29*(1-Worksheets!$AD$29)^('Yield Calculations'!A345-1),0)</f>
        <v>#VALUE!</v>
      </c>
      <c r="D345" s="90" t="e">
        <f>IF(Worksheets!$V$24&gt;=A345,(Worksheets!$G$45-SUM($D$7:D344))*(((2*Worksheets!$G$44*(1-Worksheets!$G$44)*Worksheets!$AD$29)+(Worksheets!$G$44^2*Worksheets!$AD$29^2))/Worksheets!$G$45),0)</f>
        <v>#VALUE!</v>
      </c>
      <c r="E345" s="90" t="e">
        <f>IF(Worksheets!$V$24&gt;=A345,(Worksheets!$G$45-SUM($E$7:E344))*((Worksheets!$G$44^3*Worksheets!$AD$29^3+3*Worksheets!$G$44^2*(1-Worksheets!$G$44)*Worksheets!$AD$29^2+3*Worksheets!$G$44*(1-Worksheets!$G$44)^2*Worksheets!$AD$29)/Worksheets!$G$45),0)</f>
        <v>#VALUE!</v>
      </c>
      <c r="F345" s="90" t="e">
        <f>IF(Worksheets!$V$24&gt;=A345,(Worksheets!$G$45-SUM($F$7:F344))*((Worksheets!$G$44^4*Worksheets!$AD$29^4+4*Worksheets!$G$44^3*(1-Worksheets!$G$44)*Worksheets!$AD$29^3+6*Worksheets!$G$44^2*(1-Worksheets!$G$44)^2*Worksheets!$AD$29^2+4*Worksheets!$G$44*(1-Worksheets!$G$44^3)*Worksheets!$AD$29)/Worksheets!$G$45),0)</f>
        <v>#VALUE!</v>
      </c>
      <c r="G345" s="90" t="str">
        <f>IF(Worksheets!$D$45='Yield Calculations'!$C$4,'Yield Calculations'!B345*'Yield Calculations'!C345,IF(Worksheets!$D$45='Yield Calculations'!$D$4,'Yield Calculations'!B345*'Yield Calculations'!D345,IF(Worksheets!$D$45='Yield Calculations'!$E$4,'Yield Calculations'!B345*'Yield Calculations'!E345,IF(Worksheets!$D$45='Yield Calculations'!$F$4,'Yield Calculations'!B345*'Yield Calculations'!F345,"Too Many Lanes"))))</f>
        <v>Too Many Lanes</v>
      </c>
      <c r="H345" s="90" t="str">
        <f>IF(Worksheets!$D$45='Yield Calculations'!$C$4,'Yield Calculations'!C345,IF(Worksheets!$D$45='Yield Calculations'!$D$4,'Yield Calculations'!D345,IF(Worksheets!$D$45='Yield Calculations'!$E$4,'Yield Calculations'!E345,IF(Worksheets!$D$45='Yield Calculations'!$F$4,'Yield Calculations'!F345,"Too Many Lanes"))))</f>
        <v>Too Many Lanes</v>
      </c>
      <c r="K345" s="83">
        <v>338</v>
      </c>
      <c r="L345" s="83" t="e">
        <f>Worksheets!$X$24*(K345-0.5)</f>
        <v>#VALUE!</v>
      </c>
      <c r="M345" s="90" t="e">
        <f>IF(Worksheets!$AA$24&gt;=K345,Worksheets!$L$45*Worksheets!$AD$29*(1-Worksheets!$AD$29)^('Yield Calculations'!K345-1),0)</f>
        <v>#VALUE!</v>
      </c>
      <c r="N345" s="90" t="e">
        <f>IF(Worksheets!$AA$24&gt;=K345,(Worksheets!$L$45-SUM($N$7:N344))*(((2*Worksheets!$L$44*(1-Worksheets!$L$44)*Worksheets!$AD$29)+(Worksheets!$L$44^2*Worksheets!$AD$29^2))/Worksheets!$L$45),0)</f>
        <v>#VALUE!</v>
      </c>
      <c r="O345" s="90" t="e">
        <f>IF(Worksheets!$AA$24&gt;=K345,(Worksheets!$L$45-SUM($O$7:O344))*((Worksheets!$L$44^3*Worksheets!$AD$29^3+3*Worksheets!$L$44^2*(1-Worksheets!$L$44)*Worksheets!$AD$29^2+3*Worksheets!$L$44*(1-Worksheets!$L$44)^2*Worksheets!$AD$29)/Worksheets!$L$45),0)</f>
        <v>#VALUE!</v>
      </c>
      <c r="P345" s="90" t="e">
        <f>IF(Worksheets!$AA$24&gt;=K345,(Worksheets!$L$45-SUM($P$7:P344))*((Worksheets!$L$44^4*Worksheets!$AD$29^4+4*Worksheets!$L$44^3*(1-Worksheets!$L$44)*Worksheets!$AD$29^3+6*Worksheets!$L$44^2*(1-Worksheets!$L$44)^2*Worksheets!$AD$29^2+4*Worksheets!$L$44*(1-Worksheets!$L$44^3)*Worksheets!$AD$29)/Worksheets!$L$45),0)</f>
        <v>#VALUE!</v>
      </c>
      <c r="Q345" s="90" t="str">
        <f>IF(Worksheets!$I$45='Yield Calculations'!$M$4,'Yield Calculations'!L345*'Yield Calculations'!M345,IF(Worksheets!$I$45='Yield Calculations'!$N$4,'Yield Calculations'!L345*'Yield Calculations'!N345,IF(Worksheets!$I$45='Yield Calculations'!$O$4,'Yield Calculations'!L345*'Yield Calculations'!O345,IF(Worksheets!$I$45='Yield Calculations'!$P$4,'Yield Calculations'!L345*'Yield Calculations'!P345,"Too Many Lanes"))))</f>
        <v>Too Many Lanes</v>
      </c>
      <c r="R345" s="90" t="str">
        <f>IF(Worksheets!$I$45='Yield Calculations'!$M$4,'Yield Calculations'!M345,IF(Worksheets!$I$45='Yield Calculations'!$N$4,'Yield Calculations'!N345,IF(Worksheets!$I$45='Yield Calculations'!$O$4,'Yield Calculations'!O345,IF(Worksheets!$I$45='Yield Calculations'!$P$4,'Yield Calculations'!P345,"Too Many Lanes"))))</f>
        <v>Too Many Lanes</v>
      </c>
    </row>
    <row r="346" spans="1:18">
      <c r="A346" s="83">
        <f t="shared" si="5"/>
        <v>339</v>
      </c>
      <c r="B346" s="83" t="e">
        <f>Worksheets!$S$24*(A346-0.5)</f>
        <v>#VALUE!</v>
      </c>
      <c r="C346" s="90" t="e">
        <f>IF(Worksheets!$V$24&gt;=A346,Worksheets!$G$45*Worksheets!$AD$29*(1-Worksheets!$AD$29)^('Yield Calculations'!A346-1),0)</f>
        <v>#VALUE!</v>
      </c>
      <c r="D346" s="90" t="e">
        <f>IF(Worksheets!$V$24&gt;=A346,(Worksheets!$G$45-SUM($D$7:D345))*(((2*Worksheets!$G$44*(1-Worksheets!$G$44)*Worksheets!$AD$29)+(Worksheets!$G$44^2*Worksheets!$AD$29^2))/Worksheets!$G$45),0)</f>
        <v>#VALUE!</v>
      </c>
      <c r="E346" s="90" t="e">
        <f>IF(Worksheets!$V$24&gt;=A346,(Worksheets!$G$45-SUM($E$7:E345))*((Worksheets!$G$44^3*Worksheets!$AD$29^3+3*Worksheets!$G$44^2*(1-Worksheets!$G$44)*Worksheets!$AD$29^2+3*Worksheets!$G$44*(1-Worksheets!$G$44)^2*Worksheets!$AD$29)/Worksheets!$G$45),0)</f>
        <v>#VALUE!</v>
      </c>
      <c r="F346" s="90" t="e">
        <f>IF(Worksheets!$V$24&gt;=A346,(Worksheets!$G$45-SUM($F$7:F345))*((Worksheets!$G$44^4*Worksheets!$AD$29^4+4*Worksheets!$G$44^3*(1-Worksheets!$G$44)*Worksheets!$AD$29^3+6*Worksheets!$G$44^2*(1-Worksheets!$G$44)^2*Worksheets!$AD$29^2+4*Worksheets!$G$44*(1-Worksheets!$G$44^3)*Worksheets!$AD$29)/Worksheets!$G$45),0)</f>
        <v>#VALUE!</v>
      </c>
      <c r="G346" s="90" t="str">
        <f>IF(Worksheets!$D$45='Yield Calculations'!$C$4,'Yield Calculations'!B346*'Yield Calculations'!C346,IF(Worksheets!$D$45='Yield Calculations'!$D$4,'Yield Calculations'!B346*'Yield Calculations'!D346,IF(Worksheets!$D$45='Yield Calculations'!$E$4,'Yield Calculations'!B346*'Yield Calculations'!E346,IF(Worksheets!$D$45='Yield Calculations'!$F$4,'Yield Calculations'!B346*'Yield Calculations'!F346,"Too Many Lanes"))))</f>
        <v>Too Many Lanes</v>
      </c>
      <c r="H346" s="90" t="str">
        <f>IF(Worksheets!$D$45='Yield Calculations'!$C$4,'Yield Calculations'!C346,IF(Worksheets!$D$45='Yield Calculations'!$D$4,'Yield Calculations'!D346,IF(Worksheets!$D$45='Yield Calculations'!$E$4,'Yield Calculations'!E346,IF(Worksheets!$D$45='Yield Calculations'!$F$4,'Yield Calculations'!F346,"Too Many Lanes"))))</f>
        <v>Too Many Lanes</v>
      </c>
      <c r="K346" s="83">
        <v>339</v>
      </c>
      <c r="L346" s="83" t="e">
        <f>Worksheets!$X$24*(K346-0.5)</f>
        <v>#VALUE!</v>
      </c>
      <c r="M346" s="90" t="e">
        <f>IF(Worksheets!$AA$24&gt;=K346,Worksheets!$L$45*Worksheets!$AD$29*(1-Worksheets!$AD$29)^('Yield Calculations'!K346-1),0)</f>
        <v>#VALUE!</v>
      </c>
      <c r="N346" s="90" t="e">
        <f>IF(Worksheets!$AA$24&gt;=K346,(Worksheets!$L$45-SUM($N$7:N345))*(((2*Worksheets!$L$44*(1-Worksheets!$L$44)*Worksheets!$AD$29)+(Worksheets!$L$44^2*Worksheets!$AD$29^2))/Worksheets!$L$45),0)</f>
        <v>#VALUE!</v>
      </c>
      <c r="O346" s="90" t="e">
        <f>IF(Worksheets!$AA$24&gt;=K346,(Worksheets!$L$45-SUM($O$7:O345))*((Worksheets!$L$44^3*Worksheets!$AD$29^3+3*Worksheets!$L$44^2*(1-Worksheets!$L$44)*Worksheets!$AD$29^2+3*Worksheets!$L$44*(1-Worksheets!$L$44)^2*Worksheets!$AD$29)/Worksheets!$L$45),0)</f>
        <v>#VALUE!</v>
      </c>
      <c r="P346" s="90" t="e">
        <f>IF(Worksheets!$AA$24&gt;=K346,(Worksheets!$L$45-SUM($P$7:P345))*((Worksheets!$L$44^4*Worksheets!$AD$29^4+4*Worksheets!$L$44^3*(1-Worksheets!$L$44)*Worksheets!$AD$29^3+6*Worksheets!$L$44^2*(1-Worksheets!$L$44)^2*Worksheets!$AD$29^2+4*Worksheets!$L$44*(1-Worksheets!$L$44^3)*Worksheets!$AD$29)/Worksheets!$L$45),0)</f>
        <v>#VALUE!</v>
      </c>
      <c r="Q346" s="90" t="str">
        <f>IF(Worksheets!$I$45='Yield Calculations'!$M$4,'Yield Calculations'!L346*'Yield Calculations'!M346,IF(Worksheets!$I$45='Yield Calculations'!$N$4,'Yield Calculations'!L346*'Yield Calculations'!N346,IF(Worksheets!$I$45='Yield Calculations'!$O$4,'Yield Calculations'!L346*'Yield Calculations'!O346,IF(Worksheets!$I$45='Yield Calculations'!$P$4,'Yield Calculations'!L346*'Yield Calculations'!P346,"Too Many Lanes"))))</f>
        <v>Too Many Lanes</v>
      </c>
      <c r="R346" s="90" t="str">
        <f>IF(Worksheets!$I$45='Yield Calculations'!$M$4,'Yield Calculations'!M346,IF(Worksheets!$I$45='Yield Calculations'!$N$4,'Yield Calculations'!N346,IF(Worksheets!$I$45='Yield Calculations'!$O$4,'Yield Calculations'!O346,IF(Worksheets!$I$45='Yield Calculations'!$P$4,'Yield Calculations'!P346,"Too Many Lanes"))))</f>
        <v>Too Many Lanes</v>
      </c>
    </row>
    <row r="347" spans="1:18">
      <c r="A347" s="83">
        <f t="shared" si="5"/>
        <v>340</v>
      </c>
      <c r="B347" s="83" t="e">
        <f>Worksheets!$S$24*(A347-0.5)</f>
        <v>#VALUE!</v>
      </c>
      <c r="C347" s="90" t="e">
        <f>IF(Worksheets!$V$24&gt;=A347,Worksheets!$G$45*Worksheets!$AD$29*(1-Worksheets!$AD$29)^('Yield Calculations'!A347-1),0)</f>
        <v>#VALUE!</v>
      </c>
      <c r="D347" s="90" t="e">
        <f>IF(Worksheets!$V$24&gt;=A347,(Worksheets!$G$45-SUM($D$7:D346))*(((2*Worksheets!$G$44*(1-Worksheets!$G$44)*Worksheets!$AD$29)+(Worksheets!$G$44^2*Worksheets!$AD$29^2))/Worksheets!$G$45),0)</f>
        <v>#VALUE!</v>
      </c>
      <c r="E347" s="90" t="e">
        <f>IF(Worksheets!$V$24&gt;=A347,(Worksheets!$G$45-SUM($E$7:E346))*((Worksheets!$G$44^3*Worksheets!$AD$29^3+3*Worksheets!$G$44^2*(1-Worksheets!$G$44)*Worksheets!$AD$29^2+3*Worksheets!$G$44*(1-Worksheets!$G$44)^2*Worksheets!$AD$29)/Worksheets!$G$45),0)</f>
        <v>#VALUE!</v>
      </c>
      <c r="F347" s="90" t="e">
        <f>IF(Worksheets!$V$24&gt;=A347,(Worksheets!$G$45-SUM($F$7:F346))*((Worksheets!$G$44^4*Worksheets!$AD$29^4+4*Worksheets!$G$44^3*(1-Worksheets!$G$44)*Worksheets!$AD$29^3+6*Worksheets!$G$44^2*(1-Worksheets!$G$44)^2*Worksheets!$AD$29^2+4*Worksheets!$G$44*(1-Worksheets!$G$44^3)*Worksheets!$AD$29)/Worksheets!$G$45),0)</f>
        <v>#VALUE!</v>
      </c>
      <c r="G347" s="90" t="str">
        <f>IF(Worksheets!$D$45='Yield Calculations'!$C$4,'Yield Calculations'!B347*'Yield Calculations'!C347,IF(Worksheets!$D$45='Yield Calculations'!$D$4,'Yield Calculations'!B347*'Yield Calculations'!D347,IF(Worksheets!$D$45='Yield Calculations'!$E$4,'Yield Calculations'!B347*'Yield Calculations'!E347,IF(Worksheets!$D$45='Yield Calculations'!$F$4,'Yield Calculations'!B347*'Yield Calculations'!F347,"Too Many Lanes"))))</f>
        <v>Too Many Lanes</v>
      </c>
      <c r="H347" s="90" t="str">
        <f>IF(Worksheets!$D$45='Yield Calculations'!$C$4,'Yield Calculations'!C347,IF(Worksheets!$D$45='Yield Calculations'!$D$4,'Yield Calculations'!D347,IF(Worksheets!$D$45='Yield Calculations'!$E$4,'Yield Calculations'!E347,IF(Worksheets!$D$45='Yield Calculations'!$F$4,'Yield Calculations'!F347,"Too Many Lanes"))))</f>
        <v>Too Many Lanes</v>
      </c>
      <c r="K347" s="83">
        <v>340</v>
      </c>
      <c r="L347" s="83" t="e">
        <f>Worksheets!$X$24*(K347-0.5)</f>
        <v>#VALUE!</v>
      </c>
      <c r="M347" s="90" t="e">
        <f>IF(Worksheets!$AA$24&gt;=K347,Worksheets!$L$45*Worksheets!$AD$29*(1-Worksheets!$AD$29)^('Yield Calculations'!K347-1),0)</f>
        <v>#VALUE!</v>
      </c>
      <c r="N347" s="90" t="e">
        <f>IF(Worksheets!$AA$24&gt;=K347,(Worksheets!$L$45-SUM($N$7:N346))*(((2*Worksheets!$L$44*(1-Worksheets!$L$44)*Worksheets!$AD$29)+(Worksheets!$L$44^2*Worksheets!$AD$29^2))/Worksheets!$L$45),0)</f>
        <v>#VALUE!</v>
      </c>
      <c r="O347" s="90" t="e">
        <f>IF(Worksheets!$AA$24&gt;=K347,(Worksheets!$L$45-SUM($O$7:O346))*((Worksheets!$L$44^3*Worksheets!$AD$29^3+3*Worksheets!$L$44^2*(1-Worksheets!$L$44)*Worksheets!$AD$29^2+3*Worksheets!$L$44*(1-Worksheets!$L$44)^2*Worksheets!$AD$29)/Worksheets!$L$45),0)</f>
        <v>#VALUE!</v>
      </c>
      <c r="P347" s="90" t="e">
        <f>IF(Worksheets!$AA$24&gt;=K347,(Worksheets!$L$45-SUM($P$7:P346))*((Worksheets!$L$44^4*Worksheets!$AD$29^4+4*Worksheets!$L$44^3*(1-Worksheets!$L$44)*Worksheets!$AD$29^3+6*Worksheets!$L$44^2*(1-Worksheets!$L$44)^2*Worksheets!$AD$29^2+4*Worksheets!$L$44*(1-Worksheets!$L$44^3)*Worksheets!$AD$29)/Worksheets!$L$45),0)</f>
        <v>#VALUE!</v>
      </c>
      <c r="Q347" s="90" t="str">
        <f>IF(Worksheets!$I$45='Yield Calculations'!$M$4,'Yield Calculations'!L347*'Yield Calculations'!M347,IF(Worksheets!$I$45='Yield Calculations'!$N$4,'Yield Calculations'!L347*'Yield Calculations'!N347,IF(Worksheets!$I$45='Yield Calculations'!$O$4,'Yield Calculations'!L347*'Yield Calculations'!O347,IF(Worksheets!$I$45='Yield Calculations'!$P$4,'Yield Calculations'!L347*'Yield Calculations'!P347,"Too Many Lanes"))))</f>
        <v>Too Many Lanes</v>
      </c>
      <c r="R347" s="90" t="str">
        <f>IF(Worksheets!$I$45='Yield Calculations'!$M$4,'Yield Calculations'!M347,IF(Worksheets!$I$45='Yield Calculations'!$N$4,'Yield Calculations'!N347,IF(Worksheets!$I$45='Yield Calculations'!$O$4,'Yield Calculations'!O347,IF(Worksheets!$I$45='Yield Calculations'!$P$4,'Yield Calculations'!P347,"Too Many Lanes"))))</f>
        <v>Too Many Lanes</v>
      </c>
    </row>
    <row r="348" spans="1:18">
      <c r="A348" s="83">
        <f t="shared" si="5"/>
        <v>341</v>
      </c>
      <c r="B348" s="83" t="e">
        <f>Worksheets!$S$24*(A348-0.5)</f>
        <v>#VALUE!</v>
      </c>
      <c r="C348" s="90" t="e">
        <f>IF(Worksheets!$V$24&gt;=A348,Worksheets!$G$45*Worksheets!$AD$29*(1-Worksheets!$AD$29)^('Yield Calculations'!A348-1),0)</f>
        <v>#VALUE!</v>
      </c>
      <c r="D348" s="90" t="e">
        <f>IF(Worksheets!$V$24&gt;=A348,(Worksheets!$G$45-SUM($D$7:D347))*(((2*Worksheets!$G$44*(1-Worksheets!$G$44)*Worksheets!$AD$29)+(Worksheets!$G$44^2*Worksheets!$AD$29^2))/Worksheets!$G$45),0)</f>
        <v>#VALUE!</v>
      </c>
      <c r="E348" s="90" t="e">
        <f>IF(Worksheets!$V$24&gt;=A348,(Worksheets!$G$45-SUM($E$7:E347))*((Worksheets!$G$44^3*Worksheets!$AD$29^3+3*Worksheets!$G$44^2*(1-Worksheets!$G$44)*Worksheets!$AD$29^2+3*Worksheets!$G$44*(1-Worksheets!$G$44)^2*Worksheets!$AD$29)/Worksheets!$G$45),0)</f>
        <v>#VALUE!</v>
      </c>
      <c r="F348" s="90" t="e">
        <f>IF(Worksheets!$V$24&gt;=A348,(Worksheets!$G$45-SUM($F$7:F347))*((Worksheets!$G$44^4*Worksheets!$AD$29^4+4*Worksheets!$G$44^3*(1-Worksheets!$G$44)*Worksheets!$AD$29^3+6*Worksheets!$G$44^2*(1-Worksheets!$G$44)^2*Worksheets!$AD$29^2+4*Worksheets!$G$44*(1-Worksheets!$G$44^3)*Worksheets!$AD$29)/Worksheets!$G$45),0)</f>
        <v>#VALUE!</v>
      </c>
      <c r="G348" s="90" t="str">
        <f>IF(Worksheets!$D$45='Yield Calculations'!$C$4,'Yield Calculations'!B348*'Yield Calculations'!C348,IF(Worksheets!$D$45='Yield Calculations'!$D$4,'Yield Calculations'!B348*'Yield Calculations'!D348,IF(Worksheets!$D$45='Yield Calculations'!$E$4,'Yield Calculations'!B348*'Yield Calculations'!E348,IF(Worksheets!$D$45='Yield Calculations'!$F$4,'Yield Calculations'!B348*'Yield Calculations'!F348,"Too Many Lanes"))))</f>
        <v>Too Many Lanes</v>
      </c>
      <c r="H348" s="90" t="str">
        <f>IF(Worksheets!$D$45='Yield Calculations'!$C$4,'Yield Calculations'!C348,IF(Worksheets!$D$45='Yield Calculations'!$D$4,'Yield Calculations'!D348,IF(Worksheets!$D$45='Yield Calculations'!$E$4,'Yield Calculations'!E348,IF(Worksheets!$D$45='Yield Calculations'!$F$4,'Yield Calculations'!F348,"Too Many Lanes"))))</f>
        <v>Too Many Lanes</v>
      </c>
      <c r="K348" s="83">
        <v>341</v>
      </c>
      <c r="L348" s="83" t="e">
        <f>Worksheets!$X$24*(K348-0.5)</f>
        <v>#VALUE!</v>
      </c>
      <c r="M348" s="90" t="e">
        <f>IF(Worksheets!$AA$24&gt;=K348,Worksheets!$L$45*Worksheets!$AD$29*(1-Worksheets!$AD$29)^('Yield Calculations'!K348-1),0)</f>
        <v>#VALUE!</v>
      </c>
      <c r="N348" s="90" t="e">
        <f>IF(Worksheets!$AA$24&gt;=K348,(Worksheets!$L$45-SUM($N$7:N347))*(((2*Worksheets!$L$44*(1-Worksheets!$L$44)*Worksheets!$AD$29)+(Worksheets!$L$44^2*Worksheets!$AD$29^2))/Worksheets!$L$45),0)</f>
        <v>#VALUE!</v>
      </c>
      <c r="O348" s="90" t="e">
        <f>IF(Worksheets!$AA$24&gt;=K348,(Worksheets!$L$45-SUM($O$7:O347))*((Worksheets!$L$44^3*Worksheets!$AD$29^3+3*Worksheets!$L$44^2*(1-Worksheets!$L$44)*Worksheets!$AD$29^2+3*Worksheets!$L$44*(1-Worksheets!$L$44)^2*Worksheets!$AD$29)/Worksheets!$L$45),0)</f>
        <v>#VALUE!</v>
      </c>
      <c r="P348" s="90" t="e">
        <f>IF(Worksheets!$AA$24&gt;=K348,(Worksheets!$L$45-SUM($P$7:P347))*((Worksheets!$L$44^4*Worksheets!$AD$29^4+4*Worksheets!$L$44^3*(1-Worksheets!$L$44)*Worksheets!$AD$29^3+6*Worksheets!$L$44^2*(1-Worksheets!$L$44)^2*Worksheets!$AD$29^2+4*Worksheets!$L$44*(1-Worksheets!$L$44^3)*Worksheets!$AD$29)/Worksheets!$L$45),0)</f>
        <v>#VALUE!</v>
      </c>
      <c r="Q348" s="90" t="str">
        <f>IF(Worksheets!$I$45='Yield Calculations'!$M$4,'Yield Calculations'!L348*'Yield Calculations'!M348,IF(Worksheets!$I$45='Yield Calculations'!$N$4,'Yield Calculations'!L348*'Yield Calculations'!N348,IF(Worksheets!$I$45='Yield Calculations'!$O$4,'Yield Calculations'!L348*'Yield Calculations'!O348,IF(Worksheets!$I$45='Yield Calculations'!$P$4,'Yield Calculations'!L348*'Yield Calculations'!P348,"Too Many Lanes"))))</f>
        <v>Too Many Lanes</v>
      </c>
      <c r="R348" s="90" t="str">
        <f>IF(Worksheets!$I$45='Yield Calculations'!$M$4,'Yield Calculations'!M348,IF(Worksheets!$I$45='Yield Calculations'!$N$4,'Yield Calculations'!N348,IF(Worksheets!$I$45='Yield Calculations'!$O$4,'Yield Calculations'!O348,IF(Worksheets!$I$45='Yield Calculations'!$P$4,'Yield Calculations'!P348,"Too Many Lanes"))))</f>
        <v>Too Many Lanes</v>
      </c>
    </row>
    <row r="349" spans="1:18">
      <c r="A349" s="83">
        <f t="shared" si="5"/>
        <v>342</v>
      </c>
      <c r="B349" s="83" t="e">
        <f>Worksheets!$S$24*(A349-0.5)</f>
        <v>#VALUE!</v>
      </c>
      <c r="C349" s="90" t="e">
        <f>IF(Worksheets!$V$24&gt;=A349,Worksheets!$G$45*Worksheets!$AD$29*(1-Worksheets!$AD$29)^('Yield Calculations'!A349-1),0)</f>
        <v>#VALUE!</v>
      </c>
      <c r="D349" s="90" t="e">
        <f>IF(Worksheets!$V$24&gt;=A349,(Worksheets!$G$45-SUM($D$7:D348))*(((2*Worksheets!$G$44*(1-Worksheets!$G$44)*Worksheets!$AD$29)+(Worksheets!$G$44^2*Worksheets!$AD$29^2))/Worksheets!$G$45),0)</f>
        <v>#VALUE!</v>
      </c>
      <c r="E349" s="90" t="e">
        <f>IF(Worksheets!$V$24&gt;=A349,(Worksheets!$G$45-SUM($E$7:E348))*((Worksheets!$G$44^3*Worksheets!$AD$29^3+3*Worksheets!$G$44^2*(1-Worksheets!$G$44)*Worksheets!$AD$29^2+3*Worksheets!$G$44*(1-Worksheets!$G$44)^2*Worksheets!$AD$29)/Worksheets!$G$45),0)</f>
        <v>#VALUE!</v>
      </c>
      <c r="F349" s="90" t="e">
        <f>IF(Worksheets!$V$24&gt;=A349,(Worksheets!$G$45-SUM($F$7:F348))*((Worksheets!$G$44^4*Worksheets!$AD$29^4+4*Worksheets!$G$44^3*(1-Worksheets!$G$44)*Worksheets!$AD$29^3+6*Worksheets!$G$44^2*(1-Worksheets!$G$44)^2*Worksheets!$AD$29^2+4*Worksheets!$G$44*(1-Worksheets!$G$44^3)*Worksheets!$AD$29)/Worksheets!$G$45),0)</f>
        <v>#VALUE!</v>
      </c>
      <c r="G349" s="90" t="str">
        <f>IF(Worksheets!$D$45='Yield Calculations'!$C$4,'Yield Calculations'!B349*'Yield Calculations'!C349,IF(Worksheets!$D$45='Yield Calculations'!$D$4,'Yield Calculations'!B349*'Yield Calculations'!D349,IF(Worksheets!$D$45='Yield Calculations'!$E$4,'Yield Calculations'!B349*'Yield Calculations'!E349,IF(Worksheets!$D$45='Yield Calculations'!$F$4,'Yield Calculations'!B349*'Yield Calculations'!F349,"Too Many Lanes"))))</f>
        <v>Too Many Lanes</v>
      </c>
      <c r="H349" s="90" t="str">
        <f>IF(Worksheets!$D$45='Yield Calculations'!$C$4,'Yield Calculations'!C349,IF(Worksheets!$D$45='Yield Calculations'!$D$4,'Yield Calculations'!D349,IF(Worksheets!$D$45='Yield Calculations'!$E$4,'Yield Calculations'!E349,IF(Worksheets!$D$45='Yield Calculations'!$F$4,'Yield Calculations'!F349,"Too Many Lanes"))))</f>
        <v>Too Many Lanes</v>
      </c>
      <c r="K349" s="83">
        <v>342</v>
      </c>
      <c r="L349" s="83" t="e">
        <f>Worksheets!$X$24*(K349-0.5)</f>
        <v>#VALUE!</v>
      </c>
      <c r="M349" s="90" t="e">
        <f>IF(Worksheets!$AA$24&gt;=K349,Worksheets!$L$45*Worksheets!$AD$29*(1-Worksheets!$AD$29)^('Yield Calculations'!K349-1),0)</f>
        <v>#VALUE!</v>
      </c>
      <c r="N349" s="90" t="e">
        <f>IF(Worksheets!$AA$24&gt;=K349,(Worksheets!$L$45-SUM($N$7:N348))*(((2*Worksheets!$L$44*(1-Worksheets!$L$44)*Worksheets!$AD$29)+(Worksheets!$L$44^2*Worksheets!$AD$29^2))/Worksheets!$L$45),0)</f>
        <v>#VALUE!</v>
      </c>
      <c r="O349" s="90" t="e">
        <f>IF(Worksheets!$AA$24&gt;=K349,(Worksheets!$L$45-SUM($O$7:O348))*((Worksheets!$L$44^3*Worksheets!$AD$29^3+3*Worksheets!$L$44^2*(1-Worksheets!$L$44)*Worksheets!$AD$29^2+3*Worksheets!$L$44*(1-Worksheets!$L$44)^2*Worksheets!$AD$29)/Worksheets!$L$45),0)</f>
        <v>#VALUE!</v>
      </c>
      <c r="P349" s="90" t="e">
        <f>IF(Worksheets!$AA$24&gt;=K349,(Worksheets!$L$45-SUM($P$7:P348))*((Worksheets!$L$44^4*Worksheets!$AD$29^4+4*Worksheets!$L$44^3*(1-Worksheets!$L$44)*Worksheets!$AD$29^3+6*Worksheets!$L$44^2*(1-Worksheets!$L$44)^2*Worksheets!$AD$29^2+4*Worksheets!$L$44*(1-Worksheets!$L$44^3)*Worksheets!$AD$29)/Worksheets!$L$45),0)</f>
        <v>#VALUE!</v>
      </c>
      <c r="Q349" s="90" t="str">
        <f>IF(Worksheets!$I$45='Yield Calculations'!$M$4,'Yield Calculations'!L349*'Yield Calculations'!M349,IF(Worksheets!$I$45='Yield Calculations'!$N$4,'Yield Calculations'!L349*'Yield Calculations'!N349,IF(Worksheets!$I$45='Yield Calculations'!$O$4,'Yield Calculations'!L349*'Yield Calculations'!O349,IF(Worksheets!$I$45='Yield Calculations'!$P$4,'Yield Calculations'!L349*'Yield Calculations'!P349,"Too Many Lanes"))))</f>
        <v>Too Many Lanes</v>
      </c>
      <c r="R349" s="90" t="str">
        <f>IF(Worksheets!$I$45='Yield Calculations'!$M$4,'Yield Calculations'!M349,IF(Worksheets!$I$45='Yield Calculations'!$N$4,'Yield Calculations'!N349,IF(Worksheets!$I$45='Yield Calculations'!$O$4,'Yield Calculations'!O349,IF(Worksheets!$I$45='Yield Calculations'!$P$4,'Yield Calculations'!P349,"Too Many Lanes"))))</f>
        <v>Too Many Lanes</v>
      </c>
    </row>
    <row r="350" spans="1:18">
      <c r="A350" s="83">
        <f t="shared" si="5"/>
        <v>343</v>
      </c>
      <c r="B350" s="83" t="e">
        <f>Worksheets!$S$24*(A350-0.5)</f>
        <v>#VALUE!</v>
      </c>
      <c r="C350" s="90" t="e">
        <f>IF(Worksheets!$V$24&gt;=A350,Worksheets!$G$45*Worksheets!$AD$29*(1-Worksheets!$AD$29)^('Yield Calculations'!A350-1),0)</f>
        <v>#VALUE!</v>
      </c>
      <c r="D350" s="90" t="e">
        <f>IF(Worksheets!$V$24&gt;=A350,(Worksheets!$G$45-SUM($D$7:D349))*(((2*Worksheets!$G$44*(1-Worksheets!$G$44)*Worksheets!$AD$29)+(Worksheets!$G$44^2*Worksheets!$AD$29^2))/Worksheets!$G$45),0)</f>
        <v>#VALUE!</v>
      </c>
      <c r="E350" s="90" t="e">
        <f>IF(Worksheets!$V$24&gt;=A350,(Worksheets!$G$45-SUM($E$7:E349))*((Worksheets!$G$44^3*Worksheets!$AD$29^3+3*Worksheets!$G$44^2*(1-Worksheets!$G$44)*Worksheets!$AD$29^2+3*Worksheets!$G$44*(1-Worksheets!$G$44)^2*Worksheets!$AD$29)/Worksheets!$G$45),0)</f>
        <v>#VALUE!</v>
      </c>
      <c r="F350" s="90" t="e">
        <f>IF(Worksheets!$V$24&gt;=A350,(Worksheets!$G$45-SUM($F$7:F349))*((Worksheets!$G$44^4*Worksheets!$AD$29^4+4*Worksheets!$G$44^3*(1-Worksheets!$G$44)*Worksheets!$AD$29^3+6*Worksheets!$G$44^2*(1-Worksheets!$G$44)^2*Worksheets!$AD$29^2+4*Worksheets!$G$44*(1-Worksheets!$G$44^3)*Worksheets!$AD$29)/Worksheets!$G$45),0)</f>
        <v>#VALUE!</v>
      </c>
      <c r="G350" s="90" t="str">
        <f>IF(Worksheets!$D$45='Yield Calculations'!$C$4,'Yield Calculations'!B350*'Yield Calculations'!C350,IF(Worksheets!$D$45='Yield Calculations'!$D$4,'Yield Calculations'!B350*'Yield Calculations'!D350,IF(Worksheets!$D$45='Yield Calculations'!$E$4,'Yield Calculations'!B350*'Yield Calculations'!E350,IF(Worksheets!$D$45='Yield Calculations'!$F$4,'Yield Calculations'!B350*'Yield Calculations'!F350,"Too Many Lanes"))))</f>
        <v>Too Many Lanes</v>
      </c>
      <c r="H350" s="90" t="str">
        <f>IF(Worksheets!$D$45='Yield Calculations'!$C$4,'Yield Calculations'!C350,IF(Worksheets!$D$45='Yield Calculations'!$D$4,'Yield Calculations'!D350,IF(Worksheets!$D$45='Yield Calculations'!$E$4,'Yield Calculations'!E350,IF(Worksheets!$D$45='Yield Calculations'!$F$4,'Yield Calculations'!F350,"Too Many Lanes"))))</f>
        <v>Too Many Lanes</v>
      </c>
      <c r="K350" s="83">
        <v>343</v>
      </c>
      <c r="L350" s="83" t="e">
        <f>Worksheets!$X$24*(K350-0.5)</f>
        <v>#VALUE!</v>
      </c>
      <c r="M350" s="90" t="e">
        <f>IF(Worksheets!$AA$24&gt;=K350,Worksheets!$L$45*Worksheets!$AD$29*(1-Worksheets!$AD$29)^('Yield Calculations'!K350-1),0)</f>
        <v>#VALUE!</v>
      </c>
      <c r="N350" s="90" t="e">
        <f>IF(Worksheets!$AA$24&gt;=K350,(Worksheets!$L$45-SUM($N$7:N349))*(((2*Worksheets!$L$44*(1-Worksheets!$L$44)*Worksheets!$AD$29)+(Worksheets!$L$44^2*Worksheets!$AD$29^2))/Worksheets!$L$45),0)</f>
        <v>#VALUE!</v>
      </c>
      <c r="O350" s="90" t="e">
        <f>IF(Worksheets!$AA$24&gt;=K350,(Worksheets!$L$45-SUM($O$7:O349))*((Worksheets!$L$44^3*Worksheets!$AD$29^3+3*Worksheets!$L$44^2*(1-Worksheets!$L$44)*Worksheets!$AD$29^2+3*Worksheets!$L$44*(1-Worksheets!$L$44)^2*Worksheets!$AD$29)/Worksheets!$L$45),0)</f>
        <v>#VALUE!</v>
      </c>
      <c r="P350" s="90" t="e">
        <f>IF(Worksheets!$AA$24&gt;=K350,(Worksheets!$L$45-SUM($P$7:P349))*((Worksheets!$L$44^4*Worksheets!$AD$29^4+4*Worksheets!$L$44^3*(1-Worksheets!$L$44)*Worksheets!$AD$29^3+6*Worksheets!$L$44^2*(1-Worksheets!$L$44)^2*Worksheets!$AD$29^2+4*Worksheets!$L$44*(1-Worksheets!$L$44^3)*Worksheets!$AD$29)/Worksheets!$L$45),0)</f>
        <v>#VALUE!</v>
      </c>
      <c r="Q350" s="90" t="str">
        <f>IF(Worksheets!$I$45='Yield Calculations'!$M$4,'Yield Calculations'!L350*'Yield Calculations'!M350,IF(Worksheets!$I$45='Yield Calculations'!$N$4,'Yield Calculations'!L350*'Yield Calculations'!N350,IF(Worksheets!$I$45='Yield Calculations'!$O$4,'Yield Calculations'!L350*'Yield Calculations'!O350,IF(Worksheets!$I$45='Yield Calculations'!$P$4,'Yield Calculations'!L350*'Yield Calculations'!P350,"Too Many Lanes"))))</f>
        <v>Too Many Lanes</v>
      </c>
      <c r="R350" s="90" t="str">
        <f>IF(Worksheets!$I$45='Yield Calculations'!$M$4,'Yield Calculations'!M350,IF(Worksheets!$I$45='Yield Calculations'!$N$4,'Yield Calculations'!N350,IF(Worksheets!$I$45='Yield Calculations'!$O$4,'Yield Calculations'!O350,IF(Worksheets!$I$45='Yield Calculations'!$P$4,'Yield Calculations'!P350,"Too Many Lanes"))))</f>
        <v>Too Many Lanes</v>
      </c>
    </row>
    <row r="351" spans="1:18">
      <c r="A351" s="83">
        <f t="shared" si="5"/>
        <v>344</v>
      </c>
      <c r="B351" s="83" t="e">
        <f>Worksheets!$S$24*(A351-0.5)</f>
        <v>#VALUE!</v>
      </c>
      <c r="C351" s="90" t="e">
        <f>IF(Worksheets!$V$24&gt;=A351,Worksheets!$G$45*Worksheets!$AD$29*(1-Worksheets!$AD$29)^('Yield Calculations'!A351-1),0)</f>
        <v>#VALUE!</v>
      </c>
      <c r="D351" s="90" t="e">
        <f>IF(Worksheets!$V$24&gt;=A351,(Worksheets!$G$45-SUM($D$7:D350))*(((2*Worksheets!$G$44*(1-Worksheets!$G$44)*Worksheets!$AD$29)+(Worksheets!$G$44^2*Worksheets!$AD$29^2))/Worksheets!$G$45),0)</f>
        <v>#VALUE!</v>
      </c>
      <c r="E351" s="90" t="e">
        <f>IF(Worksheets!$V$24&gt;=A351,(Worksheets!$G$45-SUM($E$7:E350))*((Worksheets!$G$44^3*Worksheets!$AD$29^3+3*Worksheets!$G$44^2*(1-Worksheets!$G$44)*Worksheets!$AD$29^2+3*Worksheets!$G$44*(1-Worksheets!$G$44)^2*Worksheets!$AD$29)/Worksheets!$G$45),0)</f>
        <v>#VALUE!</v>
      </c>
      <c r="F351" s="90" t="e">
        <f>IF(Worksheets!$V$24&gt;=A351,(Worksheets!$G$45-SUM($F$7:F350))*((Worksheets!$G$44^4*Worksheets!$AD$29^4+4*Worksheets!$G$44^3*(1-Worksheets!$G$44)*Worksheets!$AD$29^3+6*Worksheets!$G$44^2*(1-Worksheets!$G$44)^2*Worksheets!$AD$29^2+4*Worksheets!$G$44*(1-Worksheets!$G$44^3)*Worksheets!$AD$29)/Worksheets!$G$45),0)</f>
        <v>#VALUE!</v>
      </c>
      <c r="G351" s="90" t="str">
        <f>IF(Worksheets!$D$45='Yield Calculations'!$C$4,'Yield Calculations'!B351*'Yield Calculations'!C351,IF(Worksheets!$D$45='Yield Calculations'!$D$4,'Yield Calculations'!B351*'Yield Calculations'!D351,IF(Worksheets!$D$45='Yield Calculations'!$E$4,'Yield Calculations'!B351*'Yield Calculations'!E351,IF(Worksheets!$D$45='Yield Calculations'!$F$4,'Yield Calculations'!B351*'Yield Calculations'!F351,"Too Many Lanes"))))</f>
        <v>Too Many Lanes</v>
      </c>
      <c r="H351" s="90" t="str">
        <f>IF(Worksheets!$D$45='Yield Calculations'!$C$4,'Yield Calculations'!C351,IF(Worksheets!$D$45='Yield Calculations'!$D$4,'Yield Calculations'!D351,IF(Worksheets!$D$45='Yield Calculations'!$E$4,'Yield Calculations'!E351,IF(Worksheets!$D$45='Yield Calculations'!$F$4,'Yield Calculations'!F351,"Too Many Lanes"))))</f>
        <v>Too Many Lanes</v>
      </c>
      <c r="K351" s="83">
        <v>344</v>
      </c>
      <c r="L351" s="83" t="e">
        <f>Worksheets!$X$24*(K351-0.5)</f>
        <v>#VALUE!</v>
      </c>
      <c r="M351" s="90" t="e">
        <f>IF(Worksheets!$AA$24&gt;=K351,Worksheets!$L$45*Worksheets!$AD$29*(1-Worksheets!$AD$29)^('Yield Calculations'!K351-1),0)</f>
        <v>#VALUE!</v>
      </c>
      <c r="N351" s="90" t="e">
        <f>IF(Worksheets!$AA$24&gt;=K351,(Worksheets!$L$45-SUM($N$7:N350))*(((2*Worksheets!$L$44*(1-Worksheets!$L$44)*Worksheets!$AD$29)+(Worksheets!$L$44^2*Worksheets!$AD$29^2))/Worksheets!$L$45),0)</f>
        <v>#VALUE!</v>
      </c>
      <c r="O351" s="90" t="e">
        <f>IF(Worksheets!$AA$24&gt;=K351,(Worksheets!$L$45-SUM($O$7:O350))*((Worksheets!$L$44^3*Worksheets!$AD$29^3+3*Worksheets!$L$44^2*(1-Worksheets!$L$44)*Worksheets!$AD$29^2+3*Worksheets!$L$44*(1-Worksheets!$L$44)^2*Worksheets!$AD$29)/Worksheets!$L$45),0)</f>
        <v>#VALUE!</v>
      </c>
      <c r="P351" s="90" t="e">
        <f>IF(Worksheets!$AA$24&gt;=K351,(Worksheets!$L$45-SUM($P$7:P350))*((Worksheets!$L$44^4*Worksheets!$AD$29^4+4*Worksheets!$L$44^3*(1-Worksheets!$L$44)*Worksheets!$AD$29^3+6*Worksheets!$L$44^2*(1-Worksheets!$L$44)^2*Worksheets!$AD$29^2+4*Worksheets!$L$44*(1-Worksheets!$L$44^3)*Worksheets!$AD$29)/Worksheets!$L$45),0)</f>
        <v>#VALUE!</v>
      </c>
      <c r="Q351" s="90" t="str">
        <f>IF(Worksheets!$I$45='Yield Calculations'!$M$4,'Yield Calculations'!L351*'Yield Calculations'!M351,IF(Worksheets!$I$45='Yield Calculations'!$N$4,'Yield Calculations'!L351*'Yield Calculations'!N351,IF(Worksheets!$I$45='Yield Calculations'!$O$4,'Yield Calculations'!L351*'Yield Calculations'!O351,IF(Worksheets!$I$45='Yield Calculations'!$P$4,'Yield Calculations'!L351*'Yield Calculations'!P351,"Too Many Lanes"))))</f>
        <v>Too Many Lanes</v>
      </c>
      <c r="R351" s="90" t="str">
        <f>IF(Worksheets!$I$45='Yield Calculations'!$M$4,'Yield Calculations'!M351,IF(Worksheets!$I$45='Yield Calculations'!$N$4,'Yield Calculations'!N351,IF(Worksheets!$I$45='Yield Calculations'!$O$4,'Yield Calculations'!O351,IF(Worksheets!$I$45='Yield Calculations'!$P$4,'Yield Calculations'!P351,"Too Many Lanes"))))</f>
        <v>Too Many Lanes</v>
      </c>
    </row>
    <row r="352" spans="1:18">
      <c r="A352" s="83">
        <f t="shared" si="5"/>
        <v>345</v>
      </c>
      <c r="B352" s="83" t="e">
        <f>Worksheets!$S$24*(A352-0.5)</f>
        <v>#VALUE!</v>
      </c>
      <c r="C352" s="90" t="e">
        <f>IF(Worksheets!$V$24&gt;=A352,Worksheets!$G$45*Worksheets!$AD$29*(1-Worksheets!$AD$29)^('Yield Calculations'!A352-1),0)</f>
        <v>#VALUE!</v>
      </c>
      <c r="D352" s="90" t="e">
        <f>IF(Worksheets!$V$24&gt;=A352,(Worksheets!$G$45-SUM($D$7:D351))*(((2*Worksheets!$G$44*(1-Worksheets!$G$44)*Worksheets!$AD$29)+(Worksheets!$G$44^2*Worksheets!$AD$29^2))/Worksheets!$G$45),0)</f>
        <v>#VALUE!</v>
      </c>
      <c r="E352" s="90" t="e">
        <f>IF(Worksheets!$V$24&gt;=A352,(Worksheets!$G$45-SUM($E$7:E351))*((Worksheets!$G$44^3*Worksheets!$AD$29^3+3*Worksheets!$G$44^2*(1-Worksheets!$G$44)*Worksheets!$AD$29^2+3*Worksheets!$G$44*(1-Worksheets!$G$44)^2*Worksheets!$AD$29)/Worksheets!$G$45),0)</f>
        <v>#VALUE!</v>
      </c>
      <c r="F352" s="90" t="e">
        <f>IF(Worksheets!$V$24&gt;=A352,(Worksheets!$G$45-SUM($F$7:F351))*((Worksheets!$G$44^4*Worksheets!$AD$29^4+4*Worksheets!$G$44^3*(1-Worksheets!$G$44)*Worksheets!$AD$29^3+6*Worksheets!$G$44^2*(1-Worksheets!$G$44)^2*Worksheets!$AD$29^2+4*Worksheets!$G$44*(1-Worksheets!$G$44^3)*Worksheets!$AD$29)/Worksheets!$G$45),0)</f>
        <v>#VALUE!</v>
      </c>
      <c r="G352" s="90" t="str">
        <f>IF(Worksheets!$D$45='Yield Calculations'!$C$4,'Yield Calculations'!B352*'Yield Calculations'!C352,IF(Worksheets!$D$45='Yield Calculations'!$D$4,'Yield Calculations'!B352*'Yield Calculations'!D352,IF(Worksheets!$D$45='Yield Calculations'!$E$4,'Yield Calculations'!B352*'Yield Calculations'!E352,IF(Worksheets!$D$45='Yield Calculations'!$F$4,'Yield Calculations'!B352*'Yield Calculations'!F352,"Too Many Lanes"))))</f>
        <v>Too Many Lanes</v>
      </c>
      <c r="H352" s="90" t="str">
        <f>IF(Worksheets!$D$45='Yield Calculations'!$C$4,'Yield Calculations'!C352,IF(Worksheets!$D$45='Yield Calculations'!$D$4,'Yield Calculations'!D352,IF(Worksheets!$D$45='Yield Calculations'!$E$4,'Yield Calculations'!E352,IF(Worksheets!$D$45='Yield Calculations'!$F$4,'Yield Calculations'!F352,"Too Many Lanes"))))</f>
        <v>Too Many Lanes</v>
      </c>
      <c r="K352" s="83">
        <v>345</v>
      </c>
      <c r="L352" s="83" t="e">
        <f>Worksheets!$X$24*(K352-0.5)</f>
        <v>#VALUE!</v>
      </c>
      <c r="M352" s="90" t="e">
        <f>IF(Worksheets!$AA$24&gt;=K352,Worksheets!$L$45*Worksheets!$AD$29*(1-Worksheets!$AD$29)^('Yield Calculations'!K352-1),0)</f>
        <v>#VALUE!</v>
      </c>
      <c r="N352" s="90" t="e">
        <f>IF(Worksheets!$AA$24&gt;=K352,(Worksheets!$L$45-SUM($N$7:N351))*(((2*Worksheets!$L$44*(1-Worksheets!$L$44)*Worksheets!$AD$29)+(Worksheets!$L$44^2*Worksheets!$AD$29^2))/Worksheets!$L$45),0)</f>
        <v>#VALUE!</v>
      </c>
      <c r="O352" s="90" t="e">
        <f>IF(Worksheets!$AA$24&gt;=K352,(Worksheets!$L$45-SUM($O$7:O351))*((Worksheets!$L$44^3*Worksheets!$AD$29^3+3*Worksheets!$L$44^2*(1-Worksheets!$L$44)*Worksheets!$AD$29^2+3*Worksheets!$L$44*(1-Worksheets!$L$44)^2*Worksheets!$AD$29)/Worksheets!$L$45),0)</f>
        <v>#VALUE!</v>
      </c>
      <c r="P352" s="90" t="e">
        <f>IF(Worksheets!$AA$24&gt;=K352,(Worksheets!$L$45-SUM($P$7:P351))*((Worksheets!$L$44^4*Worksheets!$AD$29^4+4*Worksheets!$L$44^3*(1-Worksheets!$L$44)*Worksheets!$AD$29^3+6*Worksheets!$L$44^2*(1-Worksheets!$L$44)^2*Worksheets!$AD$29^2+4*Worksheets!$L$44*(1-Worksheets!$L$44^3)*Worksheets!$AD$29)/Worksheets!$L$45),0)</f>
        <v>#VALUE!</v>
      </c>
      <c r="Q352" s="90" t="str">
        <f>IF(Worksheets!$I$45='Yield Calculations'!$M$4,'Yield Calculations'!L352*'Yield Calculations'!M352,IF(Worksheets!$I$45='Yield Calculations'!$N$4,'Yield Calculations'!L352*'Yield Calculations'!N352,IF(Worksheets!$I$45='Yield Calculations'!$O$4,'Yield Calculations'!L352*'Yield Calculations'!O352,IF(Worksheets!$I$45='Yield Calculations'!$P$4,'Yield Calculations'!L352*'Yield Calculations'!P352,"Too Many Lanes"))))</f>
        <v>Too Many Lanes</v>
      </c>
      <c r="R352" s="90" t="str">
        <f>IF(Worksheets!$I$45='Yield Calculations'!$M$4,'Yield Calculations'!M352,IF(Worksheets!$I$45='Yield Calculations'!$N$4,'Yield Calculations'!N352,IF(Worksheets!$I$45='Yield Calculations'!$O$4,'Yield Calculations'!O352,IF(Worksheets!$I$45='Yield Calculations'!$P$4,'Yield Calculations'!P352,"Too Many Lanes"))))</f>
        <v>Too Many Lanes</v>
      </c>
    </row>
    <row r="353" spans="1:18">
      <c r="A353" s="83">
        <f t="shared" si="5"/>
        <v>346</v>
      </c>
      <c r="B353" s="83" t="e">
        <f>Worksheets!$S$24*(A353-0.5)</f>
        <v>#VALUE!</v>
      </c>
      <c r="C353" s="90" t="e">
        <f>IF(Worksheets!$V$24&gt;=A353,Worksheets!$G$45*Worksheets!$AD$29*(1-Worksheets!$AD$29)^('Yield Calculations'!A353-1),0)</f>
        <v>#VALUE!</v>
      </c>
      <c r="D353" s="90" t="e">
        <f>IF(Worksheets!$V$24&gt;=A353,(Worksheets!$G$45-SUM($D$7:D352))*(((2*Worksheets!$G$44*(1-Worksheets!$G$44)*Worksheets!$AD$29)+(Worksheets!$G$44^2*Worksheets!$AD$29^2))/Worksheets!$G$45),0)</f>
        <v>#VALUE!</v>
      </c>
      <c r="E353" s="90" t="e">
        <f>IF(Worksheets!$V$24&gt;=A353,(Worksheets!$G$45-SUM($E$7:E352))*((Worksheets!$G$44^3*Worksheets!$AD$29^3+3*Worksheets!$G$44^2*(1-Worksheets!$G$44)*Worksheets!$AD$29^2+3*Worksheets!$G$44*(1-Worksheets!$G$44)^2*Worksheets!$AD$29)/Worksheets!$G$45),0)</f>
        <v>#VALUE!</v>
      </c>
      <c r="F353" s="90" t="e">
        <f>IF(Worksheets!$V$24&gt;=A353,(Worksheets!$G$45-SUM($F$7:F352))*((Worksheets!$G$44^4*Worksheets!$AD$29^4+4*Worksheets!$G$44^3*(1-Worksheets!$G$44)*Worksheets!$AD$29^3+6*Worksheets!$G$44^2*(1-Worksheets!$G$44)^2*Worksheets!$AD$29^2+4*Worksheets!$G$44*(1-Worksheets!$G$44^3)*Worksheets!$AD$29)/Worksheets!$G$45),0)</f>
        <v>#VALUE!</v>
      </c>
      <c r="G353" s="90" t="str">
        <f>IF(Worksheets!$D$45='Yield Calculations'!$C$4,'Yield Calculations'!B353*'Yield Calculations'!C353,IF(Worksheets!$D$45='Yield Calculations'!$D$4,'Yield Calculations'!B353*'Yield Calculations'!D353,IF(Worksheets!$D$45='Yield Calculations'!$E$4,'Yield Calculations'!B353*'Yield Calculations'!E353,IF(Worksheets!$D$45='Yield Calculations'!$F$4,'Yield Calculations'!B353*'Yield Calculations'!F353,"Too Many Lanes"))))</f>
        <v>Too Many Lanes</v>
      </c>
      <c r="H353" s="90" t="str">
        <f>IF(Worksheets!$D$45='Yield Calculations'!$C$4,'Yield Calculations'!C353,IF(Worksheets!$D$45='Yield Calculations'!$D$4,'Yield Calculations'!D353,IF(Worksheets!$D$45='Yield Calculations'!$E$4,'Yield Calculations'!E353,IF(Worksheets!$D$45='Yield Calculations'!$F$4,'Yield Calculations'!F353,"Too Many Lanes"))))</f>
        <v>Too Many Lanes</v>
      </c>
      <c r="K353" s="83">
        <v>346</v>
      </c>
      <c r="L353" s="83" t="e">
        <f>Worksheets!$X$24*(K353-0.5)</f>
        <v>#VALUE!</v>
      </c>
      <c r="M353" s="90" t="e">
        <f>IF(Worksheets!$AA$24&gt;=K353,Worksheets!$L$45*Worksheets!$AD$29*(1-Worksheets!$AD$29)^('Yield Calculations'!K353-1),0)</f>
        <v>#VALUE!</v>
      </c>
      <c r="N353" s="90" t="e">
        <f>IF(Worksheets!$AA$24&gt;=K353,(Worksheets!$L$45-SUM($N$7:N352))*(((2*Worksheets!$L$44*(1-Worksheets!$L$44)*Worksheets!$AD$29)+(Worksheets!$L$44^2*Worksheets!$AD$29^2))/Worksheets!$L$45),0)</f>
        <v>#VALUE!</v>
      </c>
      <c r="O353" s="90" t="e">
        <f>IF(Worksheets!$AA$24&gt;=K353,(Worksheets!$L$45-SUM($O$7:O352))*((Worksheets!$L$44^3*Worksheets!$AD$29^3+3*Worksheets!$L$44^2*(1-Worksheets!$L$44)*Worksheets!$AD$29^2+3*Worksheets!$L$44*(1-Worksheets!$L$44)^2*Worksheets!$AD$29)/Worksheets!$L$45),0)</f>
        <v>#VALUE!</v>
      </c>
      <c r="P353" s="90" t="e">
        <f>IF(Worksheets!$AA$24&gt;=K353,(Worksheets!$L$45-SUM($P$7:P352))*((Worksheets!$L$44^4*Worksheets!$AD$29^4+4*Worksheets!$L$44^3*(1-Worksheets!$L$44)*Worksheets!$AD$29^3+6*Worksheets!$L$44^2*(1-Worksheets!$L$44)^2*Worksheets!$AD$29^2+4*Worksheets!$L$44*(1-Worksheets!$L$44^3)*Worksheets!$AD$29)/Worksheets!$L$45),0)</f>
        <v>#VALUE!</v>
      </c>
      <c r="Q353" s="90" t="str">
        <f>IF(Worksheets!$I$45='Yield Calculations'!$M$4,'Yield Calculations'!L353*'Yield Calculations'!M353,IF(Worksheets!$I$45='Yield Calculations'!$N$4,'Yield Calculations'!L353*'Yield Calculations'!N353,IF(Worksheets!$I$45='Yield Calculations'!$O$4,'Yield Calculations'!L353*'Yield Calculations'!O353,IF(Worksheets!$I$45='Yield Calculations'!$P$4,'Yield Calculations'!L353*'Yield Calculations'!P353,"Too Many Lanes"))))</f>
        <v>Too Many Lanes</v>
      </c>
      <c r="R353" s="90" t="str">
        <f>IF(Worksheets!$I$45='Yield Calculations'!$M$4,'Yield Calculations'!M353,IF(Worksheets!$I$45='Yield Calculations'!$N$4,'Yield Calculations'!N353,IF(Worksheets!$I$45='Yield Calculations'!$O$4,'Yield Calculations'!O353,IF(Worksheets!$I$45='Yield Calculations'!$P$4,'Yield Calculations'!P353,"Too Many Lanes"))))</f>
        <v>Too Many Lanes</v>
      </c>
    </row>
    <row r="354" spans="1:18">
      <c r="A354" s="83">
        <f t="shared" si="5"/>
        <v>347</v>
      </c>
      <c r="B354" s="83" t="e">
        <f>Worksheets!$S$24*(A354-0.5)</f>
        <v>#VALUE!</v>
      </c>
      <c r="C354" s="90" t="e">
        <f>IF(Worksheets!$V$24&gt;=A354,Worksheets!$G$45*Worksheets!$AD$29*(1-Worksheets!$AD$29)^('Yield Calculations'!A354-1),0)</f>
        <v>#VALUE!</v>
      </c>
      <c r="D354" s="90" t="e">
        <f>IF(Worksheets!$V$24&gt;=A354,(Worksheets!$G$45-SUM($D$7:D353))*(((2*Worksheets!$G$44*(1-Worksheets!$G$44)*Worksheets!$AD$29)+(Worksheets!$G$44^2*Worksheets!$AD$29^2))/Worksheets!$G$45),0)</f>
        <v>#VALUE!</v>
      </c>
      <c r="E354" s="90" t="e">
        <f>IF(Worksheets!$V$24&gt;=A354,(Worksheets!$G$45-SUM($E$7:E353))*((Worksheets!$G$44^3*Worksheets!$AD$29^3+3*Worksheets!$G$44^2*(1-Worksheets!$G$44)*Worksheets!$AD$29^2+3*Worksheets!$G$44*(1-Worksheets!$G$44)^2*Worksheets!$AD$29)/Worksheets!$G$45),0)</f>
        <v>#VALUE!</v>
      </c>
      <c r="F354" s="90" t="e">
        <f>IF(Worksheets!$V$24&gt;=A354,(Worksheets!$G$45-SUM($F$7:F353))*((Worksheets!$G$44^4*Worksheets!$AD$29^4+4*Worksheets!$G$44^3*(1-Worksheets!$G$44)*Worksheets!$AD$29^3+6*Worksheets!$G$44^2*(1-Worksheets!$G$44)^2*Worksheets!$AD$29^2+4*Worksheets!$G$44*(1-Worksheets!$G$44^3)*Worksheets!$AD$29)/Worksheets!$G$45),0)</f>
        <v>#VALUE!</v>
      </c>
      <c r="G354" s="90" t="str">
        <f>IF(Worksheets!$D$45='Yield Calculations'!$C$4,'Yield Calculations'!B354*'Yield Calculations'!C354,IF(Worksheets!$D$45='Yield Calculations'!$D$4,'Yield Calculations'!B354*'Yield Calculations'!D354,IF(Worksheets!$D$45='Yield Calculations'!$E$4,'Yield Calculations'!B354*'Yield Calculations'!E354,IF(Worksheets!$D$45='Yield Calculations'!$F$4,'Yield Calculations'!B354*'Yield Calculations'!F354,"Too Many Lanes"))))</f>
        <v>Too Many Lanes</v>
      </c>
      <c r="H354" s="90" t="str">
        <f>IF(Worksheets!$D$45='Yield Calculations'!$C$4,'Yield Calculations'!C354,IF(Worksheets!$D$45='Yield Calculations'!$D$4,'Yield Calculations'!D354,IF(Worksheets!$D$45='Yield Calculations'!$E$4,'Yield Calculations'!E354,IF(Worksheets!$D$45='Yield Calculations'!$F$4,'Yield Calculations'!F354,"Too Many Lanes"))))</f>
        <v>Too Many Lanes</v>
      </c>
      <c r="K354" s="83">
        <v>347</v>
      </c>
      <c r="L354" s="83" t="e">
        <f>Worksheets!$X$24*(K354-0.5)</f>
        <v>#VALUE!</v>
      </c>
      <c r="M354" s="90" t="e">
        <f>IF(Worksheets!$AA$24&gt;=K354,Worksheets!$L$45*Worksheets!$AD$29*(1-Worksheets!$AD$29)^('Yield Calculations'!K354-1),0)</f>
        <v>#VALUE!</v>
      </c>
      <c r="N354" s="90" t="e">
        <f>IF(Worksheets!$AA$24&gt;=K354,(Worksheets!$L$45-SUM($N$7:N353))*(((2*Worksheets!$L$44*(1-Worksheets!$L$44)*Worksheets!$AD$29)+(Worksheets!$L$44^2*Worksheets!$AD$29^2))/Worksheets!$L$45),0)</f>
        <v>#VALUE!</v>
      </c>
      <c r="O354" s="90" t="e">
        <f>IF(Worksheets!$AA$24&gt;=K354,(Worksheets!$L$45-SUM($O$7:O353))*((Worksheets!$L$44^3*Worksheets!$AD$29^3+3*Worksheets!$L$44^2*(1-Worksheets!$L$44)*Worksheets!$AD$29^2+3*Worksheets!$L$44*(1-Worksheets!$L$44)^2*Worksheets!$AD$29)/Worksheets!$L$45),0)</f>
        <v>#VALUE!</v>
      </c>
      <c r="P354" s="90" t="e">
        <f>IF(Worksheets!$AA$24&gt;=K354,(Worksheets!$L$45-SUM($P$7:P353))*((Worksheets!$L$44^4*Worksheets!$AD$29^4+4*Worksheets!$L$44^3*(1-Worksheets!$L$44)*Worksheets!$AD$29^3+6*Worksheets!$L$44^2*(1-Worksheets!$L$44)^2*Worksheets!$AD$29^2+4*Worksheets!$L$44*(1-Worksheets!$L$44^3)*Worksheets!$AD$29)/Worksheets!$L$45),0)</f>
        <v>#VALUE!</v>
      </c>
      <c r="Q354" s="90" t="str">
        <f>IF(Worksheets!$I$45='Yield Calculations'!$M$4,'Yield Calculations'!L354*'Yield Calculations'!M354,IF(Worksheets!$I$45='Yield Calculations'!$N$4,'Yield Calculations'!L354*'Yield Calculations'!N354,IF(Worksheets!$I$45='Yield Calculations'!$O$4,'Yield Calculations'!L354*'Yield Calculations'!O354,IF(Worksheets!$I$45='Yield Calculations'!$P$4,'Yield Calculations'!L354*'Yield Calculations'!P354,"Too Many Lanes"))))</f>
        <v>Too Many Lanes</v>
      </c>
      <c r="R354" s="90" t="str">
        <f>IF(Worksheets!$I$45='Yield Calculations'!$M$4,'Yield Calculations'!M354,IF(Worksheets!$I$45='Yield Calculations'!$N$4,'Yield Calculations'!N354,IF(Worksheets!$I$45='Yield Calculations'!$O$4,'Yield Calculations'!O354,IF(Worksheets!$I$45='Yield Calculations'!$P$4,'Yield Calculations'!P354,"Too Many Lanes"))))</f>
        <v>Too Many Lanes</v>
      </c>
    </row>
    <row r="355" spans="1:18">
      <c r="A355" s="83">
        <f t="shared" si="5"/>
        <v>348</v>
      </c>
      <c r="B355" s="83" t="e">
        <f>Worksheets!$S$24*(A355-0.5)</f>
        <v>#VALUE!</v>
      </c>
      <c r="C355" s="90" t="e">
        <f>IF(Worksheets!$V$24&gt;=A355,Worksheets!$G$45*Worksheets!$AD$29*(1-Worksheets!$AD$29)^('Yield Calculations'!A355-1),0)</f>
        <v>#VALUE!</v>
      </c>
      <c r="D355" s="90" t="e">
        <f>IF(Worksheets!$V$24&gt;=A355,(Worksheets!$G$45-SUM($D$7:D354))*(((2*Worksheets!$G$44*(1-Worksheets!$G$44)*Worksheets!$AD$29)+(Worksheets!$G$44^2*Worksheets!$AD$29^2))/Worksheets!$G$45),0)</f>
        <v>#VALUE!</v>
      </c>
      <c r="E355" s="90" t="e">
        <f>IF(Worksheets!$V$24&gt;=A355,(Worksheets!$G$45-SUM($E$7:E354))*((Worksheets!$G$44^3*Worksheets!$AD$29^3+3*Worksheets!$G$44^2*(1-Worksheets!$G$44)*Worksheets!$AD$29^2+3*Worksheets!$G$44*(1-Worksheets!$G$44)^2*Worksheets!$AD$29)/Worksheets!$G$45),0)</f>
        <v>#VALUE!</v>
      </c>
      <c r="F355" s="90" t="e">
        <f>IF(Worksheets!$V$24&gt;=A355,(Worksheets!$G$45-SUM($F$7:F354))*((Worksheets!$G$44^4*Worksheets!$AD$29^4+4*Worksheets!$G$44^3*(1-Worksheets!$G$44)*Worksheets!$AD$29^3+6*Worksheets!$G$44^2*(1-Worksheets!$G$44)^2*Worksheets!$AD$29^2+4*Worksheets!$G$44*(1-Worksheets!$G$44^3)*Worksheets!$AD$29)/Worksheets!$G$45),0)</f>
        <v>#VALUE!</v>
      </c>
      <c r="G355" s="90" t="str">
        <f>IF(Worksheets!$D$45='Yield Calculations'!$C$4,'Yield Calculations'!B355*'Yield Calculations'!C355,IF(Worksheets!$D$45='Yield Calculations'!$D$4,'Yield Calculations'!B355*'Yield Calculations'!D355,IF(Worksheets!$D$45='Yield Calculations'!$E$4,'Yield Calculations'!B355*'Yield Calculations'!E355,IF(Worksheets!$D$45='Yield Calculations'!$F$4,'Yield Calculations'!B355*'Yield Calculations'!F355,"Too Many Lanes"))))</f>
        <v>Too Many Lanes</v>
      </c>
      <c r="H355" s="90" t="str">
        <f>IF(Worksheets!$D$45='Yield Calculations'!$C$4,'Yield Calculations'!C355,IF(Worksheets!$D$45='Yield Calculations'!$D$4,'Yield Calculations'!D355,IF(Worksheets!$D$45='Yield Calculations'!$E$4,'Yield Calculations'!E355,IF(Worksheets!$D$45='Yield Calculations'!$F$4,'Yield Calculations'!F355,"Too Many Lanes"))))</f>
        <v>Too Many Lanes</v>
      </c>
      <c r="K355" s="83">
        <v>348</v>
      </c>
      <c r="L355" s="83" t="e">
        <f>Worksheets!$X$24*(K355-0.5)</f>
        <v>#VALUE!</v>
      </c>
      <c r="M355" s="90" t="e">
        <f>IF(Worksheets!$AA$24&gt;=K355,Worksheets!$L$45*Worksheets!$AD$29*(1-Worksheets!$AD$29)^('Yield Calculations'!K355-1),0)</f>
        <v>#VALUE!</v>
      </c>
      <c r="N355" s="90" t="e">
        <f>IF(Worksheets!$AA$24&gt;=K355,(Worksheets!$L$45-SUM($N$7:N354))*(((2*Worksheets!$L$44*(1-Worksheets!$L$44)*Worksheets!$AD$29)+(Worksheets!$L$44^2*Worksheets!$AD$29^2))/Worksheets!$L$45),0)</f>
        <v>#VALUE!</v>
      </c>
      <c r="O355" s="90" t="e">
        <f>IF(Worksheets!$AA$24&gt;=K355,(Worksheets!$L$45-SUM($O$7:O354))*((Worksheets!$L$44^3*Worksheets!$AD$29^3+3*Worksheets!$L$44^2*(1-Worksheets!$L$44)*Worksheets!$AD$29^2+3*Worksheets!$L$44*(1-Worksheets!$L$44)^2*Worksheets!$AD$29)/Worksheets!$L$45),0)</f>
        <v>#VALUE!</v>
      </c>
      <c r="P355" s="90" t="e">
        <f>IF(Worksheets!$AA$24&gt;=K355,(Worksheets!$L$45-SUM($P$7:P354))*((Worksheets!$L$44^4*Worksheets!$AD$29^4+4*Worksheets!$L$44^3*(1-Worksheets!$L$44)*Worksheets!$AD$29^3+6*Worksheets!$L$44^2*(1-Worksheets!$L$44)^2*Worksheets!$AD$29^2+4*Worksheets!$L$44*(1-Worksheets!$L$44^3)*Worksheets!$AD$29)/Worksheets!$L$45),0)</f>
        <v>#VALUE!</v>
      </c>
      <c r="Q355" s="90" t="str">
        <f>IF(Worksheets!$I$45='Yield Calculations'!$M$4,'Yield Calculations'!L355*'Yield Calculations'!M355,IF(Worksheets!$I$45='Yield Calculations'!$N$4,'Yield Calculations'!L355*'Yield Calculations'!N355,IF(Worksheets!$I$45='Yield Calculations'!$O$4,'Yield Calculations'!L355*'Yield Calculations'!O355,IF(Worksheets!$I$45='Yield Calculations'!$P$4,'Yield Calculations'!L355*'Yield Calculations'!P355,"Too Many Lanes"))))</f>
        <v>Too Many Lanes</v>
      </c>
      <c r="R355" s="90" t="str">
        <f>IF(Worksheets!$I$45='Yield Calculations'!$M$4,'Yield Calculations'!M355,IF(Worksheets!$I$45='Yield Calculations'!$N$4,'Yield Calculations'!N355,IF(Worksheets!$I$45='Yield Calculations'!$O$4,'Yield Calculations'!O355,IF(Worksheets!$I$45='Yield Calculations'!$P$4,'Yield Calculations'!P355,"Too Many Lanes"))))</f>
        <v>Too Many Lanes</v>
      </c>
    </row>
    <row r="356" spans="1:18">
      <c r="A356" s="83">
        <f t="shared" si="5"/>
        <v>349</v>
      </c>
      <c r="B356" s="83" t="e">
        <f>Worksheets!$S$24*(A356-0.5)</f>
        <v>#VALUE!</v>
      </c>
      <c r="C356" s="90" t="e">
        <f>IF(Worksheets!$V$24&gt;=A356,Worksheets!$G$45*Worksheets!$AD$29*(1-Worksheets!$AD$29)^('Yield Calculations'!A356-1),0)</f>
        <v>#VALUE!</v>
      </c>
      <c r="D356" s="90" t="e">
        <f>IF(Worksheets!$V$24&gt;=A356,(Worksheets!$G$45-SUM($D$7:D355))*(((2*Worksheets!$G$44*(1-Worksheets!$G$44)*Worksheets!$AD$29)+(Worksheets!$G$44^2*Worksheets!$AD$29^2))/Worksheets!$G$45),0)</f>
        <v>#VALUE!</v>
      </c>
      <c r="E356" s="90" t="e">
        <f>IF(Worksheets!$V$24&gt;=A356,(Worksheets!$G$45-SUM($E$7:E355))*((Worksheets!$G$44^3*Worksheets!$AD$29^3+3*Worksheets!$G$44^2*(1-Worksheets!$G$44)*Worksheets!$AD$29^2+3*Worksheets!$G$44*(1-Worksheets!$G$44)^2*Worksheets!$AD$29)/Worksheets!$G$45),0)</f>
        <v>#VALUE!</v>
      </c>
      <c r="F356" s="90" t="e">
        <f>IF(Worksheets!$V$24&gt;=A356,(Worksheets!$G$45-SUM($F$7:F355))*((Worksheets!$G$44^4*Worksheets!$AD$29^4+4*Worksheets!$G$44^3*(1-Worksheets!$G$44)*Worksheets!$AD$29^3+6*Worksheets!$G$44^2*(1-Worksheets!$G$44)^2*Worksheets!$AD$29^2+4*Worksheets!$G$44*(1-Worksheets!$G$44^3)*Worksheets!$AD$29)/Worksheets!$G$45),0)</f>
        <v>#VALUE!</v>
      </c>
      <c r="G356" s="90" t="str">
        <f>IF(Worksheets!$D$45='Yield Calculations'!$C$4,'Yield Calculations'!B356*'Yield Calculations'!C356,IF(Worksheets!$D$45='Yield Calculations'!$D$4,'Yield Calculations'!B356*'Yield Calculations'!D356,IF(Worksheets!$D$45='Yield Calculations'!$E$4,'Yield Calculations'!B356*'Yield Calculations'!E356,IF(Worksheets!$D$45='Yield Calculations'!$F$4,'Yield Calculations'!B356*'Yield Calculations'!F356,"Too Many Lanes"))))</f>
        <v>Too Many Lanes</v>
      </c>
      <c r="H356" s="90" t="str">
        <f>IF(Worksheets!$D$45='Yield Calculations'!$C$4,'Yield Calculations'!C356,IF(Worksheets!$D$45='Yield Calculations'!$D$4,'Yield Calculations'!D356,IF(Worksheets!$D$45='Yield Calculations'!$E$4,'Yield Calculations'!E356,IF(Worksheets!$D$45='Yield Calculations'!$F$4,'Yield Calculations'!F356,"Too Many Lanes"))))</f>
        <v>Too Many Lanes</v>
      </c>
      <c r="K356" s="83">
        <v>349</v>
      </c>
      <c r="L356" s="83" t="e">
        <f>Worksheets!$X$24*(K356-0.5)</f>
        <v>#VALUE!</v>
      </c>
      <c r="M356" s="90" t="e">
        <f>IF(Worksheets!$AA$24&gt;=K356,Worksheets!$L$45*Worksheets!$AD$29*(1-Worksheets!$AD$29)^('Yield Calculations'!K356-1),0)</f>
        <v>#VALUE!</v>
      </c>
      <c r="N356" s="90" t="e">
        <f>IF(Worksheets!$AA$24&gt;=K356,(Worksheets!$L$45-SUM($N$7:N355))*(((2*Worksheets!$L$44*(1-Worksheets!$L$44)*Worksheets!$AD$29)+(Worksheets!$L$44^2*Worksheets!$AD$29^2))/Worksheets!$L$45),0)</f>
        <v>#VALUE!</v>
      </c>
      <c r="O356" s="90" t="e">
        <f>IF(Worksheets!$AA$24&gt;=K356,(Worksheets!$L$45-SUM($O$7:O355))*((Worksheets!$L$44^3*Worksheets!$AD$29^3+3*Worksheets!$L$44^2*(1-Worksheets!$L$44)*Worksheets!$AD$29^2+3*Worksheets!$L$44*(1-Worksheets!$L$44)^2*Worksheets!$AD$29)/Worksheets!$L$45),0)</f>
        <v>#VALUE!</v>
      </c>
      <c r="P356" s="90" t="e">
        <f>IF(Worksheets!$AA$24&gt;=K356,(Worksheets!$L$45-SUM($P$7:P355))*((Worksheets!$L$44^4*Worksheets!$AD$29^4+4*Worksheets!$L$44^3*(1-Worksheets!$L$44)*Worksheets!$AD$29^3+6*Worksheets!$L$44^2*(1-Worksheets!$L$44)^2*Worksheets!$AD$29^2+4*Worksheets!$L$44*(1-Worksheets!$L$44^3)*Worksheets!$AD$29)/Worksheets!$L$45),0)</f>
        <v>#VALUE!</v>
      </c>
      <c r="Q356" s="90" t="str">
        <f>IF(Worksheets!$I$45='Yield Calculations'!$M$4,'Yield Calculations'!L356*'Yield Calculations'!M356,IF(Worksheets!$I$45='Yield Calculations'!$N$4,'Yield Calculations'!L356*'Yield Calculations'!N356,IF(Worksheets!$I$45='Yield Calculations'!$O$4,'Yield Calculations'!L356*'Yield Calculations'!O356,IF(Worksheets!$I$45='Yield Calculations'!$P$4,'Yield Calculations'!L356*'Yield Calculations'!P356,"Too Many Lanes"))))</f>
        <v>Too Many Lanes</v>
      </c>
      <c r="R356" s="90" t="str">
        <f>IF(Worksheets!$I$45='Yield Calculations'!$M$4,'Yield Calculations'!M356,IF(Worksheets!$I$45='Yield Calculations'!$N$4,'Yield Calculations'!N356,IF(Worksheets!$I$45='Yield Calculations'!$O$4,'Yield Calculations'!O356,IF(Worksheets!$I$45='Yield Calculations'!$P$4,'Yield Calculations'!P356,"Too Many Lanes"))))</f>
        <v>Too Many Lanes</v>
      </c>
    </row>
    <row r="357" spans="1:18">
      <c r="A357" s="83">
        <f t="shared" si="5"/>
        <v>350</v>
      </c>
      <c r="B357" s="83" t="e">
        <f>Worksheets!$S$24*(A357-0.5)</f>
        <v>#VALUE!</v>
      </c>
      <c r="C357" s="90" t="e">
        <f>IF(Worksheets!$V$24&gt;=A357,Worksheets!$G$45*Worksheets!$AD$29*(1-Worksheets!$AD$29)^('Yield Calculations'!A357-1),0)</f>
        <v>#VALUE!</v>
      </c>
      <c r="D357" s="90" t="e">
        <f>IF(Worksheets!$V$24&gt;=A357,(Worksheets!$G$45-SUM($D$7:D356))*(((2*Worksheets!$G$44*(1-Worksheets!$G$44)*Worksheets!$AD$29)+(Worksheets!$G$44^2*Worksheets!$AD$29^2))/Worksheets!$G$45),0)</f>
        <v>#VALUE!</v>
      </c>
      <c r="E357" s="90" t="e">
        <f>IF(Worksheets!$V$24&gt;=A357,(Worksheets!$G$45-SUM($E$7:E356))*((Worksheets!$G$44^3*Worksheets!$AD$29^3+3*Worksheets!$G$44^2*(1-Worksheets!$G$44)*Worksheets!$AD$29^2+3*Worksheets!$G$44*(1-Worksheets!$G$44)^2*Worksheets!$AD$29)/Worksheets!$G$45),0)</f>
        <v>#VALUE!</v>
      </c>
      <c r="F357" s="90" t="e">
        <f>IF(Worksheets!$V$24&gt;=A357,(Worksheets!$G$45-SUM($F$7:F356))*((Worksheets!$G$44^4*Worksheets!$AD$29^4+4*Worksheets!$G$44^3*(1-Worksheets!$G$44)*Worksheets!$AD$29^3+6*Worksheets!$G$44^2*(1-Worksheets!$G$44)^2*Worksheets!$AD$29^2+4*Worksheets!$G$44*(1-Worksheets!$G$44^3)*Worksheets!$AD$29)/Worksheets!$G$45),0)</f>
        <v>#VALUE!</v>
      </c>
      <c r="G357" s="90" t="str">
        <f>IF(Worksheets!$D$45='Yield Calculations'!$C$4,'Yield Calculations'!B357*'Yield Calculations'!C357,IF(Worksheets!$D$45='Yield Calculations'!$D$4,'Yield Calculations'!B357*'Yield Calculations'!D357,IF(Worksheets!$D$45='Yield Calculations'!$E$4,'Yield Calculations'!B357*'Yield Calculations'!E357,IF(Worksheets!$D$45='Yield Calculations'!$F$4,'Yield Calculations'!B357*'Yield Calculations'!F357,"Too Many Lanes"))))</f>
        <v>Too Many Lanes</v>
      </c>
      <c r="H357" s="90" t="str">
        <f>IF(Worksheets!$D$45='Yield Calculations'!$C$4,'Yield Calculations'!C357,IF(Worksheets!$D$45='Yield Calculations'!$D$4,'Yield Calculations'!D357,IF(Worksheets!$D$45='Yield Calculations'!$E$4,'Yield Calculations'!E357,IF(Worksheets!$D$45='Yield Calculations'!$F$4,'Yield Calculations'!F357,"Too Many Lanes"))))</f>
        <v>Too Many Lanes</v>
      </c>
      <c r="K357" s="83">
        <v>350</v>
      </c>
      <c r="L357" s="83" t="e">
        <f>Worksheets!$X$24*(K357-0.5)</f>
        <v>#VALUE!</v>
      </c>
      <c r="M357" s="90" t="e">
        <f>IF(Worksheets!$AA$24&gt;=K357,Worksheets!$L$45*Worksheets!$AD$29*(1-Worksheets!$AD$29)^('Yield Calculations'!K357-1),0)</f>
        <v>#VALUE!</v>
      </c>
      <c r="N357" s="90" t="e">
        <f>IF(Worksheets!$AA$24&gt;=K357,(Worksheets!$L$45-SUM($N$7:N356))*(((2*Worksheets!$L$44*(1-Worksheets!$L$44)*Worksheets!$AD$29)+(Worksheets!$L$44^2*Worksheets!$AD$29^2))/Worksheets!$L$45),0)</f>
        <v>#VALUE!</v>
      </c>
      <c r="O357" s="90" t="e">
        <f>IF(Worksheets!$AA$24&gt;=K357,(Worksheets!$L$45-SUM($O$7:O356))*((Worksheets!$L$44^3*Worksheets!$AD$29^3+3*Worksheets!$L$44^2*(1-Worksheets!$L$44)*Worksheets!$AD$29^2+3*Worksheets!$L$44*(1-Worksheets!$L$44)^2*Worksheets!$AD$29)/Worksheets!$L$45),0)</f>
        <v>#VALUE!</v>
      </c>
      <c r="P357" s="90" t="e">
        <f>IF(Worksheets!$AA$24&gt;=K357,(Worksheets!$L$45-SUM($P$7:P356))*((Worksheets!$L$44^4*Worksheets!$AD$29^4+4*Worksheets!$L$44^3*(1-Worksheets!$L$44)*Worksheets!$AD$29^3+6*Worksheets!$L$44^2*(1-Worksheets!$L$44)^2*Worksheets!$AD$29^2+4*Worksheets!$L$44*(1-Worksheets!$L$44^3)*Worksheets!$AD$29)/Worksheets!$L$45),0)</f>
        <v>#VALUE!</v>
      </c>
      <c r="Q357" s="90" t="str">
        <f>IF(Worksheets!$I$45='Yield Calculations'!$M$4,'Yield Calculations'!L357*'Yield Calculations'!M357,IF(Worksheets!$I$45='Yield Calculations'!$N$4,'Yield Calculations'!L357*'Yield Calculations'!N357,IF(Worksheets!$I$45='Yield Calculations'!$O$4,'Yield Calculations'!L357*'Yield Calculations'!O357,IF(Worksheets!$I$45='Yield Calculations'!$P$4,'Yield Calculations'!L357*'Yield Calculations'!P357,"Too Many Lanes"))))</f>
        <v>Too Many Lanes</v>
      </c>
      <c r="R357" s="90" t="str">
        <f>IF(Worksheets!$I$45='Yield Calculations'!$M$4,'Yield Calculations'!M357,IF(Worksheets!$I$45='Yield Calculations'!$N$4,'Yield Calculations'!N357,IF(Worksheets!$I$45='Yield Calculations'!$O$4,'Yield Calculations'!O357,IF(Worksheets!$I$45='Yield Calculations'!$P$4,'Yield Calculations'!P357,"Too Many Lanes"))))</f>
        <v>Too Many Lanes</v>
      </c>
    </row>
    <row r="358" spans="1:18">
      <c r="A358" s="83">
        <f t="shared" si="5"/>
        <v>351</v>
      </c>
      <c r="B358" s="83" t="e">
        <f>Worksheets!$S$24*(A358-0.5)</f>
        <v>#VALUE!</v>
      </c>
      <c r="C358" s="90" t="e">
        <f>IF(Worksheets!$V$24&gt;=A358,Worksheets!$G$45*Worksheets!$AD$29*(1-Worksheets!$AD$29)^('Yield Calculations'!A358-1),0)</f>
        <v>#VALUE!</v>
      </c>
      <c r="D358" s="90" t="e">
        <f>IF(Worksheets!$V$24&gt;=A358,(Worksheets!$G$45-SUM($D$7:D357))*(((2*Worksheets!$G$44*(1-Worksheets!$G$44)*Worksheets!$AD$29)+(Worksheets!$G$44^2*Worksheets!$AD$29^2))/Worksheets!$G$45),0)</f>
        <v>#VALUE!</v>
      </c>
      <c r="E358" s="90" t="e">
        <f>IF(Worksheets!$V$24&gt;=A358,(Worksheets!$G$45-SUM($E$7:E357))*((Worksheets!$G$44^3*Worksheets!$AD$29^3+3*Worksheets!$G$44^2*(1-Worksheets!$G$44)*Worksheets!$AD$29^2+3*Worksheets!$G$44*(1-Worksheets!$G$44)^2*Worksheets!$AD$29)/Worksheets!$G$45),0)</f>
        <v>#VALUE!</v>
      </c>
      <c r="F358" s="90" t="e">
        <f>IF(Worksheets!$V$24&gt;=A358,(Worksheets!$G$45-SUM($F$7:F357))*((Worksheets!$G$44^4*Worksheets!$AD$29^4+4*Worksheets!$G$44^3*(1-Worksheets!$G$44)*Worksheets!$AD$29^3+6*Worksheets!$G$44^2*(1-Worksheets!$G$44)^2*Worksheets!$AD$29^2+4*Worksheets!$G$44*(1-Worksheets!$G$44^3)*Worksheets!$AD$29)/Worksheets!$G$45),0)</f>
        <v>#VALUE!</v>
      </c>
      <c r="G358" s="90" t="str">
        <f>IF(Worksheets!$D$45='Yield Calculations'!$C$4,'Yield Calculations'!B358*'Yield Calculations'!C358,IF(Worksheets!$D$45='Yield Calculations'!$D$4,'Yield Calculations'!B358*'Yield Calculations'!D358,IF(Worksheets!$D$45='Yield Calculations'!$E$4,'Yield Calculations'!B358*'Yield Calculations'!E358,IF(Worksheets!$D$45='Yield Calculations'!$F$4,'Yield Calculations'!B358*'Yield Calculations'!F358,"Too Many Lanes"))))</f>
        <v>Too Many Lanes</v>
      </c>
      <c r="H358" s="90" t="str">
        <f>IF(Worksheets!$D$45='Yield Calculations'!$C$4,'Yield Calculations'!C358,IF(Worksheets!$D$45='Yield Calculations'!$D$4,'Yield Calculations'!D358,IF(Worksheets!$D$45='Yield Calculations'!$E$4,'Yield Calculations'!E358,IF(Worksheets!$D$45='Yield Calculations'!$F$4,'Yield Calculations'!F358,"Too Many Lanes"))))</f>
        <v>Too Many Lanes</v>
      </c>
      <c r="K358" s="83">
        <v>351</v>
      </c>
      <c r="L358" s="83" t="e">
        <f>Worksheets!$X$24*(K358-0.5)</f>
        <v>#VALUE!</v>
      </c>
      <c r="M358" s="90" t="e">
        <f>IF(Worksheets!$AA$24&gt;=K358,Worksheets!$L$45*Worksheets!$AD$29*(1-Worksheets!$AD$29)^('Yield Calculations'!K358-1),0)</f>
        <v>#VALUE!</v>
      </c>
      <c r="N358" s="90" t="e">
        <f>IF(Worksheets!$AA$24&gt;=K358,(Worksheets!$L$45-SUM($N$7:N357))*(((2*Worksheets!$L$44*(1-Worksheets!$L$44)*Worksheets!$AD$29)+(Worksheets!$L$44^2*Worksheets!$AD$29^2))/Worksheets!$L$45),0)</f>
        <v>#VALUE!</v>
      </c>
      <c r="O358" s="90" t="e">
        <f>IF(Worksheets!$AA$24&gt;=K358,(Worksheets!$L$45-SUM($O$7:O357))*((Worksheets!$L$44^3*Worksheets!$AD$29^3+3*Worksheets!$L$44^2*(1-Worksheets!$L$44)*Worksheets!$AD$29^2+3*Worksheets!$L$44*(1-Worksheets!$L$44)^2*Worksheets!$AD$29)/Worksheets!$L$45),0)</f>
        <v>#VALUE!</v>
      </c>
      <c r="P358" s="90" t="e">
        <f>IF(Worksheets!$AA$24&gt;=K358,(Worksheets!$L$45-SUM($P$7:P357))*((Worksheets!$L$44^4*Worksheets!$AD$29^4+4*Worksheets!$L$44^3*(1-Worksheets!$L$44)*Worksheets!$AD$29^3+6*Worksheets!$L$44^2*(1-Worksheets!$L$44)^2*Worksheets!$AD$29^2+4*Worksheets!$L$44*(1-Worksheets!$L$44^3)*Worksheets!$AD$29)/Worksheets!$L$45),0)</f>
        <v>#VALUE!</v>
      </c>
      <c r="Q358" s="90" t="str">
        <f>IF(Worksheets!$I$45='Yield Calculations'!$M$4,'Yield Calculations'!L358*'Yield Calculations'!M358,IF(Worksheets!$I$45='Yield Calculations'!$N$4,'Yield Calculations'!L358*'Yield Calculations'!N358,IF(Worksheets!$I$45='Yield Calculations'!$O$4,'Yield Calculations'!L358*'Yield Calculations'!O358,IF(Worksheets!$I$45='Yield Calculations'!$P$4,'Yield Calculations'!L358*'Yield Calculations'!P358,"Too Many Lanes"))))</f>
        <v>Too Many Lanes</v>
      </c>
      <c r="R358" s="90" t="str">
        <f>IF(Worksheets!$I$45='Yield Calculations'!$M$4,'Yield Calculations'!M358,IF(Worksheets!$I$45='Yield Calculations'!$N$4,'Yield Calculations'!N358,IF(Worksheets!$I$45='Yield Calculations'!$O$4,'Yield Calculations'!O358,IF(Worksheets!$I$45='Yield Calculations'!$P$4,'Yield Calculations'!P358,"Too Many Lanes"))))</f>
        <v>Too Many Lanes</v>
      </c>
    </row>
    <row r="359" spans="1:18">
      <c r="A359" s="83">
        <f t="shared" si="5"/>
        <v>352</v>
      </c>
      <c r="B359" s="83" t="e">
        <f>Worksheets!$S$24*(A359-0.5)</f>
        <v>#VALUE!</v>
      </c>
      <c r="C359" s="90" t="e">
        <f>IF(Worksheets!$V$24&gt;=A359,Worksheets!$G$45*Worksheets!$AD$29*(1-Worksheets!$AD$29)^('Yield Calculations'!A359-1),0)</f>
        <v>#VALUE!</v>
      </c>
      <c r="D359" s="90" t="e">
        <f>IF(Worksheets!$V$24&gt;=A359,(Worksheets!$G$45-SUM($D$7:D358))*(((2*Worksheets!$G$44*(1-Worksheets!$G$44)*Worksheets!$AD$29)+(Worksheets!$G$44^2*Worksheets!$AD$29^2))/Worksheets!$G$45),0)</f>
        <v>#VALUE!</v>
      </c>
      <c r="E359" s="90" t="e">
        <f>IF(Worksheets!$V$24&gt;=A359,(Worksheets!$G$45-SUM($E$7:E358))*((Worksheets!$G$44^3*Worksheets!$AD$29^3+3*Worksheets!$G$44^2*(1-Worksheets!$G$44)*Worksheets!$AD$29^2+3*Worksheets!$G$44*(1-Worksheets!$G$44)^2*Worksheets!$AD$29)/Worksheets!$G$45),0)</f>
        <v>#VALUE!</v>
      </c>
      <c r="F359" s="90" t="e">
        <f>IF(Worksheets!$V$24&gt;=A359,(Worksheets!$G$45-SUM($F$7:F358))*((Worksheets!$G$44^4*Worksheets!$AD$29^4+4*Worksheets!$G$44^3*(1-Worksheets!$G$44)*Worksheets!$AD$29^3+6*Worksheets!$G$44^2*(1-Worksheets!$G$44)^2*Worksheets!$AD$29^2+4*Worksheets!$G$44*(1-Worksheets!$G$44^3)*Worksheets!$AD$29)/Worksheets!$G$45),0)</f>
        <v>#VALUE!</v>
      </c>
      <c r="G359" s="90" t="str">
        <f>IF(Worksheets!$D$45='Yield Calculations'!$C$4,'Yield Calculations'!B359*'Yield Calculations'!C359,IF(Worksheets!$D$45='Yield Calculations'!$D$4,'Yield Calculations'!B359*'Yield Calculations'!D359,IF(Worksheets!$D$45='Yield Calculations'!$E$4,'Yield Calculations'!B359*'Yield Calculations'!E359,IF(Worksheets!$D$45='Yield Calculations'!$F$4,'Yield Calculations'!B359*'Yield Calculations'!F359,"Too Many Lanes"))))</f>
        <v>Too Many Lanes</v>
      </c>
      <c r="H359" s="90" t="str">
        <f>IF(Worksheets!$D$45='Yield Calculations'!$C$4,'Yield Calculations'!C359,IF(Worksheets!$D$45='Yield Calculations'!$D$4,'Yield Calculations'!D359,IF(Worksheets!$D$45='Yield Calculations'!$E$4,'Yield Calculations'!E359,IF(Worksheets!$D$45='Yield Calculations'!$F$4,'Yield Calculations'!F359,"Too Many Lanes"))))</f>
        <v>Too Many Lanes</v>
      </c>
      <c r="K359" s="83">
        <v>352</v>
      </c>
      <c r="L359" s="83" t="e">
        <f>Worksheets!$X$24*(K359-0.5)</f>
        <v>#VALUE!</v>
      </c>
      <c r="M359" s="90" t="e">
        <f>IF(Worksheets!$AA$24&gt;=K359,Worksheets!$L$45*Worksheets!$AD$29*(1-Worksheets!$AD$29)^('Yield Calculations'!K359-1),0)</f>
        <v>#VALUE!</v>
      </c>
      <c r="N359" s="90" t="e">
        <f>IF(Worksheets!$AA$24&gt;=K359,(Worksheets!$L$45-SUM($N$7:N358))*(((2*Worksheets!$L$44*(1-Worksheets!$L$44)*Worksheets!$AD$29)+(Worksheets!$L$44^2*Worksheets!$AD$29^2))/Worksheets!$L$45),0)</f>
        <v>#VALUE!</v>
      </c>
      <c r="O359" s="90" t="e">
        <f>IF(Worksheets!$AA$24&gt;=K359,(Worksheets!$L$45-SUM($O$7:O358))*((Worksheets!$L$44^3*Worksheets!$AD$29^3+3*Worksheets!$L$44^2*(1-Worksheets!$L$44)*Worksheets!$AD$29^2+3*Worksheets!$L$44*(1-Worksheets!$L$44)^2*Worksheets!$AD$29)/Worksheets!$L$45),0)</f>
        <v>#VALUE!</v>
      </c>
      <c r="P359" s="90" t="e">
        <f>IF(Worksheets!$AA$24&gt;=K359,(Worksheets!$L$45-SUM($P$7:P358))*((Worksheets!$L$44^4*Worksheets!$AD$29^4+4*Worksheets!$L$44^3*(1-Worksheets!$L$44)*Worksheets!$AD$29^3+6*Worksheets!$L$44^2*(1-Worksheets!$L$44)^2*Worksheets!$AD$29^2+4*Worksheets!$L$44*(1-Worksheets!$L$44^3)*Worksheets!$AD$29)/Worksheets!$L$45),0)</f>
        <v>#VALUE!</v>
      </c>
      <c r="Q359" s="90" t="str">
        <f>IF(Worksheets!$I$45='Yield Calculations'!$M$4,'Yield Calculations'!L359*'Yield Calculations'!M359,IF(Worksheets!$I$45='Yield Calculations'!$N$4,'Yield Calculations'!L359*'Yield Calculations'!N359,IF(Worksheets!$I$45='Yield Calculations'!$O$4,'Yield Calculations'!L359*'Yield Calculations'!O359,IF(Worksheets!$I$45='Yield Calculations'!$P$4,'Yield Calculations'!L359*'Yield Calculations'!P359,"Too Many Lanes"))))</f>
        <v>Too Many Lanes</v>
      </c>
      <c r="R359" s="90" t="str">
        <f>IF(Worksheets!$I$45='Yield Calculations'!$M$4,'Yield Calculations'!M359,IF(Worksheets!$I$45='Yield Calculations'!$N$4,'Yield Calculations'!N359,IF(Worksheets!$I$45='Yield Calculations'!$O$4,'Yield Calculations'!O359,IF(Worksheets!$I$45='Yield Calculations'!$P$4,'Yield Calculations'!P359,"Too Many Lanes"))))</f>
        <v>Too Many Lanes</v>
      </c>
    </row>
    <row r="360" spans="1:18">
      <c r="A360" s="83">
        <f t="shared" si="5"/>
        <v>353</v>
      </c>
      <c r="B360" s="83" t="e">
        <f>Worksheets!$S$24*(A360-0.5)</f>
        <v>#VALUE!</v>
      </c>
      <c r="C360" s="90" t="e">
        <f>IF(Worksheets!$V$24&gt;=A360,Worksheets!$G$45*Worksheets!$AD$29*(1-Worksheets!$AD$29)^('Yield Calculations'!A360-1),0)</f>
        <v>#VALUE!</v>
      </c>
      <c r="D360" s="90" t="e">
        <f>IF(Worksheets!$V$24&gt;=A360,(Worksheets!$G$45-SUM($D$7:D359))*(((2*Worksheets!$G$44*(1-Worksheets!$G$44)*Worksheets!$AD$29)+(Worksheets!$G$44^2*Worksheets!$AD$29^2))/Worksheets!$G$45),0)</f>
        <v>#VALUE!</v>
      </c>
      <c r="E360" s="90" t="e">
        <f>IF(Worksheets!$V$24&gt;=A360,(Worksheets!$G$45-SUM($E$7:E359))*((Worksheets!$G$44^3*Worksheets!$AD$29^3+3*Worksheets!$G$44^2*(1-Worksheets!$G$44)*Worksheets!$AD$29^2+3*Worksheets!$G$44*(1-Worksheets!$G$44)^2*Worksheets!$AD$29)/Worksheets!$G$45),0)</f>
        <v>#VALUE!</v>
      </c>
      <c r="F360" s="90" t="e">
        <f>IF(Worksheets!$V$24&gt;=A360,(Worksheets!$G$45-SUM($F$7:F359))*((Worksheets!$G$44^4*Worksheets!$AD$29^4+4*Worksheets!$G$44^3*(1-Worksheets!$G$44)*Worksheets!$AD$29^3+6*Worksheets!$G$44^2*(1-Worksheets!$G$44)^2*Worksheets!$AD$29^2+4*Worksheets!$G$44*(1-Worksheets!$G$44^3)*Worksheets!$AD$29)/Worksheets!$G$45),0)</f>
        <v>#VALUE!</v>
      </c>
      <c r="G360" s="90" t="str">
        <f>IF(Worksheets!$D$45='Yield Calculations'!$C$4,'Yield Calculations'!B360*'Yield Calculations'!C360,IF(Worksheets!$D$45='Yield Calculations'!$D$4,'Yield Calculations'!B360*'Yield Calculations'!D360,IF(Worksheets!$D$45='Yield Calculations'!$E$4,'Yield Calculations'!B360*'Yield Calculations'!E360,IF(Worksheets!$D$45='Yield Calculations'!$F$4,'Yield Calculations'!B360*'Yield Calculations'!F360,"Too Many Lanes"))))</f>
        <v>Too Many Lanes</v>
      </c>
      <c r="H360" s="90" t="str">
        <f>IF(Worksheets!$D$45='Yield Calculations'!$C$4,'Yield Calculations'!C360,IF(Worksheets!$D$45='Yield Calculations'!$D$4,'Yield Calculations'!D360,IF(Worksheets!$D$45='Yield Calculations'!$E$4,'Yield Calculations'!E360,IF(Worksheets!$D$45='Yield Calculations'!$F$4,'Yield Calculations'!F360,"Too Many Lanes"))))</f>
        <v>Too Many Lanes</v>
      </c>
      <c r="K360" s="83">
        <v>353</v>
      </c>
      <c r="L360" s="83" t="e">
        <f>Worksheets!$X$24*(K360-0.5)</f>
        <v>#VALUE!</v>
      </c>
      <c r="M360" s="90" t="e">
        <f>IF(Worksheets!$AA$24&gt;=K360,Worksheets!$L$45*Worksheets!$AD$29*(1-Worksheets!$AD$29)^('Yield Calculations'!K360-1),0)</f>
        <v>#VALUE!</v>
      </c>
      <c r="N360" s="90" t="e">
        <f>IF(Worksheets!$AA$24&gt;=K360,(Worksheets!$L$45-SUM($N$7:N359))*(((2*Worksheets!$L$44*(1-Worksheets!$L$44)*Worksheets!$AD$29)+(Worksheets!$L$44^2*Worksheets!$AD$29^2))/Worksheets!$L$45),0)</f>
        <v>#VALUE!</v>
      </c>
      <c r="O360" s="90" t="e">
        <f>IF(Worksheets!$AA$24&gt;=K360,(Worksheets!$L$45-SUM($O$7:O359))*((Worksheets!$L$44^3*Worksheets!$AD$29^3+3*Worksheets!$L$44^2*(1-Worksheets!$L$44)*Worksheets!$AD$29^2+3*Worksheets!$L$44*(1-Worksheets!$L$44)^2*Worksheets!$AD$29)/Worksheets!$L$45),0)</f>
        <v>#VALUE!</v>
      </c>
      <c r="P360" s="90" t="e">
        <f>IF(Worksheets!$AA$24&gt;=K360,(Worksheets!$L$45-SUM($P$7:P359))*((Worksheets!$L$44^4*Worksheets!$AD$29^4+4*Worksheets!$L$44^3*(1-Worksheets!$L$44)*Worksheets!$AD$29^3+6*Worksheets!$L$44^2*(1-Worksheets!$L$44)^2*Worksheets!$AD$29^2+4*Worksheets!$L$44*(1-Worksheets!$L$44^3)*Worksheets!$AD$29)/Worksheets!$L$45),0)</f>
        <v>#VALUE!</v>
      </c>
      <c r="Q360" s="90" t="str">
        <f>IF(Worksheets!$I$45='Yield Calculations'!$M$4,'Yield Calculations'!L360*'Yield Calculations'!M360,IF(Worksheets!$I$45='Yield Calculations'!$N$4,'Yield Calculations'!L360*'Yield Calculations'!N360,IF(Worksheets!$I$45='Yield Calculations'!$O$4,'Yield Calculations'!L360*'Yield Calculations'!O360,IF(Worksheets!$I$45='Yield Calculations'!$P$4,'Yield Calculations'!L360*'Yield Calculations'!P360,"Too Many Lanes"))))</f>
        <v>Too Many Lanes</v>
      </c>
      <c r="R360" s="90" t="str">
        <f>IF(Worksheets!$I$45='Yield Calculations'!$M$4,'Yield Calculations'!M360,IF(Worksheets!$I$45='Yield Calculations'!$N$4,'Yield Calculations'!N360,IF(Worksheets!$I$45='Yield Calculations'!$O$4,'Yield Calculations'!O360,IF(Worksheets!$I$45='Yield Calculations'!$P$4,'Yield Calculations'!P360,"Too Many Lanes"))))</f>
        <v>Too Many Lanes</v>
      </c>
    </row>
    <row r="361" spans="1:18">
      <c r="A361" s="83">
        <f t="shared" si="5"/>
        <v>354</v>
      </c>
      <c r="B361" s="83" t="e">
        <f>Worksheets!$S$24*(A361-0.5)</f>
        <v>#VALUE!</v>
      </c>
      <c r="C361" s="90" t="e">
        <f>IF(Worksheets!$V$24&gt;=A361,Worksheets!$G$45*Worksheets!$AD$29*(1-Worksheets!$AD$29)^('Yield Calculations'!A361-1),0)</f>
        <v>#VALUE!</v>
      </c>
      <c r="D361" s="90" t="e">
        <f>IF(Worksheets!$V$24&gt;=A361,(Worksheets!$G$45-SUM($D$7:D360))*(((2*Worksheets!$G$44*(1-Worksheets!$G$44)*Worksheets!$AD$29)+(Worksheets!$G$44^2*Worksheets!$AD$29^2))/Worksheets!$G$45),0)</f>
        <v>#VALUE!</v>
      </c>
      <c r="E361" s="90" t="e">
        <f>IF(Worksheets!$V$24&gt;=A361,(Worksheets!$G$45-SUM($E$7:E360))*((Worksheets!$G$44^3*Worksheets!$AD$29^3+3*Worksheets!$G$44^2*(1-Worksheets!$G$44)*Worksheets!$AD$29^2+3*Worksheets!$G$44*(1-Worksheets!$G$44)^2*Worksheets!$AD$29)/Worksheets!$G$45),0)</f>
        <v>#VALUE!</v>
      </c>
      <c r="F361" s="90" t="e">
        <f>IF(Worksheets!$V$24&gt;=A361,(Worksheets!$G$45-SUM($F$7:F360))*((Worksheets!$G$44^4*Worksheets!$AD$29^4+4*Worksheets!$G$44^3*(1-Worksheets!$G$44)*Worksheets!$AD$29^3+6*Worksheets!$G$44^2*(1-Worksheets!$G$44)^2*Worksheets!$AD$29^2+4*Worksheets!$G$44*(1-Worksheets!$G$44^3)*Worksheets!$AD$29)/Worksheets!$G$45),0)</f>
        <v>#VALUE!</v>
      </c>
      <c r="G361" s="90" t="str">
        <f>IF(Worksheets!$D$45='Yield Calculations'!$C$4,'Yield Calculations'!B361*'Yield Calculations'!C361,IF(Worksheets!$D$45='Yield Calculations'!$D$4,'Yield Calculations'!B361*'Yield Calculations'!D361,IF(Worksheets!$D$45='Yield Calculations'!$E$4,'Yield Calculations'!B361*'Yield Calculations'!E361,IF(Worksheets!$D$45='Yield Calculations'!$F$4,'Yield Calculations'!B361*'Yield Calculations'!F361,"Too Many Lanes"))))</f>
        <v>Too Many Lanes</v>
      </c>
      <c r="H361" s="90" t="str">
        <f>IF(Worksheets!$D$45='Yield Calculations'!$C$4,'Yield Calculations'!C361,IF(Worksheets!$D$45='Yield Calculations'!$D$4,'Yield Calculations'!D361,IF(Worksheets!$D$45='Yield Calculations'!$E$4,'Yield Calculations'!E361,IF(Worksheets!$D$45='Yield Calculations'!$F$4,'Yield Calculations'!F361,"Too Many Lanes"))))</f>
        <v>Too Many Lanes</v>
      </c>
      <c r="K361" s="83">
        <v>354</v>
      </c>
      <c r="L361" s="83" t="e">
        <f>Worksheets!$X$24*(K361-0.5)</f>
        <v>#VALUE!</v>
      </c>
      <c r="M361" s="90" t="e">
        <f>IF(Worksheets!$AA$24&gt;=K361,Worksheets!$L$45*Worksheets!$AD$29*(1-Worksheets!$AD$29)^('Yield Calculations'!K361-1),0)</f>
        <v>#VALUE!</v>
      </c>
      <c r="N361" s="90" t="e">
        <f>IF(Worksheets!$AA$24&gt;=K361,(Worksheets!$L$45-SUM($N$7:N360))*(((2*Worksheets!$L$44*(1-Worksheets!$L$44)*Worksheets!$AD$29)+(Worksheets!$L$44^2*Worksheets!$AD$29^2))/Worksheets!$L$45),0)</f>
        <v>#VALUE!</v>
      </c>
      <c r="O361" s="90" t="e">
        <f>IF(Worksheets!$AA$24&gt;=K361,(Worksheets!$L$45-SUM($O$7:O360))*((Worksheets!$L$44^3*Worksheets!$AD$29^3+3*Worksheets!$L$44^2*(1-Worksheets!$L$44)*Worksheets!$AD$29^2+3*Worksheets!$L$44*(1-Worksheets!$L$44)^2*Worksheets!$AD$29)/Worksheets!$L$45),0)</f>
        <v>#VALUE!</v>
      </c>
      <c r="P361" s="90" t="e">
        <f>IF(Worksheets!$AA$24&gt;=K361,(Worksheets!$L$45-SUM($P$7:P360))*((Worksheets!$L$44^4*Worksheets!$AD$29^4+4*Worksheets!$L$44^3*(1-Worksheets!$L$44)*Worksheets!$AD$29^3+6*Worksheets!$L$44^2*(1-Worksheets!$L$44)^2*Worksheets!$AD$29^2+4*Worksheets!$L$44*(1-Worksheets!$L$44^3)*Worksheets!$AD$29)/Worksheets!$L$45),0)</f>
        <v>#VALUE!</v>
      </c>
      <c r="Q361" s="90" t="str">
        <f>IF(Worksheets!$I$45='Yield Calculations'!$M$4,'Yield Calculations'!L361*'Yield Calculations'!M361,IF(Worksheets!$I$45='Yield Calculations'!$N$4,'Yield Calculations'!L361*'Yield Calculations'!N361,IF(Worksheets!$I$45='Yield Calculations'!$O$4,'Yield Calculations'!L361*'Yield Calculations'!O361,IF(Worksheets!$I$45='Yield Calculations'!$P$4,'Yield Calculations'!L361*'Yield Calculations'!P361,"Too Many Lanes"))))</f>
        <v>Too Many Lanes</v>
      </c>
      <c r="R361" s="90" t="str">
        <f>IF(Worksheets!$I$45='Yield Calculations'!$M$4,'Yield Calculations'!M361,IF(Worksheets!$I$45='Yield Calculations'!$N$4,'Yield Calculations'!N361,IF(Worksheets!$I$45='Yield Calculations'!$O$4,'Yield Calculations'!O361,IF(Worksheets!$I$45='Yield Calculations'!$P$4,'Yield Calculations'!P361,"Too Many Lanes"))))</f>
        <v>Too Many Lanes</v>
      </c>
    </row>
    <row r="362" spans="1:18">
      <c r="A362" s="83">
        <f t="shared" si="5"/>
        <v>355</v>
      </c>
      <c r="B362" s="83" t="e">
        <f>Worksheets!$S$24*(A362-0.5)</f>
        <v>#VALUE!</v>
      </c>
      <c r="C362" s="90" t="e">
        <f>IF(Worksheets!$V$24&gt;=A362,Worksheets!$G$45*Worksheets!$AD$29*(1-Worksheets!$AD$29)^('Yield Calculations'!A362-1),0)</f>
        <v>#VALUE!</v>
      </c>
      <c r="D362" s="90" t="e">
        <f>IF(Worksheets!$V$24&gt;=A362,(Worksheets!$G$45-SUM($D$7:D361))*(((2*Worksheets!$G$44*(1-Worksheets!$G$44)*Worksheets!$AD$29)+(Worksheets!$G$44^2*Worksheets!$AD$29^2))/Worksheets!$G$45),0)</f>
        <v>#VALUE!</v>
      </c>
      <c r="E362" s="90" t="e">
        <f>IF(Worksheets!$V$24&gt;=A362,(Worksheets!$G$45-SUM($E$7:E361))*((Worksheets!$G$44^3*Worksheets!$AD$29^3+3*Worksheets!$G$44^2*(1-Worksheets!$G$44)*Worksheets!$AD$29^2+3*Worksheets!$G$44*(1-Worksheets!$G$44)^2*Worksheets!$AD$29)/Worksheets!$G$45),0)</f>
        <v>#VALUE!</v>
      </c>
      <c r="F362" s="90" t="e">
        <f>IF(Worksheets!$V$24&gt;=A362,(Worksheets!$G$45-SUM($F$7:F361))*((Worksheets!$G$44^4*Worksheets!$AD$29^4+4*Worksheets!$G$44^3*(1-Worksheets!$G$44)*Worksheets!$AD$29^3+6*Worksheets!$G$44^2*(1-Worksheets!$G$44)^2*Worksheets!$AD$29^2+4*Worksheets!$G$44*(1-Worksheets!$G$44^3)*Worksheets!$AD$29)/Worksheets!$G$45),0)</f>
        <v>#VALUE!</v>
      </c>
      <c r="G362" s="90" t="str">
        <f>IF(Worksheets!$D$45='Yield Calculations'!$C$4,'Yield Calculations'!B362*'Yield Calculations'!C362,IF(Worksheets!$D$45='Yield Calculations'!$D$4,'Yield Calculations'!B362*'Yield Calculations'!D362,IF(Worksheets!$D$45='Yield Calculations'!$E$4,'Yield Calculations'!B362*'Yield Calculations'!E362,IF(Worksheets!$D$45='Yield Calculations'!$F$4,'Yield Calculations'!B362*'Yield Calculations'!F362,"Too Many Lanes"))))</f>
        <v>Too Many Lanes</v>
      </c>
      <c r="H362" s="90" t="str">
        <f>IF(Worksheets!$D$45='Yield Calculations'!$C$4,'Yield Calculations'!C362,IF(Worksheets!$D$45='Yield Calculations'!$D$4,'Yield Calculations'!D362,IF(Worksheets!$D$45='Yield Calculations'!$E$4,'Yield Calculations'!E362,IF(Worksheets!$D$45='Yield Calculations'!$F$4,'Yield Calculations'!F362,"Too Many Lanes"))))</f>
        <v>Too Many Lanes</v>
      </c>
      <c r="K362" s="83">
        <v>355</v>
      </c>
      <c r="L362" s="83" t="e">
        <f>Worksheets!$X$24*(K362-0.5)</f>
        <v>#VALUE!</v>
      </c>
      <c r="M362" s="90" t="e">
        <f>IF(Worksheets!$AA$24&gt;=K362,Worksheets!$L$45*Worksheets!$AD$29*(1-Worksheets!$AD$29)^('Yield Calculations'!K362-1),0)</f>
        <v>#VALUE!</v>
      </c>
      <c r="N362" s="90" t="e">
        <f>IF(Worksheets!$AA$24&gt;=K362,(Worksheets!$L$45-SUM($N$7:N361))*(((2*Worksheets!$L$44*(1-Worksheets!$L$44)*Worksheets!$AD$29)+(Worksheets!$L$44^2*Worksheets!$AD$29^2))/Worksheets!$L$45),0)</f>
        <v>#VALUE!</v>
      </c>
      <c r="O362" s="90" t="e">
        <f>IF(Worksheets!$AA$24&gt;=K362,(Worksheets!$L$45-SUM($O$7:O361))*((Worksheets!$L$44^3*Worksheets!$AD$29^3+3*Worksheets!$L$44^2*(1-Worksheets!$L$44)*Worksheets!$AD$29^2+3*Worksheets!$L$44*(1-Worksheets!$L$44)^2*Worksheets!$AD$29)/Worksheets!$L$45),0)</f>
        <v>#VALUE!</v>
      </c>
      <c r="P362" s="90" t="e">
        <f>IF(Worksheets!$AA$24&gt;=K362,(Worksheets!$L$45-SUM($P$7:P361))*((Worksheets!$L$44^4*Worksheets!$AD$29^4+4*Worksheets!$L$44^3*(1-Worksheets!$L$44)*Worksheets!$AD$29^3+6*Worksheets!$L$44^2*(1-Worksheets!$L$44)^2*Worksheets!$AD$29^2+4*Worksheets!$L$44*(1-Worksheets!$L$44^3)*Worksheets!$AD$29)/Worksheets!$L$45),0)</f>
        <v>#VALUE!</v>
      </c>
      <c r="Q362" s="90" t="str">
        <f>IF(Worksheets!$I$45='Yield Calculations'!$M$4,'Yield Calculations'!L362*'Yield Calculations'!M362,IF(Worksheets!$I$45='Yield Calculations'!$N$4,'Yield Calculations'!L362*'Yield Calculations'!N362,IF(Worksheets!$I$45='Yield Calculations'!$O$4,'Yield Calculations'!L362*'Yield Calculations'!O362,IF(Worksheets!$I$45='Yield Calculations'!$P$4,'Yield Calculations'!L362*'Yield Calculations'!P362,"Too Many Lanes"))))</f>
        <v>Too Many Lanes</v>
      </c>
      <c r="R362" s="90" t="str">
        <f>IF(Worksheets!$I$45='Yield Calculations'!$M$4,'Yield Calculations'!M362,IF(Worksheets!$I$45='Yield Calculations'!$N$4,'Yield Calculations'!N362,IF(Worksheets!$I$45='Yield Calculations'!$O$4,'Yield Calculations'!O362,IF(Worksheets!$I$45='Yield Calculations'!$P$4,'Yield Calculations'!P362,"Too Many Lanes"))))</f>
        <v>Too Many Lanes</v>
      </c>
    </row>
    <row r="363" spans="1:18">
      <c r="A363" s="83">
        <f t="shared" si="5"/>
        <v>356</v>
      </c>
      <c r="B363" s="83" t="e">
        <f>Worksheets!$S$24*(A363-0.5)</f>
        <v>#VALUE!</v>
      </c>
      <c r="C363" s="90" t="e">
        <f>IF(Worksheets!$V$24&gt;=A363,Worksheets!$G$45*Worksheets!$AD$29*(1-Worksheets!$AD$29)^('Yield Calculations'!A363-1),0)</f>
        <v>#VALUE!</v>
      </c>
      <c r="D363" s="90" t="e">
        <f>IF(Worksheets!$V$24&gt;=A363,(Worksheets!$G$45-SUM($D$7:D362))*(((2*Worksheets!$G$44*(1-Worksheets!$G$44)*Worksheets!$AD$29)+(Worksheets!$G$44^2*Worksheets!$AD$29^2))/Worksheets!$G$45),0)</f>
        <v>#VALUE!</v>
      </c>
      <c r="E363" s="90" t="e">
        <f>IF(Worksheets!$V$24&gt;=A363,(Worksheets!$G$45-SUM($E$7:E362))*((Worksheets!$G$44^3*Worksheets!$AD$29^3+3*Worksheets!$G$44^2*(1-Worksheets!$G$44)*Worksheets!$AD$29^2+3*Worksheets!$G$44*(1-Worksheets!$G$44)^2*Worksheets!$AD$29)/Worksheets!$G$45),0)</f>
        <v>#VALUE!</v>
      </c>
      <c r="F363" s="90" t="e">
        <f>IF(Worksheets!$V$24&gt;=A363,(Worksheets!$G$45-SUM($F$7:F362))*((Worksheets!$G$44^4*Worksheets!$AD$29^4+4*Worksheets!$G$44^3*(1-Worksheets!$G$44)*Worksheets!$AD$29^3+6*Worksheets!$G$44^2*(1-Worksheets!$G$44)^2*Worksheets!$AD$29^2+4*Worksheets!$G$44*(1-Worksheets!$G$44^3)*Worksheets!$AD$29)/Worksheets!$G$45),0)</f>
        <v>#VALUE!</v>
      </c>
      <c r="G363" s="90" t="str">
        <f>IF(Worksheets!$D$45='Yield Calculations'!$C$4,'Yield Calculations'!B363*'Yield Calculations'!C363,IF(Worksheets!$D$45='Yield Calculations'!$D$4,'Yield Calculations'!B363*'Yield Calculations'!D363,IF(Worksheets!$D$45='Yield Calculations'!$E$4,'Yield Calculations'!B363*'Yield Calculations'!E363,IF(Worksheets!$D$45='Yield Calculations'!$F$4,'Yield Calculations'!B363*'Yield Calculations'!F363,"Too Many Lanes"))))</f>
        <v>Too Many Lanes</v>
      </c>
      <c r="H363" s="90" t="str">
        <f>IF(Worksheets!$D$45='Yield Calculations'!$C$4,'Yield Calculations'!C363,IF(Worksheets!$D$45='Yield Calculations'!$D$4,'Yield Calculations'!D363,IF(Worksheets!$D$45='Yield Calculations'!$E$4,'Yield Calculations'!E363,IF(Worksheets!$D$45='Yield Calculations'!$F$4,'Yield Calculations'!F363,"Too Many Lanes"))))</f>
        <v>Too Many Lanes</v>
      </c>
      <c r="K363" s="83">
        <v>356</v>
      </c>
      <c r="L363" s="83" t="e">
        <f>Worksheets!$X$24*(K363-0.5)</f>
        <v>#VALUE!</v>
      </c>
      <c r="M363" s="90" t="e">
        <f>IF(Worksheets!$AA$24&gt;=K363,Worksheets!$L$45*Worksheets!$AD$29*(1-Worksheets!$AD$29)^('Yield Calculations'!K363-1),0)</f>
        <v>#VALUE!</v>
      </c>
      <c r="N363" s="90" t="e">
        <f>IF(Worksheets!$AA$24&gt;=K363,(Worksheets!$L$45-SUM($N$7:N362))*(((2*Worksheets!$L$44*(1-Worksheets!$L$44)*Worksheets!$AD$29)+(Worksheets!$L$44^2*Worksheets!$AD$29^2))/Worksheets!$L$45),0)</f>
        <v>#VALUE!</v>
      </c>
      <c r="O363" s="90" t="e">
        <f>IF(Worksheets!$AA$24&gt;=K363,(Worksheets!$L$45-SUM($O$7:O362))*((Worksheets!$L$44^3*Worksheets!$AD$29^3+3*Worksheets!$L$44^2*(1-Worksheets!$L$44)*Worksheets!$AD$29^2+3*Worksheets!$L$44*(1-Worksheets!$L$44)^2*Worksheets!$AD$29)/Worksheets!$L$45),0)</f>
        <v>#VALUE!</v>
      </c>
      <c r="P363" s="90" t="e">
        <f>IF(Worksheets!$AA$24&gt;=K363,(Worksheets!$L$45-SUM($P$7:P362))*((Worksheets!$L$44^4*Worksheets!$AD$29^4+4*Worksheets!$L$44^3*(1-Worksheets!$L$44)*Worksheets!$AD$29^3+6*Worksheets!$L$44^2*(1-Worksheets!$L$44)^2*Worksheets!$AD$29^2+4*Worksheets!$L$44*(1-Worksheets!$L$44^3)*Worksheets!$AD$29)/Worksheets!$L$45),0)</f>
        <v>#VALUE!</v>
      </c>
      <c r="Q363" s="90" t="str">
        <f>IF(Worksheets!$I$45='Yield Calculations'!$M$4,'Yield Calculations'!L363*'Yield Calculations'!M363,IF(Worksheets!$I$45='Yield Calculations'!$N$4,'Yield Calculations'!L363*'Yield Calculations'!N363,IF(Worksheets!$I$45='Yield Calculations'!$O$4,'Yield Calculations'!L363*'Yield Calculations'!O363,IF(Worksheets!$I$45='Yield Calculations'!$P$4,'Yield Calculations'!L363*'Yield Calculations'!P363,"Too Many Lanes"))))</f>
        <v>Too Many Lanes</v>
      </c>
      <c r="R363" s="90" t="str">
        <f>IF(Worksheets!$I$45='Yield Calculations'!$M$4,'Yield Calculations'!M363,IF(Worksheets!$I$45='Yield Calculations'!$N$4,'Yield Calculations'!N363,IF(Worksheets!$I$45='Yield Calculations'!$O$4,'Yield Calculations'!O363,IF(Worksheets!$I$45='Yield Calculations'!$P$4,'Yield Calculations'!P363,"Too Many Lanes"))))</f>
        <v>Too Many Lanes</v>
      </c>
    </row>
    <row r="364" spans="1:18">
      <c r="A364" s="83">
        <f t="shared" si="5"/>
        <v>357</v>
      </c>
      <c r="B364" s="83" t="e">
        <f>Worksheets!$S$24*(A364-0.5)</f>
        <v>#VALUE!</v>
      </c>
      <c r="C364" s="90" t="e">
        <f>IF(Worksheets!$V$24&gt;=A364,Worksheets!$G$45*Worksheets!$AD$29*(1-Worksheets!$AD$29)^('Yield Calculations'!A364-1),0)</f>
        <v>#VALUE!</v>
      </c>
      <c r="D364" s="90" t="e">
        <f>IF(Worksheets!$V$24&gt;=A364,(Worksheets!$G$45-SUM($D$7:D363))*(((2*Worksheets!$G$44*(1-Worksheets!$G$44)*Worksheets!$AD$29)+(Worksheets!$G$44^2*Worksheets!$AD$29^2))/Worksheets!$G$45),0)</f>
        <v>#VALUE!</v>
      </c>
      <c r="E364" s="90" t="e">
        <f>IF(Worksheets!$V$24&gt;=A364,(Worksheets!$G$45-SUM($E$7:E363))*((Worksheets!$G$44^3*Worksheets!$AD$29^3+3*Worksheets!$G$44^2*(1-Worksheets!$G$44)*Worksheets!$AD$29^2+3*Worksheets!$G$44*(1-Worksheets!$G$44)^2*Worksheets!$AD$29)/Worksheets!$G$45),0)</f>
        <v>#VALUE!</v>
      </c>
      <c r="F364" s="90" t="e">
        <f>IF(Worksheets!$V$24&gt;=A364,(Worksheets!$G$45-SUM($F$7:F363))*((Worksheets!$G$44^4*Worksheets!$AD$29^4+4*Worksheets!$G$44^3*(1-Worksheets!$G$44)*Worksheets!$AD$29^3+6*Worksheets!$G$44^2*(1-Worksheets!$G$44)^2*Worksheets!$AD$29^2+4*Worksheets!$G$44*(1-Worksheets!$G$44^3)*Worksheets!$AD$29)/Worksheets!$G$45),0)</f>
        <v>#VALUE!</v>
      </c>
      <c r="G364" s="90" t="str">
        <f>IF(Worksheets!$D$45='Yield Calculations'!$C$4,'Yield Calculations'!B364*'Yield Calculations'!C364,IF(Worksheets!$D$45='Yield Calculations'!$D$4,'Yield Calculations'!B364*'Yield Calculations'!D364,IF(Worksheets!$D$45='Yield Calculations'!$E$4,'Yield Calculations'!B364*'Yield Calculations'!E364,IF(Worksheets!$D$45='Yield Calculations'!$F$4,'Yield Calculations'!B364*'Yield Calculations'!F364,"Too Many Lanes"))))</f>
        <v>Too Many Lanes</v>
      </c>
      <c r="H364" s="90" t="str">
        <f>IF(Worksheets!$D$45='Yield Calculations'!$C$4,'Yield Calculations'!C364,IF(Worksheets!$D$45='Yield Calculations'!$D$4,'Yield Calculations'!D364,IF(Worksheets!$D$45='Yield Calculations'!$E$4,'Yield Calculations'!E364,IF(Worksheets!$D$45='Yield Calculations'!$F$4,'Yield Calculations'!F364,"Too Many Lanes"))))</f>
        <v>Too Many Lanes</v>
      </c>
      <c r="K364" s="83">
        <v>357</v>
      </c>
      <c r="L364" s="83" t="e">
        <f>Worksheets!$X$24*(K364-0.5)</f>
        <v>#VALUE!</v>
      </c>
      <c r="M364" s="90" t="e">
        <f>IF(Worksheets!$AA$24&gt;=K364,Worksheets!$L$45*Worksheets!$AD$29*(1-Worksheets!$AD$29)^('Yield Calculations'!K364-1),0)</f>
        <v>#VALUE!</v>
      </c>
      <c r="N364" s="90" t="e">
        <f>IF(Worksheets!$AA$24&gt;=K364,(Worksheets!$L$45-SUM($N$7:N363))*(((2*Worksheets!$L$44*(1-Worksheets!$L$44)*Worksheets!$AD$29)+(Worksheets!$L$44^2*Worksheets!$AD$29^2))/Worksheets!$L$45),0)</f>
        <v>#VALUE!</v>
      </c>
      <c r="O364" s="90" t="e">
        <f>IF(Worksheets!$AA$24&gt;=K364,(Worksheets!$L$45-SUM($O$7:O363))*((Worksheets!$L$44^3*Worksheets!$AD$29^3+3*Worksheets!$L$44^2*(1-Worksheets!$L$44)*Worksheets!$AD$29^2+3*Worksheets!$L$44*(1-Worksheets!$L$44)^2*Worksheets!$AD$29)/Worksheets!$L$45),0)</f>
        <v>#VALUE!</v>
      </c>
      <c r="P364" s="90" t="e">
        <f>IF(Worksheets!$AA$24&gt;=K364,(Worksheets!$L$45-SUM($P$7:P363))*((Worksheets!$L$44^4*Worksheets!$AD$29^4+4*Worksheets!$L$44^3*(1-Worksheets!$L$44)*Worksheets!$AD$29^3+6*Worksheets!$L$44^2*(1-Worksheets!$L$44)^2*Worksheets!$AD$29^2+4*Worksheets!$L$44*(1-Worksheets!$L$44^3)*Worksheets!$AD$29)/Worksheets!$L$45),0)</f>
        <v>#VALUE!</v>
      </c>
      <c r="Q364" s="90" t="str">
        <f>IF(Worksheets!$I$45='Yield Calculations'!$M$4,'Yield Calculations'!L364*'Yield Calculations'!M364,IF(Worksheets!$I$45='Yield Calculations'!$N$4,'Yield Calculations'!L364*'Yield Calculations'!N364,IF(Worksheets!$I$45='Yield Calculations'!$O$4,'Yield Calculations'!L364*'Yield Calculations'!O364,IF(Worksheets!$I$45='Yield Calculations'!$P$4,'Yield Calculations'!L364*'Yield Calculations'!P364,"Too Many Lanes"))))</f>
        <v>Too Many Lanes</v>
      </c>
      <c r="R364" s="90" t="str">
        <f>IF(Worksheets!$I$45='Yield Calculations'!$M$4,'Yield Calculations'!M364,IF(Worksheets!$I$45='Yield Calculations'!$N$4,'Yield Calculations'!N364,IF(Worksheets!$I$45='Yield Calculations'!$O$4,'Yield Calculations'!O364,IF(Worksheets!$I$45='Yield Calculations'!$P$4,'Yield Calculations'!P364,"Too Many Lanes"))))</f>
        <v>Too Many Lanes</v>
      </c>
    </row>
    <row r="365" spans="1:18">
      <c r="A365" s="83">
        <f t="shared" si="5"/>
        <v>358</v>
      </c>
      <c r="B365" s="83" t="e">
        <f>Worksheets!$S$24*(A365-0.5)</f>
        <v>#VALUE!</v>
      </c>
      <c r="C365" s="90" t="e">
        <f>IF(Worksheets!$V$24&gt;=A365,Worksheets!$G$45*Worksheets!$AD$29*(1-Worksheets!$AD$29)^('Yield Calculations'!A365-1),0)</f>
        <v>#VALUE!</v>
      </c>
      <c r="D365" s="90" t="e">
        <f>IF(Worksheets!$V$24&gt;=A365,(Worksheets!$G$45-SUM($D$7:D364))*(((2*Worksheets!$G$44*(1-Worksheets!$G$44)*Worksheets!$AD$29)+(Worksheets!$G$44^2*Worksheets!$AD$29^2))/Worksheets!$G$45),0)</f>
        <v>#VALUE!</v>
      </c>
      <c r="E365" s="90" t="e">
        <f>IF(Worksheets!$V$24&gt;=A365,(Worksheets!$G$45-SUM($E$7:E364))*((Worksheets!$G$44^3*Worksheets!$AD$29^3+3*Worksheets!$G$44^2*(1-Worksheets!$G$44)*Worksheets!$AD$29^2+3*Worksheets!$G$44*(1-Worksheets!$G$44)^2*Worksheets!$AD$29)/Worksheets!$G$45),0)</f>
        <v>#VALUE!</v>
      </c>
      <c r="F365" s="90" t="e">
        <f>IF(Worksheets!$V$24&gt;=A365,(Worksheets!$G$45-SUM($F$7:F364))*((Worksheets!$G$44^4*Worksheets!$AD$29^4+4*Worksheets!$G$44^3*(1-Worksheets!$G$44)*Worksheets!$AD$29^3+6*Worksheets!$G$44^2*(1-Worksheets!$G$44)^2*Worksheets!$AD$29^2+4*Worksheets!$G$44*(1-Worksheets!$G$44^3)*Worksheets!$AD$29)/Worksheets!$G$45),0)</f>
        <v>#VALUE!</v>
      </c>
      <c r="G365" s="90" t="str">
        <f>IF(Worksheets!$D$45='Yield Calculations'!$C$4,'Yield Calculations'!B365*'Yield Calculations'!C365,IF(Worksheets!$D$45='Yield Calculations'!$D$4,'Yield Calculations'!B365*'Yield Calculations'!D365,IF(Worksheets!$D$45='Yield Calculations'!$E$4,'Yield Calculations'!B365*'Yield Calculations'!E365,IF(Worksheets!$D$45='Yield Calculations'!$F$4,'Yield Calculations'!B365*'Yield Calculations'!F365,"Too Many Lanes"))))</f>
        <v>Too Many Lanes</v>
      </c>
      <c r="H365" s="90" t="str">
        <f>IF(Worksheets!$D$45='Yield Calculations'!$C$4,'Yield Calculations'!C365,IF(Worksheets!$D$45='Yield Calculations'!$D$4,'Yield Calculations'!D365,IF(Worksheets!$D$45='Yield Calculations'!$E$4,'Yield Calculations'!E365,IF(Worksheets!$D$45='Yield Calculations'!$F$4,'Yield Calculations'!F365,"Too Many Lanes"))))</f>
        <v>Too Many Lanes</v>
      </c>
      <c r="K365" s="83">
        <v>358</v>
      </c>
      <c r="L365" s="83" t="e">
        <f>Worksheets!$X$24*(K365-0.5)</f>
        <v>#VALUE!</v>
      </c>
      <c r="M365" s="90" t="e">
        <f>IF(Worksheets!$AA$24&gt;=K365,Worksheets!$L$45*Worksheets!$AD$29*(1-Worksheets!$AD$29)^('Yield Calculations'!K365-1),0)</f>
        <v>#VALUE!</v>
      </c>
      <c r="N365" s="90" t="e">
        <f>IF(Worksheets!$AA$24&gt;=K365,(Worksheets!$L$45-SUM($N$7:N364))*(((2*Worksheets!$L$44*(1-Worksheets!$L$44)*Worksheets!$AD$29)+(Worksheets!$L$44^2*Worksheets!$AD$29^2))/Worksheets!$L$45),0)</f>
        <v>#VALUE!</v>
      </c>
      <c r="O365" s="90" t="e">
        <f>IF(Worksheets!$AA$24&gt;=K365,(Worksheets!$L$45-SUM($O$7:O364))*((Worksheets!$L$44^3*Worksheets!$AD$29^3+3*Worksheets!$L$44^2*(1-Worksheets!$L$44)*Worksheets!$AD$29^2+3*Worksheets!$L$44*(1-Worksheets!$L$44)^2*Worksheets!$AD$29)/Worksheets!$L$45),0)</f>
        <v>#VALUE!</v>
      </c>
      <c r="P365" s="90" t="e">
        <f>IF(Worksheets!$AA$24&gt;=K365,(Worksheets!$L$45-SUM($P$7:P364))*((Worksheets!$L$44^4*Worksheets!$AD$29^4+4*Worksheets!$L$44^3*(1-Worksheets!$L$44)*Worksheets!$AD$29^3+6*Worksheets!$L$44^2*(1-Worksheets!$L$44)^2*Worksheets!$AD$29^2+4*Worksheets!$L$44*(1-Worksheets!$L$44^3)*Worksheets!$AD$29)/Worksheets!$L$45),0)</f>
        <v>#VALUE!</v>
      </c>
      <c r="Q365" s="90" t="str">
        <f>IF(Worksheets!$I$45='Yield Calculations'!$M$4,'Yield Calculations'!L365*'Yield Calculations'!M365,IF(Worksheets!$I$45='Yield Calculations'!$N$4,'Yield Calculations'!L365*'Yield Calculations'!N365,IF(Worksheets!$I$45='Yield Calculations'!$O$4,'Yield Calculations'!L365*'Yield Calculations'!O365,IF(Worksheets!$I$45='Yield Calculations'!$P$4,'Yield Calculations'!L365*'Yield Calculations'!P365,"Too Many Lanes"))))</f>
        <v>Too Many Lanes</v>
      </c>
      <c r="R365" s="90" t="str">
        <f>IF(Worksheets!$I$45='Yield Calculations'!$M$4,'Yield Calculations'!M365,IF(Worksheets!$I$45='Yield Calculations'!$N$4,'Yield Calculations'!N365,IF(Worksheets!$I$45='Yield Calculations'!$O$4,'Yield Calculations'!O365,IF(Worksheets!$I$45='Yield Calculations'!$P$4,'Yield Calculations'!P365,"Too Many Lanes"))))</f>
        <v>Too Many Lanes</v>
      </c>
    </row>
    <row r="366" spans="1:18">
      <c r="A366" s="83">
        <f t="shared" si="5"/>
        <v>359</v>
      </c>
      <c r="B366" s="83" t="e">
        <f>Worksheets!$S$24*(A366-0.5)</f>
        <v>#VALUE!</v>
      </c>
      <c r="C366" s="90" t="e">
        <f>IF(Worksheets!$V$24&gt;=A366,Worksheets!$G$45*Worksheets!$AD$29*(1-Worksheets!$AD$29)^('Yield Calculations'!A366-1),0)</f>
        <v>#VALUE!</v>
      </c>
      <c r="D366" s="90" t="e">
        <f>IF(Worksheets!$V$24&gt;=A366,(Worksheets!$G$45-SUM($D$7:D365))*(((2*Worksheets!$G$44*(1-Worksheets!$G$44)*Worksheets!$AD$29)+(Worksheets!$G$44^2*Worksheets!$AD$29^2))/Worksheets!$G$45),0)</f>
        <v>#VALUE!</v>
      </c>
      <c r="E366" s="90" t="e">
        <f>IF(Worksheets!$V$24&gt;=A366,(Worksheets!$G$45-SUM($E$7:E365))*((Worksheets!$G$44^3*Worksheets!$AD$29^3+3*Worksheets!$G$44^2*(1-Worksheets!$G$44)*Worksheets!$AD$29^2+3*Worksheets!$G$44*(1-Worksheets!$G$44)^2*Worksheets!$AD$29)/Worksheets!$G$45),0)</f>
        <v>#VALUE!</v>
      </c>
      <c r="F366" s="90" t="e">
        <f>IF(Worksheets!$V$24&gt;=A366,(Worksheets!$G$45-SUM($F$7:F365))*((Worksheets!$G$44^4*Worksheets!$AD$29^4+4*Worksheets!$G$44^3*(1-Worksheets!$G$44)*Worksheets!$AD$29^3+6*Worksheets!$G$44^2*(1-Worksheets!$G$44)^2*Worksheets!$AD$29^2+4*Worksheets!$G$44*(1-Worksheets!$G$44^3)*Worksheets!$AD$29)/Worksheets!$G$45),0)</f>
        <v>#VALUE!</v>
      </c>
      <c r="G366" s="90" t="str">
        <f>IF(Worksheets!$D$45='Yield Calculations'!$C$4,'Yield Calculations'!B366*'Yield Calculations'!C366,IF(Worksheets!$D$45='Yield Calculations'!$D$4,'Yield Calculations'!B366*'Yield Calculations'!D366,IF(Worksheets!$D$45='Yield Calculations'!$E$4,'Yield Calculations'!B366*'Yield Calculations'!E366,IF(Worksheets!$D$45='Yield Calculations'!$F$4,'Yield Calculations'!B366*'Yield Calculations'!F366,"Too Many Lanes"))))</f>
        <v>Too Many Lanes</v>
      </c>
      <c r="H366" s="90" t="str">
        <f>IF(Worksheets!$D$45='Yield Calculations'!$C$4,'Yield Calculations'!C366,IF(Worksheets!$D$45='Yield Calculations'!$D$4,'Yield Calculations'!D366,IF(Worksheets!$D$45='Yield Calculations'!$E$4,'Yield Calculations'!E366,IF(Worksheets!$D$45='Yield Calculations'!$F$4,'Yield Calculations'!F366,"Too Many Lanes"))))</f>
        <v>Too Many Lanes</v>
      </c>
      <c r="K366" s="83">
        <v>359</v>
      </c>
      <c r="L366" s="83" t="e">
        <f>Worksheets!$X$24*(K366-0.5)</f>
        <v>#VALUE!</v>
      </c>
      <c r="M366" s="90" t="e">
        <f>IF(Worksheets!$AA$24&gt;=K366,Worksheets!$L$45*Worksheets!$AD$29*(1-Worksheets!$AD$29)^('Yield Calculations'!K366-1),0)</f>
        <v>#VALUE!</v>
      </c>
      <c r="N366" s="90" t="e">
        <f>IF(Worksheets!$AA$24&gt;=K366,(Worksheets!$L$45-SUM($N$7:N365))*(((2*Worksheets!$L$44*(1-Worksheets!$L$44)*Worksheets!$AD$29)+(Worksheets!$L$44^2*Worksheets!$AD$29^2))/Worksheets!$L$45),0)</f>
        <v>#VALUE!</v>
      </c>
      <c r="O366" s="90" t="e">
        <f>IF(Worksheets!$AA$24&gt;=K366,(Worksheets!$L$45-SUM($O$7:O365))*((Worksheets!$L$44^3*Worksheets!$AD$29^3+3*Worksheets!$L$44^2*(1-Worksheets!$L$44)*Worksheets!$AD$29^2+3*Worksheets!$L$44*(1-Worksheets!$L$44)^2*Worksheets!$AD$29)/Worksheets!$L$45),0)</f>
        <v>#VALUE!</v>
      </c>
      <c r="P366" s="90" t="e">
        <f>IF(Worksheets!$AA$24&gt;=K366,(Worksheets!$L$45-SUM($P$7:P365))*((Worksheets!$L$44^4*Worksheets!$AD$29^4+4*Worksheets!$L$44^3*(1-Worksheets!$L$44)*Worksheets!$AD$29^3+6*Worksheets!$L$44^2*(1-Worksheets!$L$44)^2*Worksheets!$AD$29^2+4*Worksheets!$L$44*(1-Worksheets!$L$44^3)*Worksheets!$AD$29)/Worksheets!$L$45),0)</f>
        <v>#VALUE!</v>
      </c>
      <c r="Q366" s="90" t="str">
        <f>IF(Worksheets!$I$45='Yield Calculations'!$M$4,'Yield Calculations'!L366*'Yield Calculations'!M366,IF(Worksheets!$I$45='Yield Calculations'!$N$4,'Yield Calculations'!L366*'Yield Calculations'!N366,IF(Worksheets!$I$45='Yield Calculations'!$O$4,'Yield Calculations'!L366*'Yield Calculations'!O366,IF(Worksheets!$I$45='Yield Calculations'!$P$4,'Yield Calculations'!L366*'Yield Calculations'!P366,"Too Many Lanes"))))</f>
        <v>Too Many Lanes</v>
      </c>
      <c r="R366" s="90" t="str">
        <f>IF(Worksheets!$I$45='Yield Calculations'!$M$4,'Yield Calculations'!M366,IF(Worksheets!$I$45='Yield Calculations'!$N$4,'Yield Calculations'!N366,IF(Worksheets!$I$45='Yield Calculations'!$O$4,'Yield Calculations'!O366,IF(Worksheets!$I$45='Yield Calculations'!$P$4,'Yield Calculations'!P366,"Too Many Lanes"))))</f>
        <v>Too Many Lanes</v>
      </c>
    </row>
    <row r="367" spans="1:18">
      <c r="A367" s="83">
        <f t="shared" si="5"/>
        <v>360</v>
      </c>
      <c r="B367" s="83" t="e">
        <f>Worksheets!$S$24*(A367-0.5)</f>
        <v>#VALUE!</v>
      </c>
      <c r="C367" s="90" t="e">
        <f>IF(Worksheets!$V$24&gt;=A367,Worksheets!$G$45*Worksheets!$AD$29*(1-Worksheets!$AD$29)^('Yield Calculations'!A367-1),0)</f>
        <v>#VALUE!</v>
      </c>
      <c r="D367" s="90" t="e">
        <f>IF(Worksheets!$V$24&gt;=A367,(Worksheets!$G$45-SUM($D$7:D366))*(((2*Worksheets!$G$44*(1-Worksheets!$G$44)*Worksheets!$AD$29)+(Worksheets!$G$44^2*Worksheets!$AD$29^2))/Worksheets!$G$45),0)</f>
        <v>#VALUE!</v>
      </c>
      <c r="E367" s="90" t="e">
        <f>IF(Worksheets!$V$24&gt;=A367,(Worksheets!$G$45-SUM($E$7:E366))*((Worksheets!$G$44^3*Worksheets!$AD$29^3+3*Worksheets!$G$44^2*(1-Worksheets!$G$44)*Worksheets!$AD$29^2+3*Worksheets!$G$44*(1-Worksheets!$G$44)^2*Worksheets!$AD$29)/Worksheets!$G$45),0)</f>
        <v>#VALUE!</v>
      </c>
      <c r="F367" s="90" t="e">
        <f>IF(Worksheets!$V$24&gt;=A367,(Worksheets!$G$45-SUM($F$7:F366))*((Worksheets!$G$44^4*Worksheets!$AD$29^4+4*Worksheets!$G$44^3*(1-Worksheets!$G$44)*Worksheets!$AD$29^3+6*Worksheets!$G$44^2*(1-Worksheets!$G$44)^2*Worksheets!$AD$29^2+4*Worksheets!$G$44*(1-Worksheets!$G$44^3)*Worksheets!$AD$29)/Worksheets!$G$45),0)</f>
        <v>#VALUE!</v>
      </c>
      <c r="G367" s="90" t="str">
        <f>IF(Worksheets!$D$45='Yield Calculations'!$C$4,'Yield Calculations'!B367*'Yield Calculations'!C367,IF(Worksheets!$D$45='Yield Calculations'!$D$4,'Yield Calculations'!B367*'Yield Calculations'!D367,IF(Worksheets!$D$45='Yield Calculations'!$E$4,'Yield Calculations'!B367*'Yield Calculations'!E367,IF(Worksheets!$D$45='Yield Calculations'!$F$4,'Yield Calculations'!B367*'Yield Calculations'!F367,"Too Many Lanes"))))</f>
        <v>Too Many Lanes</v>
      </c>
      <c r="H367" s="90" t="str">
        <f>IF(Worksheets!$D$45='Yield Calculations'!$C$4,'Yield Calculations'!C367,IF(Worksheets!$D$45='Yield Calculations'!$D$4,'Yield Calculations'!D367,IF(Worksheets!$D$45='Yield Calculations'!$E$4,'Yield Calculations'!E367,IF(Worksheets!$D$45='Yield Calculations'!$F$4,'Yield Calculations'!F367,"Too Many Lanes"))))</f>
        <v>Too Many Lanes</v>
      </c>
      <c r="K367" s="83">
        <v>360</v>
      </c>
      <c r="L367" s="83" t="e">
        <f>Worksheets!$X$24*(K367-0.5)</f>
        <v>#VALUE!</v>
      </c>
      <c r="M367" s="90" t="e">
        <f>IF(Worksheets!$AA$24&gt;=K367,Worksheets!$L$45*Worksheets!$AD$29*(1-Worksheets!$AD$29)^('Yield Calculations'!K367-1),0)</f>
        <v>#VALUE!</v>
      </c>
      <c r="N367" s="90" t="e">
        <f>IF(Worksheets!$AA$24&gt;=K367,(Worksheets!$L$45-SUM($N$7:N366))*(((2*Worksheets!$L$44*(1-Worksheets!$L$44)*Worksheets!$AD$29)+(Worksheets!$L$44^2*Worksheets!$AD$29^2))/Worksheets!$L$45),0)</f>
        <v>#VALUE!</v>
      </c>
      <c r="O367" s="90" t="e">
        <f>IF(Worksheets!$AA$24&gt;=K367,(Worksheets!$L$45-SUM($O$7:O366))*((Worksheets!$L$44^3*Worksheets!$AD$29^3+3*Worksheets!$L$44^2*(1-Worksheets!$L$44)*Worksheets!$AD$29^2+3*Worksheets!$L$44*(1-Worksheets!$L$44)^2*Worksheets!$AD$29)/Worksheets!$L$45),0)</f>
        <v>#VALUE!</v>
      </c>
      <c r="P367" s="90" t="e">
        <f>IF(Worksheets!$AA$24&gt;=K367,(Worksheets!$L$45-SUM($P$7:P366))*((Worksheets!$L$44^4*Worksheets!$AD$29^4+4*Worksheets!$L$44^3*(1-Worksheets!$L$44)*Worksheets!$AD$29^3+6*Worksheets!$L$44^2*(1-Worksheets!$L$44)^2*Worksheets!$AD$29^2+4*Worksheets!$L$44*(1-Worksheets!$L$44^3)*Worksheets!$AD$29)/Worksheets!$L$45),0)</f>
        <v>#VALUE!</v>
      </c>
      <c r="Q367" s="90" t="str">
        <f>IF(Worksheets!$I$45='Yield Calculations'!$M$4,'Yield Calculations'!L367*'Yield Calculations'!M367,IF(Worksheets!$I$45='Yield Calculations'!$N$4,'Yield Calculations'!L367*'Yield Calculations'!N367,IF(Worksheets!$I$45='Yield Calculations'!$O$4,'Yield Calculations'!L367*'Yield Calculations'!O367,IF(Worksheets!$I$45='Yield Calculations'!$P$4,'Yield Calculations'!L367*'Yield Calculations'!P367,"Too Many Lanes"))))</f>
        <v>Too Many Lanes</v>
      </c>
      <c r="R367" s="90" t="str">
        <f>IF(Worksheets!$I$45='Yield Calculations'!$M$4,'Yield Calculations'!M367,IF(Worksheets!$I$45='Yield Calculations'!$N$4,'Yield Calculations'!N367,IF(Worksheets!$I$45='Yield Calculations'!$O$4,'Yield Calculations'!O367,IF(Worksheets!$I$45='Yield Calculations'!$P$4,'Yield Calculations'!P367,"Too Many Lanes"))))</f>
        <v>Too Many Lanes</v>
      </c>
    </row>
    <row r="368" spans="1:18">
      <c r="A368" s="83">
        <f t="shared" si="5"/>
        <v>361</v>
      </c>
      <c r="B368" s="83" t="e">
        <f>Worksheets!$S$24*(A368-0.5)</f>
        <v>#VALUE!</v>
      </c>
      <c r="C368" s="90" t="e">
        <f>IF(Worksheets!$V$24&gt;=A368,Worksheets!$G$45*Worksheets!$AD$29*(1-Worksheets!$AD$29)^('Yield Calculations'!A368-1),0)</f>
        <v>#VALUE!</v>
      </c>
      <c r="D368" s="90" t="e">
        <f>IF(Worksheets!$V$24&gt;=A368,(Worksheets!$G$45-SUM($D$7:D367))*(((2*Worksheets!$G$44*(1-Worksheets!$G$44)*Worksheets!$AD$29)+(Worksheets!$G$44^2*Worksheets!$AD$29^2))/Worksheets!$G$45),0)</f>
        <v>#VALUE!</v>
      </c>
      <c r="E368" s="90" t="e">
        <f>IF(Worksheets!$V$24&gt;=A368,(Worksheets!$G$45-SUM($E$7:E367))*((Worksheets!$G$44^3*Worksheets!$AD$29^3+3*Worksheets!$G$44^2*(1-Worksheets!$G$44)*Worksheets!$AD$29^2+3*Worksheets!$G$44*(1-Worksheets!$G$44)^2*Worksheets!$AD$29)/Worksheets!$G$45),0)</f>
        <v>#VALUE!</v>
      </c>
      <c r="F368" s="90" t="e">
        <f>IF(Worksheets!$V$24&gt;=A368,(Worksheets!$G$45-SUM($F$7:F367))*((Worksheets!$G$44^4*Worksheets!$AD$29^4+4*Worksheets!$G$44^3*(1-Worksheets!$G$44)*Worksheets!$AD$29^3+6*Worksheets!$G$44^2*(1-Worksheets!$G$44)^2*Worksheets!$AD$29^2+4*Worksheets!$G$44*(1-Worksheets!$G$44^3)*Worksheets!$AD$29)/Worksheets!$G$45),0)</f>
        <v>#VALUE!</v>
      </c>
      <c r="G368" s="90" t="str">
        <f>IF(Worksheets!$D$45='Yield Calculations'!$C$4,'Yield Calculations'!B368*'Yield Calculations'!C368,IF(Worksheets!$D$45='Yield Calculations'!$D$4,'Yield Calculations'!B368*'Yield Calculations'!D368,IF(Worksheets!$D$45='Yield Calculations'!$E$4,'Yield Calculations'!B368*'Yield Calculations'!E368,IF(Worksheets!$D$45='Yield Calculations'!$F$4,'Yield Calculations'!B368*'Yield Calculations'!F368,"Too Many Lanes"))))</f>
        <v>Too Many Lanes</v>
      </c>
      <c r="H368" s="90" t="str">
        <f>IF(Worksheets!$D$45='Yield Calculations'!$C$4,'Yield Calculations'!C368,IF(Worksheets!$D$45='Yield Calculations'!$D$4,'Yield Calculations'!D368,IF(Worksheets!$D$45='Yield Calculations'!$E$4,'Yield Calculations'!E368,IF(Worksheets!$D$45='Yield Calculations'!$F$4,'Yield Calculations'!F368,"Too Many Lanes"))))</f>
        <v>Too Many Lanes</v>
      </c>
      <c r="K368" s="83">
        <v>361</v>
      </c>
      <c r="L368" s="83" t="e">
        <f>Worksheets!$X$24*(K368-0.5)</f>
        <v>#VALUE!</v>
      </c>
      <c r="M368" s="90" t="e">
        <f>IF(Worksheets!$AA$24&gt;=K368,Worksheets!$L$45*Worksheets!$AD$29*(1-Worksheets!$AD$29)^('Yield Calculations'!K368-1),0)</f>
        <v>#VALUE!</v>
      </c>
      <c r="N368" s="90" t="e">
        <f>IF(Worksheets!$AA$24&gt;=K368,(Worksheets!$L$45-SUM($N$7:N367))*(((2*Worksheets!$L$44*(1-Worksheets!$L$44)*Worksheets!$AD$29)+(Worksheets!$L$44^2*Worksheets!$AD$29^2))/Worksheets!$L$45),0)</f>
        <v>#VALUE!</v>
      </c>
      <c r="O368" s="90" t="e">
        <f>IF(Worksheets!$AA$24&gt;=K368,(Worksheets!$L$45-SUM($O$7:O367))*((Worksheets!$L$44^3*Worksheets!$AD$29^3+3*Worksheets!$L$44^2*(1-Worksheets!$L$44)*Worksheets!$AD$29^2+3*Worksheets!$L$44*(1-Worksheets!$L$44)^2*Worksheets!$AD$29)/Worksheets!$L$45),0)</f>
        <v>#VALUE!</v>
      </c>
      <c r="P368" s="90" t="e">
        <f>IF(Worksheets!$AA$24&gt;=K368,(Worksheets!$L$45-SUM($P$7:P367))*((Worksheets!$L$44^4*Worksheets!$AD$29^4+4*Worksheets!$L$44^3*(1-Worksheets!$L$44)*Worksheets!$AD$29^3+6*Worksheets!$L$44^2*(1-Worksheets!$L$44)^2*Worksheets!$AD$29^2+4*Worksheets!$L$44*(1-Worksheets!$L$44^3)*Worksheets!$AD$29)/Worksheets!$L$45),0)</f>
        <v>#VALUE!</v>
      </c>
      <c r="Q368" s="90" t="str">
        <f>IF(Worksheets!$I$45='Yield Calculations'!$M$4,'Yield Calculations'!L368*'Yield Calculations'!M368,IF(Worksheets!$I$45='Yield Calculations'!$N$4,'Yield Calculations'!L368*'Yield Calculations'!N368,IF(Worksheets!$I$45='Yield Calculations'!$O$4,'Yield Calculations'!L368*'Yield Calculations'!O368,IF(Worksheets!$I$45='Yield Calculations'!$P$4,'Yield Calculations'!L368*'Yield Calculations'!P368,"Too Many Lanes"))))</f>
        <v>Too Many Lanes</v>
      </c>
      <c r="R368" s="90" t="str">
        <f>IF(Worksheets!$I$45='Yield Calculations'!$M$4,'Yield Calculations'!M368,IF(Worksheets!$I$45='Yield Calculations'!$N$4,'Yield Calculations'!N368,IF(Worksheets!$I$45='Yield Calculations'!$O$4,'Yield Calculations'!O368,IF(Worksheets!$I$45='Yield Calculations'!$P$4,'Yield Calculations'!P368,"Too Many Lanes"))))</f>
        <v>Too Many Lanes</v>
      </c>
    </row>
    <row r="369" spans="1:18">
      <c r="A369" s="83">
        <f t="shared" si="5"/>
        <v>362</v>
      </c>
      <c r="B369" s="83" t="e">
        <f>Worksheets!$S$24*(A369-0.5)</f>
        <v>#VALUE!</v>
      </c>
      <c r="C369" s="90" t="e">
        <f>IF(Worksheets!$V$24&gt;=A369,Worksheets!$G$45*Worksheets!$AD$29*(1-Worksheets!$AD$29)^('Yield Calculations'!A369-1),0)</f>
        <v>#VALUE!</v>
      </c>
      <c r="D369" s="90" t="e">
        <f>IF(Worksheets!$V$24&gt;=A369,(Worksheets!$G$45-SUM($D$7:D368))*(((2*Worksheets!$G$44*(1-Worksheets!$G$44)*Worksheets!$AD$29)+(Worksheets!$G$44^2*Worksheets!$AD$29^2))/Worksheets!$G$45),0)</f>
        <v>#VALUE!</v>
      </c>
      <c r="E369" s="90" t="e">
        <f>IF(Worksheets!$V$24&gt;=A369,(Worksheets!$G$45-SUM($E$7:E368))*((Worksheets!$G$44^3*Worksheets!$AD$29^3+3*Worksheets!$G$44^2*(1-Worksheets!$G$44)*Worksheets!$AD$29^2+3*Worksheets!$G$44*(1-Worksheets!$G$44)^2*Worksheets!$AD$29)/Worksheets!$G$45),0)</f>
        <v>#VALUE!</v>
      </c>
      <c r="F369" s="90" t="e">
        <f>IF(Worksheets!$V$24&gt;=A369,(Worksheets!$G$45-SUM($F$7:F368))*((Worksheets!$G$44^4*Worksheets!$AD$29^4+4*Worksheets!$G$44^3*(1-Worksheets!$G$44)*Worksheets!$AD$29^3+6*Worksheets!$G$44^2*(1-Worksheets!$G$44)^2*Worksheets!$AD$29^2+4*Worksheets!$G$44*(1-Worksheets!$G$44^3)*Worksheets!$AD$29)/Worksheets!$G$45),0)</f>
        <v>#VALUE!</v>
      </c>
      <c r="G369" s="90" t="str">
        <f>IF(Worksheets!$D$45='Yield Calculations'!$C$4,'Yield Calculations'!B369*'Yield Calculations'!C369,IF(Worksheets!$D$45='Yield Calculations'!$D$4,'Yield Calculations'!B369*'Yield Calculations'!D369,IF(Worksheets!$D$45='Yield Calculations'!$E$4,'Yield Calculations'!B369*'Yield Calculations'!E369,IF(Worksheets!$D$45='Yield Calculations'!$F$4,'Yield Calculations'!B369*'Yield Calculations'!F369,"Too Many Lanes"))))</f>
        <v>Too Many Lanes</v>
      </c>
      <c r="H369" s="90" t="str">
        <f>IF(Worksheets!$D$45='Yield Calculations'!$C$4,'Yield Calculations'!C369,IF(Worksheets!$D$45='Yield Calculations'!$D$4,'Yield Calculations'!D369,IF(Worksheets!$D$45='Yield Calculations'!$E$4,'Yield Calculations'!E369,IF(Worksheets!$D$45='Yield Calculations'!$F$4,'Yield Calculations'!F369,"Too Many Lanes"))))</f>
        <v>Too Many Lanes</v>
      </c>
      <c r="K369" s="83">
        <v>362</v>
      </c>
      <c r="L369" s="83" t="e">
        <f>Worksheets!$X$24*(K369-0.5)</f>
        <v>#VALUE!</v>
      </c>
      <c r="M369" s="90" t="e">
        <f>IF(Worksheets!$AA$24&gt;=K369,Worksheets!$L$45*Worksheets!$AD$29*(1-Worksheets!$AD$29)^('Yield Calculations'!K369-1),0)</f>
        <v>#VALUE!</v>
      </c>
      <c r="N369" s="90" t="e">
        <f>IF(Worksheets!$AA$24&gt;=K369,(Worksheets!$L$45-SUM($N$7:N368))*(((2*Worksheets!$L$44*(1-Worksheets!$L$44)*Worksheets!$AD$29)+(Worksheets!$L$44^2*Worksheets!$AD$29^2))/Worksheets!$L$45),0)</f>
        <v>#VALUE!</v>
      </c>
      <c r="O369" s="90" t="e">
        <f>IF(Worksheets!$AA$24&gt;=K369,(Worksheets!$L$45-SUM($O$7:O368))*((Worksheets!$L$44^3*Worksheets!$AD$29^3+3*Worksheets!$L$44^2*(1-Worksheets!$L$44)*Worksheets!$AD$29^2+3*Worksheets!$L$44*(1-Worksheets!$L$44)^2*Worksheets!$AD$29)/Worksheets!$L$45),0)</f>
        <v>#VALUE!</v>
      </c>
      <c r="P369" s="90" t="e">
        <f>IF(Worksheets!$AA$24&gt;=K369,(Worksheets!$L$45-SUM($P$7:P368))*((Worksheets!$L$44^4*Worksheets!$AD$29^4+4*Worksheets!$L$44^3*(1-Worksheets!$L$44)*Worksheets!$AD$29^3+6*Worksheets!$L$44^2*(1-Worksheets!$L$44)^2*Worksheets!$AD$29^2+4*Worksheets!$L$44*(1-Worksheets!$L$44^3)*Worksheets!$AD$29)/Worksheets!$L$45),0)</f>
        <v>#VALUE!</v>
      </c>
      <c r="Q369" s="90" t="str">
        <f>IF(Worksheets!$I$45='Yield Calculations'!$M$4,'Yield Calculations'!L369*'Yield Calculations'!M369,IF(Worksheets!$I$45='Yield Calculations'!$N$4,'Yield Calculations'!L369*'Yield Calculations'!N369,IF(Worksheets!$I$45='Yield Calculations'!$O$4,'Yield Calculations'!L369*'Yield Calculations'!O369,IF(Worksheets!$I$45='Yield Calculations'!$P$4,'Yield Calculations'!L369*'Yield Calculations'!P369,"Too Many Lanes"))))</f>
        <v>Too Many Lanes</v>
      </c>
      <c r="R369" s="90" t="str">
        <f>IF(Worksheets!$I$45='Yield Calculations'!$M$4,'Yield Calculations'!M369,IF(Worksheets!$I$45='Yield Calculations'!$N$4,'Yield Calculations'!N369,IF(Worksheets!$I$45='Yield Calculations'!$O$4,'Yield Calculations'!O369,IF(Worksheets!$I$45='Yield Calculations'!$P$4,'Yield Calculations'!P369,"Too Many Lanes"))))</f>
        <v>Too Many Lanes</v>
      </c>
    </row>
    <row r="370" spans="1:18">
      <c r="A370" s="83">
        <f t="shared" si="5"/>
        <v>363</v>
      </c>
      <c r="B370" s="83" t="e">
        <f>Worksheets!$S$24*(A370-0.5)</f>
        <v>#VALUE!</v>
      </c>
      <c r="C370" s="90" t="e">
        <f>IF(Worksheets!$V$24&gt;=A370,Worksheets!$G$45*Worksheets!$AD$29*(1-Worksheets!$AD$29)^('Yield Calculations'!A370-1),0)</f>
        <v>#VALUE!</v>
      </c>
      <c r="D370" s="90" t="e">
        <f>IF(Worksheets!$V$24&gt;=A370,(Worksheets!$G$45-SUM($D$7:D369))*(((2*Worksheets!$G$44*(1-Worksheets!$G$44)*Worksheets!$AD$29)+(Worksheets!$G$44^2*Worksheets!$AD$29^2))/Worksheets!$G$45),0)</f>
        <v>#VALUE!</v>
      </c>
      <c r="E370" s="90" t="e">
        <f>IF(Worksheets!$V$24&gt;=A370,(Worksheets!$G$45-SUM($E$7:E369))*((Worksheets!$G$44^3*Worksheets!$AD$29^3+3*Worksheets!$G$44^2*(1-Worksheets!$G$44)*Worksheets!$AD$29^2+3*Worksheets!$G$44*(1-Worksheets!$G$44)^2*Worksheets!$AD$29)/Worksheets!$G$45),0)</f>
        <v>#VALUE!</v>
      </c>
      <c r="F370" s="90" t="e">
        <f>IF(Worksheets!$V$24&gt;=A370,(Worksheets!$G$45-SUM($F$7:F369))*((Worksheets!$G$44^4*Worksheets!$AD$29^4+4*Worksheets!$G$44^3*(1-Worksheets!$G$44)*Worksheets!$AD$29^3+6*Worksheets!$G$44^2*(1-Worksheets!$G$44)^2*Worksheets!$AD$29^2+4*Worksheets!$G$44*(1-Worksheets!$G$44^3)*Worksheets!$AD$29)/Worksheets!$G$45),0)</f>
        <v>#VALUE!</v>
      </c>
      <c r="G370" s="90" t="str">
        <f>IF(Worksheets!$D$45='Yield Calculations'!$C$4,'Yield Calculations'!B370*'Yield Calculations'!C370,IF(Worksheets!$D$45='Yield Calculations'!$D$4,'Yield Calculations'!B370*'Yield Calculations'!D370,IF(Worksheets!$D$45='Yield Calculations'!$E$4,'Yield Calculations'!B370*'Yield Calculations'!E370,IF(Worksheets!$D$45='Yield Calculations'!$F$4,'Yield Calculations'!B370*'Yield Calculations'!F370,"Too Many Lanes"))))</f>
        <v>Too Many Lanes</v>
      </c>
      <c r="H370" s="90" t="str">
        <f>IF(Worksheets!$D$45='Yield Calculations'!$C$4,'Yield Calculations'!C370,IF(Worksheets!$D$45='Yield Calculations'!$D$4,'Yield Calculations'!D370,IF(Worksheets!$D$45='Yield Calculations'!$E$4,'Yield Calculations'!E370,IF(Worksheets!$D$45='Yield Calculations'!$F$4,'Yield Calculations'!F370,"Too Many Lanes"))))</f>
        <v>Too Many Lanes</v>
      </c>
      <c r="K370" s="83">
        <v>363</v>
      </c>
      <c r="L370" s="83" t="e">
        <f>Worksheets!$X$24*(K370-0.5)</f>
        <v>#VALUE!</v>
      </c>
      <c r="M370" s="90" t="e">
        <f>IF(Worksheets!$AA$24&gt;=K370,Worksheets!$L$45*Worksheets!$AD$29*(1-Worksheets!$AD$29)^('Yield Calculations'!K370-1),0)</f>
        <v>#VALUE!</v>
      </c>
      <c r="N370" s="90" t="e">
        <f>IF(Worksheets!$AA$24&gt;=K370,(Worksheets!$L$45-SUM($N$7:N369))*(((2*Worksheets!$L$44*(1-Worksheets!$L$44)*Worksheets!$AD$29)+(Worksheets!$L$44^2*Worksheets!$AD$29^2))/Worksheets!$L$45),0)</f>
        <v>#VALUE!</v>
      </c>
      <c r="O370" s="90" t="e">
        <f>IF(Worksheets!$AA$24&gt;=K370,(Worksheets!$L$45-SUM($O$7:O369))*((Worksheets!$L$44^3*Worksheets!$AD$29^3+3*Worksheets!$L$44^2*(1-Worksheets!$L$44)*Worksheets!$AD$29^2+3*Worksheets!$L$44*(1-Worksheets!$L$44)^2*Worksheets!$AD$29)/Worksheets!$L$45),0)</f>
        <v>#VALUE!</v>
      </c>
      <c r="P370" s="90" t="e">
        <f>IF(Worksheets!$AA$24&gt;=K370,(Worksheets!$L$45-SUM($P$7:P369))*((Worksheets!$L$44^4*Worksheets!$AD$29^4+4*Worksheets!$L$44^3*(1-Worksheets!$L$44)*Worksheets!$AD$29^3+6*Worksheets!$L$44^2*(1-Worksheets!$L$44)^2*Worksheets!$AD$29^2+4*Worksheets!$L$44*(1-Worksheets!$L$44^3)*Worksheets!$AD$29)/Worksheets!$L$45),0)</f>
        <v>#VALUE!</v>
      </c>
      <c r="Q370" s="90" t="str">
        <f>IF(Worksheets!$I$45='Yield Calculations'!$M$4,'Yield Calculations'!L370*'Yield Calculations'!M370,IF(Worksheets!$I$45='Yield Calculations'!$N$4,'Yield Calculations'!L370*'Yield Calculations'!N370,IF(Worksheets!$I$45='Yield Calculations'!$O$4,'Yield Calculations'!L370*'Yield Calculations'!O370,IF(Worksheets!$I$45='Yield Calculations'!$P$4,'Yield Calculations'!L370*'Yield Calculations'!P370,"Too Many Lanes"))))</f>
        <v>Too Many Lanes</v>
      </c>
      <c r="R370" s="90" t="str">
        <f>IF(Worksheets!$I$45='Yield Calculations'!$M$4,'Yield Calculations'!M370,IF(Worksheets!$I$45='Yield Calculations'!$N$4,'Yield Calculations'!N370,IF(Worksheets!$I$45='Yield Calculations'!$O$4,'Yield Calculations'!O370,IF(Worksheets!$I$45='Yield Calculations'!$P$4,'Yield Calculations'!P370,"Too Many Lanes"))))</f>
        <v>Too Many Lanes</v>
      </c>
    </row>
    <row r="371" spans="1:18">
      <c r="A371" s="83">
        <f t="shared" si="5"/>
        <v>364</v>
      </c>
      <c r="B371" s="83" t="e">
        <f>Worksheets!$S$24*(A371-0.5)</f>
        <v>#VALUE!</v>
      </c>
      <c r="C371" s="90" t="e">
        <f>IF(Worksheets!$V$24&gt;=A371,Worksheets!$G$45*Worksheets!$AD$29*(1-Worksheets!$AD$29)^('Yield Calculations'!A371-1),0)</f>
        <v>#VALUE!</v>
      </c>
      <c r="D371" s="90" t="e">
        <f>IF(Worksheets!$V$24&gt;=A371,(Worksheets!$G$45-SUM($D$7:D370))*(((2*Worksheets!$G$44*(1-Worksheets!$G$44)*Worksheets!$AD$29)+(Worksheets!$G$44^2*Worksheets!$AD$29^2))/Worksheets!$G$45),0)</f>
        <v>#VALUE!</v>
      </c>
      <c r="E371" s="90" t="e">
        <f>IF(Worksheets!$V$24&gt;=A371,(Worksheets!$G$45-SUM($E$7:E370))*((Worksheets!$G$44^3*Worksheets!$AD$29^3+3*Worksheets!$G$44^2*(1-Worksheets!$G$44)*Worksheets!$AD$29^2+3*Worksheets!$G$44*(1-Worksheets!$G$44)^2*Worksheets!$AD$29)/Worksheets!$G$45),0)</f>
        <v>#VALUE!</v>
      </c>
      <c r="F371" s="90" t="e">
        <f>IF(Worksheets!$V$24&gt;=A371,(Worksheets!$G$45-SUM($F$7:F370))*((Worksheets!$G$44^4*Worksheets!$AD$29^4+4*Worksheets!$G$44^3*(1-Worksheets!$G$44)*Worksheets!$AD$29^3+6*Worksheets!$G$44^2*(1-Worksheets!$G$44)^2*Worksheets!$AD$29^2+4*Worksheets!$G$44*(1-Worksheets!$G$44^3)*Worksheets!$AD$29)/Worksheets!$G$45),0)</f>
        <v>#VALUE!</v>
      </c>
      <c r="G371" s="90" t="str">
        <f>IF(Worksheets!$D$45='Yield Calculations'!$C$4,'Yield Calculations'!B371*'Yield Calculations'!C371,IF(Worksheets!$D$45='Yield Calculations'!$D$4,'Yield Calculations'!B371*'Yield Calculations'!D371,IF(Worksheets!$D$45='Yield Calculations'!$E$4,'Yield Calculations'!B371*'Yield Calculations'!E371,IF(Worksheets!$D$45='Yield Calculations'!$F$4,'Yield Calculations'!B371*'Yield Calculations'!F371,"Too Many Lanes"))))</f>
        <v>Too Many Lanes</v>
      </c>
      <c r="H371" s="90" t="str">
        <f>IF(Worksheets!$D$45='Yield Calculations'!$C$4,'Yield Calculations'!C371,IF(Worksheets!$D$45='Yield Calculations'!$D$4,'Yield Calculations'!D371,IF(Worksheets!$D$45='Yield Calculations'!$E$4,'Yield Calculations'!E371,IF(Worksheets!$D$45='Yield Calculations'!$F$4,'Yield Calculations'!F371,"Too Many Lanes"))))</f>
        <v>Too Many Lanes</v>
      </c>
      <c r="K371" s="83">
        <v>364</v>
      </c>
      <c r="L371" s="83" t="e">
        <f>Worksheets!$X$24*(K371-0.5)</f>
        <v>#VALUE!</v>
      </c>
      <c r="M371" s="90" t="e">
        <f>IF(Worksheets!$AA$24&gt;=K371,Worksheets!$L$45*Worksheets!$AD$29*(1-Worksheets!$AD$29)^('Yield Calculations'!K371-1),0)</f>
        <v>#VALUE!</v>
      </c>
      <c r="N371" s="90" t="e">
        <f>IF(Worksheets!$AA$24&gt;=K371,(Worksheets!$L$45-SUM($N$7:N370))*(((2*Worksheets!$L$44*(1-Worksheets!$L$44)*Worksheets!$AD$29)+(Worksheets!$L$44^2*Worksheets!$AD$29^2))/Worksheets!$L$45),0)</f>
        <v>#VALUE!</v>
      </c>
      <c r="O371" s="90" t="e">
        <f>IF(Worksheets!$AA$24&gt;=K371,(Worksheets!$L$45-SUM($O$7:O370))*((Worksheets!$L$44^3*Worksheets!$AD$29^3+3*Worksheets!$L$44^2*(1-Worksheets!$L$44)*Worksheets!$AD$29^2+3*Worksheets!$L$44*(1-Worksheets!$L$44)^2*Worksheets!$AD$29)/Worksheets!$L$45),0)</f>
        <v>#VALUE!</v>
      </c>
      <c r="P371" s="90" t="e">
        <f>IF(Worksheets!$AA$24&gt;=K371,(Worksheets!$L$45-SUM($P$7:P370))*((Worksheets!$L$44^4*Worksheets!$AD$29^4+4*Worksheets!$L$44^3*(1-Worksheets!$L$44)*Worksheets!$AD$29^3+6*Worksheets!$L$44^2*(1-Worksheets!$L$44)^2*Worksheets!$AD$29^2+4*Worksheets!$L$44*(1-Worksheets!$L$44^3)*Worksheets!$AD$29)/Worksheets!$L$45),0)</f>
        <v>#VALUE!</v>
      </c>
      <c r="Q371" s="90" t="str">
        <f>IF(Worksheets!$I$45='Yield Calculations'!$M$4,'Yield Calculations'!L371*'Yield Calculations'!M371,IF(Worksheets!$I$45='Yield Calculations'!$N$4,'Yield Calculations'!L371*'Yield Calculations'!N371,IF(Worksheets!$I$45='Yield Calculations'!$O$4,'Yield Calculations'!L371*'Yield Calculations'!O371,IF(Worksheets!$I$45='Yield Calculations'!$P$4,'Yield Calculations'!L371*'Yield Calculations'!P371,"Too Many Lanes"))))</f>
        <v>Too Many Lanes</v>
      </c>
      <c r="R371" s="90" t="str">
        <f>IF(Worksheets!$I$45='Yield Calculations'!$M$4,'Yield Calculations'!M371,IF(Worksheets!$I$45='Yield Calculations'!$N$4,'Yield Calculations'!N371,IF(Worksheets!$I$45='Yield Calculations'!$O$4,'Yield Calculations'!O371,IF(Worksheets!$I$45='Yield Calculations'!$P$4,'Yield Calculations'!P371,"Too Many Lanes"))))</f>
        <v>Too Many Lanes</v>
      </c>
    </row>
    <row r="372" spans="1:18">
      <c r="A372" s="83">
        <f t="shared" si="5"/>
        <v>365</v>
      </c>
      <c r="B372" s="83" t="e">
        <f>Worksheets!$S$24*(A372-0.5)</f>
        <v>#VALUE!</v>
      </c>
      <c r="C372" s="90" t="e">
        <f>IF(Worksheets!$V$24&gt;=A372,Worksheets!$G$45*Worksheets!$AD$29*(1-Worksheets!$AD$29)^('Yield Calculations'!A372-1),0)</f>
        <v>#VALUE!</v>
      </c>
      <c r="D372" s="90" t="e">
        <f>IF(Worksheets!$V$24&gt;=A372,(Worksheets!$G$45-SUM($D$7:D371))*(((2*Worksheets!$G$44*(1-Worksheets!$G$44)*Worksheets!$AD$29)+(Worksheets!$G$44^2*Worksheets!$AD$29^2))/Worksheets!$G$45),0)</f>
        <v>#VALUE!</v>
      </c>
      <c r="E372" s="90" t="e">
        <f>IF(Worksheets!$V$24&gt;=A372,(Worksheets!$G$45-SUM($E$7:E371))*((Worksheets!$G$44^3*Worksheets!$AD$29^3+3*Worksheets!$G$44^2*(1-Worksheets!$G$44)*Worksheets!$AD$29^2+3*Worksheets!$G$44*(1-Worksheets!$G$44)^2*Worksheets!$AD$29)/Worksheets!$G$45),0)</f>
        <v>#VALUE!</v>
      </c>
      <c r="F372" s="90" t="e">
        <f>IF(Worksheets!$V$24&gt;=A372,(Worksheets!$G$45-SUM($F$7:F371))*((Worksheets!$G$44^4*Worksheets!$AD$29^4+4*Worksheets!$G$44^3*(1-Worksheets!$G$44)*Worksheets!$AD$29^3+6*Worksheets!$G$44^2*(1-Worksheets!$G$44)^2*Worksheets!$AD$29^2+4*Worksheets!$G$44*(1-Worksheets!$G$44^3)*Worksheets!$AD$29)/Worksheets!$G$45),0)</f>
        <v>#VALUE!</v>
      </c>
      <c r="G372" s="90" t="str">
        <f>IF(Worksheets!$D$45='Yield Calculations'!$C$4,'Yield Calculations'!B372*'Yield Calculations'!C372,IF(Worksheets!$D$45='Yield Calculations'!$D$4,'Yield Calculations'!B372*'Yield Calculations'!D372,IF(Worksheets!$D$45='Yield Calculations'!$E$4,'Yield Calculations'!B372*'Yield Calculations'!E372,IF(Worksheets!$D$45='Yield Calculations'!$F$4,'Yield Calculations'!B372*'Yield Calculations'!F372,"Too Many Lanes"))))</f>
        <v>Too Many Lanes</v>
      </c>
      <c r="H372" s="90" t="str">
        <f>IF(Worksheets!$D$45='Yield Calculations'!$C$4,'Yield Calculations'!C372,IF(Worksheets!$D$45='Yield Calculations'!$D$4,'Yield Calculations'!D372,IF(Worksheets!$D$45='Yield Calculations'!$E$4,'Yield Calculations'!E372,IF(Worksheets!$D$45='Yield Calculations'!$F$4,'Yield Calculations'!F372,"Too Many Lanes"))))</f>
        <v>Too Many Lanes</v>
      </c>
      <c r="K372" s="83">
        <v>365</v>
      </c>
      <c r="L372" s="83" t="e">
        <f>Worksheets!$X$24*(K372-0.5)</f>
        <v>#VALUE!</v>
      </c>
      <c r="M372" s="90" t="e">
        <f>IF(Worksheets!$AA$24&gt;=K372,Worksheets!$L$45*Worksheets!$AD$29*(1-Worksheets!$AD$29)^('Yield Calculations'!K372-1),0)</f>
        <v>#VALUE!</v>
      </c>
      <c r="N372" s="90" t="e">
        <f>IF(Worksheets!$AA$24&gt;=K372,(Worksheets!$L$45-SUM($N$7:N371))*(((2*Worksheets!$L$44*(1-Worksheets!$L$44)*Worksheets!$AD$29)+(Worksheets!$L$44^2*Worksheets!$AD$29^2))/Worksheets!$L$45),0)</f>
        <v>#VALUE!</v>
      </c>
      <c r="O372" s="90" t="e">
        <f>IF(Worksheets!$AA$24&gt;=K372,(Worksheets!$L$45-SUM($O$7:O371))*((Worksheets!$L$44^3*Worksheets!$AD$29^3+3*Worksheets!$L$44^2*(1-Worksheets!$L$44)*Worksheets!$AD$29^2+3*Worksheets!$L$44*(1-Worksheets!$L$44)^2*Worksheets!$AD$29)/Worksheets!$L$45),0)</f>
        <v>#VALUE!</v>
      </c>
      <c r="P372" s="90" t="e">
        <f>IF(Worksheets!$AA$24&gt;=K372,(Worksheets!$L$45-SUM($P$7:P371))*((Worksheets!$L$44^4*Worksheets!$AD$29^4+4*Worksheets!$L$44^3*(1-Worksheets!$L$44)*Worksheets!$AD$29^3+6*Worksheets!$L$44^2*(1-Worksheets!$L$44)^2*Worksheets!$AD$29^2+4*Worksheets!$L$44*(1-Worksheets!$L$44^3)*Worksheets!$AD$29)/Worksheets!$L$45),0)</f>
        <v>#VALUE!</v>
      </c>
      <c r="Q372" s="90" t="str">
        <f>IF(Worksheets!$I$45='Yield Calculations'!$M$4,'Yield Calculations'!L372*'Yield Calculations'!M372,IF(Worksheets!$I$45='Yield Calculations'!$N$4,'Yield Calculations'!L372*'Yield Calculations'!N372,IF(Worksheets!$I$45='Yield Calculations'!$O$4,'Yield Calculations'!L372*'Yield Calculations'!O372,IF(Worksheets!$I$45='Yield Calculations'!$P$4,'Yield Calculations'!L372*'Yield Calculations'!P372,"Too Many Lanes"))))</f>
        <v>Too Many Lanes</v>
      </c>
      <c r="R372" s="90" t="str">
        <f>IF(Worksheets!$I$45='Yield Calculations'!$M$4,'Yield Calculations'!M372,IF(Worksheets!$I$45='Yield Calculations'!$N$4,'Yield Calculations'!N372,IF(Worksheets!$I$45='Yield Calculations'!$O$4,'Yield Calculations'!O372,IF(Worksheets!$I$45='Yield Calculations'!$P$4,'Yield Calculations'!P372,"Too Many Lanes"))))</f>
        <v>Too Many Lanes</v>
      </c>
    </row>
    <row r="373" spans="1:18">
      <c r="A373" s="83">
        <f t="shared" si="5"/>
        <v>366</v>
      </c>
      <c r="B373" s="83" t="e">
        <f>Worksheets!$S$24*(A373-0.5)</f>
        <v>#VALUE!</v>
      </c>
      <c r="C373" s="90" t="e">
        <f>IF(Worksheets!$V$24&gt;=A373,Worksheets!$G$45*Worksheets!$AD$29*(1-Worksheets!$AD$29)^('Yield Calculations'!A373-1),0)</f>
        <v>#VALUE!</v>
      </c>
      <c r="D373" s="90" t="e">
        <f>IF(Worksheets!$V$24&gt;=A373,(Worksheets!$G$45-SUM($D$7:D372))*(((2*Worksheets!$G$44*(1-Worksheets!$G$44)*Worksheets!$AD$29)+(Worksheets!$G$44^2*Worksheets!$AD$29^2))/Worksheets!$G$45),0)</f>
        <v>#VALUE!</v>
      </c>
      <c r="E373" s="90" t="e">
        <f>IF(Worksheets!$V$24&gt;=A373,(Worksheets!$G$45-SUM($E$7:E372))*((Worksheets!$G$44^3*Worksheets!$AD$29^3+3*Worksheets!$G$44^2*(1-Worksheets!$G$44)*Worksheets!$AD$29^2+3*Worksheets!$G$44*(1-Worksheets!$G$44)^2*Worksheets!$AD$29)/Worksheets!$G$45),0)</f>
        <v>#VALUE!</v>
      </c>
      <c r="F373" s="90" t="e">
        <f>IF(Worksheets!$V$24&gt;=A373,(Worksheets!$G$45-SUM($F$7:F372))*((Worksheets!$G$44^4*Worksheets!$AD$29^4+4*Worksheets!$G$44^3*(1-Worksheets!$G$44)*Worksheets!$AD$29^3+6*Worksheets!$G$44^2*(1-Worksheets!$G$44)^2*Worksheets!$AD$29^2+4*Worksheets!$G$44*(1-Worksheets!$G$44^3)*Worksheets!$AD$29)/Worksheets!$G$45),0)</f>
        <v>#VALUE!</v>
      </c>
      <c r="G373" s="90" t="str">
        <f>IF(Worksheets!$D$45='Yield Calculations'!$C$4,'Yield Calculations'!B373*'Yield Calculations'!C373,IF(Worksheets!$D$45='Yield Calculations'!$D$4,'Yield Calculations'!B373*'Yield Calculations'!D373,IF(Worksheets!$D$45='Yield Calculations'!$E$4,'Yield Calculations'!B373*'Yield Calculations'!E373,IF(Worksheets!$D$45='Yield Calculations'!$F$4,'Yield Calculations'!B373*'Yield Calculations'!F373,"Too Many Lanes"))))</f>
        <v>Too Many Lanes</v>
      </c>
      <c r="H373" s="90" t="str">
        <f>IF(Worksheets!$D$45='Yield Calculations'!$C$4,'Yield Calculations'!C373,IF(Worksheets!$D$45='Yield Calculations'!$D$4,'Yield Calculations'!D373,IF(Worksheets!$D$45='Yield Calculations'!$E$4,'Yield Calculations'!E373,IF(Worksheets!$D$45='Yield Calculations'!$F$4,'Yield Calculations'!F373,"Too Many Lanes"))))</f>
        <v>Too Many Lanes</v>
      </c>
      <c r="K373" s="83">
        <v>366</v>
      </c>
      <c r="L373" s="83" t="e">
        <f>Worksheets!$X$24*(K373-0.5)</f>
        <v>#VALUE!</v>
      </c>
      <c r="M373" s="90" t="e">
        <f>IF(Worksheets!$AA$24&gt;=K373,Worksheets!$L$45*Worksheets!$AD$29*(1-Worksheets!$AD$29)^('Yield Calculations'!K373-1),0)</f>
        <v>#VALUE!</v>
      </c>
      <c r="N373" s="90" t="e">
        <f>IF(Worksheets!$AA$24&gt;=K373,(Worksheets!$L$45-SUM($N$7:N372))*(((2*Worksheets!$L$44*(1-Worksheets!$L$44)*Worksheets!$AD$29)+(Worksheets!$L$44^2*Worksheets!$AD$29^2))/Worksheets!$L$45),0)</f>
        <v>#VALUE!</v>
      </c>
      <c r="O373" s="90" t="e">
        <f>IF(Worksheets!$AA$24&gt;=K373,(Worksheets!$L$45-SUM($O$7:O372))*((Worksheets!$L$44^3*Worksheets!$AD$29^3+3*Worksheets!$L$44^2*(1-Worksheets!$L$44)*Worksheets!$AD$29^2+3*Worksheets!$L$44*(1-Worksheets!$L$44)^2*Worksheets!$AD$29)/Worksheets!$L$45),0)</f>
        <v>#VALUE!</v>
      </c>
      <c r="P373" s="90" t="e">
        <f>IF(Worksheets!$AA$24&gt;=K373,(Worksheets!$L$45-SUM($P$7:P372))*((Worksheets!$L$44^4*Worksheets!$AD$29^4+4*Worksheets!$L$44^3*(1-Worksheets!$L$44)*Worksheets!$AD$29^3+6*Worksheets!$L$44^2*(1-Worksheets!$L$44)^2*Worksheets!$AD$29^2+4*Worksheets!$L$44*(1-Worksheets!$L$44^3)*Worksheets!$AD$29)/Worksheets!$L$45),0)</f>
        <v>#VALUE!</v>
      </c>
      <c r="Q373" s="90" t="str">
        <f>IF(Worksheets!$I$45='Yield Calculations'!$M$4,'Yield Calculations'!L373*'Yield Calculations'!M373,IF(Worksheets!$I$45='Yield Calculations'!$N$4,'Yield Calculations'!L373*'Yield Calculations'!N373,IF(Worksheets!$I$45='Yield Calculations'!$O$4,'Yield Calculations'!L373*'Yield Calculations'!O373,IF(Worksheets!$I$45='Yield Calculations'!$P$4,'Yield Calculations'!L373*'Yield Calculations'!P373,"Too Many Lanes"))))</f>
        <v>Too Many Lanes</v>
      </c>
      <c r="R373" s="90" t="str">
        <f>IF(Worksheets!$I$45='Yield Calculations'!$M$4,'Yield Calculations'!M373,IF(Worksheets!$I$45='Yield Calculations'!$N$4,'Yield Calculations'!N373,IF(Worksheets!$I$45='Yield Calculations'!$O$4,'Yield Calculations'!O373,IF(Worksheets!$I$45='Yield Calculations'!$P$4,'Yield Calculations'!P373,"Too Many Lanes"))))</f>
        <v>Too Many Lanes</v>
      </c>
    </row>
    <row r="374" spans="1:18">
      <c r="A374" s="83">
        <f t="shared" si="5"/>
        <v>367</v>
      </c>
      <c r="B374" s="83" t="e">
        <f>Worksheets!$S$24*(A374-0.5)</f>
        <v>#VALUE!</v>
      </c>
      <c r="C374" s="90" t="e">
        <f>IF(Worksheets!$V$24&gt;=A374,Worksheets!$G$45*Worksheets!$AD$29*(1-Worksheets!$AD$29)^('Yield Calculations'!A374-1),0)</f>
        <v>#VALUE!</v>
      </c>
      <c r="D374" s="90" t="e">
        <f>IF(Worksheets!$V$24&gt;=A374,(Worksheets!$G$45-SUM($D$7:D373))*(((2*Worksheets!$G$44*(1-Worksheets!$G$44)*Worksheets!$AD$29)+(Worksheets!$G$44^2*Worksheets!$AD$29^2))/Worksheets!$G$45),0)</f>
        <v>#VALUE!</v>
      </c>
      <c r="E374" s="90" t="e">
        <f>IF(Worksheets!$V$24&gt;=A374,(Worksheets!$G$45-SUM($E$7:E373))*((Worksheets!$G$44^3*Worksheets!$AD$29^3+3*Worksheets!$G$44^2*(1-Worksheets!$G$44)*Worksheets!$AD$29^2+3*Worksheets!$G$44*(1-Worksheets!$G$44)^2*Worksheets!$AD$29)/Worksheets!$G$45),0)</f>
        <v>#VALUE!</v>
      </c>
      <c r="F374" s="90" t="e">
        <f>IF(Worksheets!$V$24&gt;=A374,(Worksheets!$G$45-SUM($F$7:F373))*((Worksheets!$G$44^4*Worksheets!$AD$29^4+4*Worksheets!$G$44^3*(1-Worksheets!$G$44)*Worksheets!$AD$29^3+6*Worksheets!$G$44^2*(1-Worksheets!$G$44)^2*Worksheets!$AD$29^2+4*Worksheets!$G$44*(1-Worksheets!$G$44^3)*Worksheets!$AD$29)/Worksheets!$G$45),0)</f>
        <v>#VALUE!</v>
      </c>
      <c r="G374" s="90" t="str">
        <f>IF(Worksheets!$D$45='Yield Calculations'!$C$4,'Yield Calculations'!B374*'Yield Calculations'!C374,IF(Worksheets!$D$45='Yield Calculations'!$D$4,'Yield Calculations'!B374*'Yield Calculations'!D374,IF(Worksheets!$D$45='Yield Calculations'!$E$4,'Yield Calculations'!B374*'Yield Calculations'!E374,IF(Worksheets!$D$45='Yield Calculations'!$F$4,'Yield Calculations'!B374*'Yield Calculations'!F374,"Too Many Lanes"))))</f>
        <v>Too Many Lanes</v>
      </c>
      <c r="H374" s="90" t="str">
        <f>IF(Worksheets!$D$45='Yield Calculations'!$C$4,'Yield Calculations'!C374,IF(Worksheets!$D$45='Yield Calculations'!$D$4,'Yield Calculations'!D374,IF(Worksheets!$D$45='Yield Calculations'!$E$4,'Yield Calculations'!E374,IF(Worksheets!$D$45='Yield Calculations'!$F$4,'Yield Calculations'!F374,"Too Many Lanes"))))</f>
        <v>Too Many Lanes</v>
      </c>
      <c r="K374" s="83">
        <v>367</v>
      </c>
      <c r="L374" s="83" t="e">
        <f>Worksheets!$X$24*(K374-0.5)</f>
        <v>#VALUE!</v>
      </c>
      <c r="M374" s="90" t="e">
        <f>IF(Worksheets!$AA$24&gt;=K374,Worksheets!$L$45*Worksheets!$AD$29*(1-Worksheets!$AD$29)^('Yield Calculations'!K374-1),0)</f>
        <v>#VALUE!</v>
      </c>
      <c r="N374" s="90" t="e">
        <f>IF(Worksheets!$AA$24&gt;=K374,(Worksheets!$L$45-SUM($N$7:N373))*(((2*Worksheets!$L$44*(1-Worksheets!$L$44)*Worksheets!$AD$29)+(Worksheets!$L$44^2*Worksheets!$AD$29^2))/Worksheets!$L$45),0)</f>
        <v>#VALUE!</v>
      </c>
      <c r="O374" s="90" t="e">
        <f>IF(Worksheets!$AA$24&gt;=K374,(Worksheets!$L$45-SUM($O$7:O373))*((Worksheets!$L$44^3*Worksheets!$AD$29^3+3*Worksheets!$L$44^2*(1-Worksheets!$L$44)*Worksheets!$AD$29^2+3*Worksheets!$L$44*(1-Worksheets!$L$44)^2*Worksheets!$AD$29)/Worksheets!$L$45),0)</f>
        <v>#VALUE!</v>
      </c>
      <c r="P374" s="90" t="e">
        <f>IF(Worksheets!$AA$24&gt;=K374,(Worksheets!$L$45-SUM($P$7:P373))*((Worksheets!$L$44^4*Worksheets!$AD$29^4+4*Worksheets!$L$44^3*(1-Worksheets!$L$44)*Worksheets!$AD$29^3+6*Worksheets!$L$44^2*(1-Worksheets!$L$44)^2*Worksheets!$AD$29^2+4*Worksheets!$L$44*(1-Worksheets!$L$44^3)*Worksheets!$AD$29)/Worksheets!$L$45),0)</f>
        <v>#VALUE!</v>
      </c>
      <c r="Q374" s="90" t="str">
        <f>IF(Worksheets!$I$45='Yield Calculations'!$M$4,'Yield Calculations'!L374*'Yield Calculations'!M374,IF(Worksheets!$I$45='Yield Calculations'!$N$4,'Yield Calculations'!L374*'Yield Calculations'!N374,IF(Worksheets!$I$45='Yield Calculations'!$O$4,'Yield Calculations'!L374*'Yield Calculations'!O374,IF(Worksheets!$I$45='Yield Calculations'!$P$4,'Yield Calculations'!L374*'Yield Calculations'!P374,"Too Many Lanes"))))</f>
        <v>Too Many Lanes</v>
      </c>
      <c r="R374" s="90" t="str">
        <f>IF(Worksheets!$I$45='Yield Calculations'!$M$4,'Yield Calculations'!M374,IF(Worksheets!$I$45='Yield Calculations'!$N$4,'Yield Calculations'!N374,IF(Worksheets!$I$45='Yield Calculations'!$O$4,'Yield Calculations'!O374,IF(Worksheets!$I$45='Yield Calculations'!$P$4,'Yield Calculations'!P374,"Too Many Lanes"))))</f>
        <v>Too Many Lanes</v>
      </c>
    </row>
    <row r="375" spans="1:18">
      <c r="A375" s="83">
        <f t="shared" si="5"/>
        <v>368</v>
      </c>
      <c r="B375" s="83" t="e">
        <f>Worksheets!$S$24*(A375-0.5)</f>
        <v>#VALUE!</v>
      </c>
      <c r="C375" s="90" t="e">
        <f>IF(Worksheets!$V$24&gt;=A375,Worksheets!$G$45*Worksheets!$AD$29*(1-Worksheets!$AD$29)^('Yield Calculations'!A375-1),0)</f>
        <v>#VALUE!</v>
      </c>
      <c r="D375" s="90" t="e">
        <f>IF(Worksheets!$V$24&gt;=A375,(Worksheets!$G$45-SUM($D$7:D374))*(((2*Worksheets!$G$44*(1-Worksheets!$G$44)*Worksheets!$AD$29)+(Worksheets!$G$44^2*Worksheets!$AD$29^2))/Worksheets!$G$45),0)</f>
        <v>#VALUE!</v>
      </c>
      <c r="E375" s="90" t="e">
        <f>IF(Worksheets!$V$24&gt;=A375,(Worksheets!$G$45-SUM($E$7:E374))*((Worksheets!$G$44^3*Worksheets!$AD$29^3+3*Worksheets!$G$44^2*(1-Worksheets!$G$44)*Worksheets!$AD$29^2+3*Worksheets!$G$44*(1-Worksheets!$G$44)^2*Worksheets!$AD$29)/Worksheets!$G$45),0)</f>
        <v>#VALUE!</v>
      </c>
      <c r="F375" s="90" t="e">
        <f>IF(Worksheets!$V$24&gt;=A375,(Worksheets!$G$45-SUM($F$7:F374))*((Worksheets!$G$44^4*Worksheets!$AD$29^4+4*Worksheets!$G$44^3*(1-Worksheets!$G$44)*Worksheets!$AD$29^3+6*Worksheets!$G$44^2*(1-Worksheets!$G$44)^2*Worksheets!$AD$29^2+4*Worksheets!$G$44*(1-Worksheets!$G$44^3)*Worksheets!$AD$29)/Worksheets!$G$45),0)</f>
        <v>#VALUE!</v>
      </c>
      <c r="G375" s="90" t="str">
        <f>IF(Worksheets!$D$45='Yield Calculations'!$C$4,'Yield Calculations'!B375*'Yield Calculations'!C375,IF(Worksheets!$D$45='Yield Calculations'!$D$4,'Yield Calculations'!B375*'Yield Calculations'!D375,IF(Worksheets!$D$45='Yield Calculations'!$E$4,'Yield Calculations'!B375*'Yield Calculations'!E375,IF(Worksheets!$D$45='Yield Calculations'!$F$4,'Yield Calculations'!B375*'Yield Calculations'!F375,"Too Many Lanes"))))</f>
        <v>Too Many Lanes</v>
      </c>
      <c r="H375" s="90" t="str">
        <f>IF(Worksheets!$D$45='Yield Calculations'!$C$4,'Yield Calculations'!C375,IF(Worksheets!$D$45='Yield Calculations'!$D$4,'Yield Calculations'!D375,IF(Worksheets!$D$45='Yield Calculations'!$E$4,'Yield Calculations'!E375,IF(Worksheets!$D$45='Yield Calculations'!$F$4,'Yield Calculations'!F375,"Too Many Lanes"))))</f>
        <v>Too Many Lanes</v>
      </c>
      <c r="K375" s="83">
        <v>368</v>
      </c>
      <c r="L375" s="83" t="e">
        <f>Worksheets!$X$24*(K375-0.5)</f>
        <v>#VALUE!</v>
      </c>
      <c r="M375" s="90" t="e">
        <f>IF(Worksheets!$AA$24&gt;=K375,Worksheets!$L$45*Worksheets!$AD$29*(1-Worksheets!$AD$29)^('Yield Calculations'!K375-1),0)</f>
        <v>#VALUE!</v>
      </c>
      <c r="N375" s="90" t="e">
        <f>IF(Worksheets!$AA$24&gt;=K375,(Worksheets!$L$45-SUM($N$7:N374))*(((2*Worksheets!$L$44*(1-Worksheets!$L$44)*Worksheets!$AD$29)+(Worksheets!$L$44^2*Worksheets!$AD$29^2))/Worksheets!$L$45),0)</f>
        <v>#VALUE!</v>
      </c>
      <c r="O375" s="90" t="e">
        <f>IF(Worksheets!$AA$24&gt;=K375,(Worksheets!$L$45-SUM($O$7:O374))*((Worksheets!$L$44^3*Worksheets!$AD$29^3+3*Worksheets!$L$44^2*(1-Worksheets!$L$44)*Worksheets!$AD$29^2+3*Worksheets!$L$44*(1-Worksheets!$L$44)^2*Worksheets!$AD$29)/Worksheets!$L$45),0)</f>
        <v>#VALUE!</v>
      </c>
      <c r="P375" s="90" t="e">
        <f>IF(Worksheets!$AA$24&gt;=K375,(Worksheets!$L$45-SUM($P$7:P374))*((Worksheets!$L$44^4*Worksheets!$AD$29^4+4*Worksheets!$L$44^3*(1-Worksheets!$L$44)*Worksheets!$AD$29^3+6*Worksheets!$L$44^2*(1-Worksheets!$L$44)^2*Worksheets!$AD$29^2+4*Worksheets!$L$44*(1-Worksheets!$L$44^3)*Worksheets!$AD$29)/Worksheets!$L$45),0)</f>
        <v>#VALUE!</v>
      </c>
      <c r="Q375" s="90" t="str">
        <f>IF(Worksheets!$I$45='Yield Calculations'!$M$4,'Yield Calculations'!L375*'Yield Calculations'!M375,IF(Worksheets!$I$45='Yield Calculations'!$N$4,'Yield Calculations'!L375*'Yield Calculations'!N375,IF(Worksheets!$I$45='Yield Calculations'!$O$4,'Yield Calculations'!L375*'Yield Calculations'!O375,IF(Worksheets!$I$45='Yield Calculations'!$P$4,'Yield Calculations'!L375*'Yield Calculations'!P375,"Too Many Lanes"))))</f>
        <v>Too Many Lanes</v>
      </c>
      <c r="R375" s="90" t="str">
        <f>IF(Worksheets!$I$45='Yield Calculations'!$M$4,'Yield Calculations'!M375,IF(Worksheets!$I$45='Yield Calculations'!$N$4,'Yield Calculations'!N375,IF(Worksheets!$I$45='Yield Calculations'!$O$4,'Yield Calculations'!O375,IF(Worksheets!$I$45='Yield Calculations'!$P$4,'Yield Calculations'!P375,"Too Many Lanes"))))</f>
        <v>Too Many Lanes</v>
      </c>
    </row>
    <row r="376" spans="1:18">
      <c r="A376" s="83">
        <f t="shared" si="5"/>
        <v>369</v>
      </c>
      <c r="B376" s="83" t="e">
        <f>Worksheets!$S$24*(A376-0.5)</f>
        <v>#VALUE!</v>
      </c>
      <c r="C376" s="90" t="e">
        <f>IF(Worksheets!$V$24&gt;=A376,Worksheets!$G$45*Worksheets!$AD$29*(1-Worksheets!$AD$29)^('Yield Calculations'!A376-1),0)</f>
        <v>#VALUE!</v>
      </c>
      <c r="D376" s="90" t="e">
        <f>IF(Worksheets!$V$24&gt;=A376,(Worksheets!$G$45-SUM($D$7:D375))*(((2*Worksheets!$G$44*(1-Worksheets!$G$44)*Worksheets!$AD$29)+(Worksheets!$G$44^2*Worksheets!$AD$29^2))/Worksheets!$G$45),0)</f>
        <v>#VALUE!</v>
      </c>
      <c r="E376" s="90" t="e">
        <f>IF(Worksheets!$V$24&gt;=A376,(Worksheets!$G$45-SUM($E$7:E375))*((Worksheets!$G$44^3*Worksheets!$AD$29^3+3*Worksheets!$G$44^2*(1-Worksheets!$G$44)*Worksheets!$AD$29^2+3*Worksheets!$G$44*(1-Worksheets!$G$44)^2*Worksheets!$AD$29)/Worksheets!$G$45),0)</f>
        <v>#VALUE!</v>
      </c>
      <c r="F376" s="90" t="e">
        <f>IF(Worksheets!$V$24&gt;=A376,(Worksheets!$G$45-SUM($F$7:F375))*((Worksheets!$G$44^4*Worksheets!$AD$29^4+4*Worksheets!$G$44^3*(1-Worksheets!$G$44)*Worksheets!$AD$29^3+6*Worksheets!$G$44^2*(1-Worksheets!$G$44)^2*Worksheets!$AD$29^2+4*Worksheets!$G$44*(1-Worksheets!$G$44^3)*Worksheets!$AD$29)/Worksheets!$G$45),0)</f>
        <v>#VALUE!</v>
      </c>
      <c r="G376" s="90" t="str">
        <f>IF(Worksheets!$D$45='Yield Calculations'!$C$4,'Yield Calculations'!B376*'Yield Calculations'!C376,IF(Worksheets!$D$45='Yield Calculations'!$D$4,'Yield Calculations'!B376*'Yield Calculations'!D376,IF(Worksheets!$D$45='Yield Calculations'!$E$4,'Yield Calculations'!B376*'Yield Calculations'!E376,IF(Worksheets!$D$45='Yield Calculations'!$F$4,'Yield Calculations'!B376*'Yield Calculations'!F376,"Too Many Lanes"))))</f>
        <v>Too Many Lanes</v>
      </c>
      <c r="H376" s="90" t="str">
        <f>IF(Worksheets!$D$45='Yield Calculations'!$C$4,'Yield Calculations'!C376,IF(Worksheets!$D$45='Yield Calculations'!$D$4,'Yield Calculations'!D376,IF(Worksheets!$D$45='Yield Calculations'!$E$4,'Yield Calculations'!E376,IF(Worksheets!$D$45='Yield Calculations'!$F$4,'Yield Calculations'!F376,"Too Many Lanes"))))</f>
        <v>Too Many Lanes</v>
      </c>
      <c r="K376" s="83">
        <v>369</v>
      </c>
      <c r="L376" s="83" t="e">
        <f>Worksheets!$X$24*(K376-0.5)</f>
        <v>#VALUE!</v>
      </c>
      <c r="M376" s="90" t="e">
        <f>IF(Worksheets!$AA$24&gt;=K376,Worksheets!$L$45*Worksheets!$AD$29*(1-Worksheets!$AD$29)^('Yield Calculations'!K376-1),0)</f>
        <v>#VALUE!</v>
      </c>
      <c r="N376" s="90" t="e">
        <f>IF(Worksheets!$AA$24&gt;=K376,(Worksheets!$L$45-SUM($N$7:N375))*(((2*Worksheets!$L$44*(1-Worksheets!$L$44)*Worksheets!$AD$29)+(Worksheets!$L$44^2*Worksheets!$AD$29^2))/Worksheets!$L$45),0)</f>
        <v>#VALUE!</v>
      </c>
      <c r="O376" s="90" t="e">
        <f>IF(Worksheets!$AA$24&gt;=K376,(Worksheets!$L$45-SUM($O$7:O375))*((Worksheets!$L$44^3*Worksheets!$AD$29^3+3*Worksheets!$L$44^2*(1-Worksheets!$L$44)*Worksheets!$AD$29^2+3*Worksheets!$L$44*(1-Worksheets!$L$44)^2*Worksheets!$AD$29)/Worksheets!$L$45),0)</f>
        <v>#VALUE!</v>
      </c>
      <c r="P376" s="90" t="e">
        <f>IF(Worksheets!$AA$24&gt;=K376,(Worksheets!$L$45-SUM($P$7:P375))*((Worksheets!$L$44^4*Worksheets!$AD$29^4+4*Worksheets!$L$44^3*(1-Worksheets!$L$44)*Worksheets!$AD$29^3+6*Worksheets!$L$44^2*(1-Worksheets!$L$44)^2*Worksheets!$AD$29^2+4*Worksheets!$L$44*(1-Worksheets!$L$44^3)*Worksheets!$AD$29)/Worksheets!$L$45),0)</f>
        <v>#VALUE!</v>
      </c>
      <c r="Q376" s="90" t="str">
        <f>IF(Worksheets!$I$45='Yield Calculations'!$M$4,'Yield Calculations'!L376*'Yield Calculations'!M376,IF(Worksheets!$I$45='Yield Calculations'!$N$4,'Yield Calculations'!L376*'Yield Calculations'!N376,IF(Worksheets!$I$45='Yield Calculations'!$O$4,'Yield Calculations'!L376*'Yield Calculations'!O376,IF(Worksheets!$I$45='Yield Calculations'!$P$4,'Yield Calculations'!L376*'Yield Calculations'!P376,"Too Many Lanes"))))</f>
        <v>Too Many Lanes</v>
      </c>
      <c r="R376" s="90" t="str">
        <f>IF(Worksheets!$I$45='Yield Calculations'!$M$4,'Yield Calculations'!M376,IF(Worksheets!$I$45='Yield Calculations'!$N$4,'Yield Calculations'!N376,IF(Worksheets!$I$45='Yield Calculations'!$O$4,'Yield Calculations'!O376,IF(Worksheets!$I$45='Yield Calculations'!$P$4,'Yield Calculations'!P376,"Too Many Lanes"))))</f>
        <v>Too Many Lanes</v>
      </c>
    </row>
    <row r="377" spans="1:18">
      <c r="A377" s="83">
        <f t="shared" si="5"/>
        <v>370</v>
      </c>
      <c r="B377" s="83" t="e">
        <f>Worksheets!$S$24*(A377-0.5)</f>
        <v>#VALUE!</v>
      </c>
      <c r="C377" s="90" t="e">
        <f>IF(Worksheets!$V$24&gt;=A377,Worksheets!$G$45*Worksheets!$AD$29*(1-Worksheets!$AD$29)^('Yield Calculations'!A377-1),0)</f>
        <v>#VALUE!</v>
      </c>
      <c r="D377" s="90" t="e">
        <f>IF(Worksheets!$V$24&gt;=A377,(Worksheets!$G$45-SUM($D$7:D376))*(((2*Worksheets!$G$44*(1-Worksheets!$G$44)*Worksheets!$AD$29)+(Worksheets!$G$44^2*Worksheets!$AD$29^2))/Worksheets!$G$45),0)</f>
        <v>#VALUE!</v>
      </c>
      <c r="E377" s="90" t="e">
        <f>IF(Worksheets!$V$24&gt;=A377,(Worksheets!$G$45-SUM($E$7:E376))*((Worksheets!$G$44^3*Worksheets!$AD$29^3+3*Worksheets!$G$44^2*(1-Worksheets!$G$44)*Worksheets!$AD$29^2+3*Worksheets!$G$44*(1-Worksheets!$G$44)^2*Worksheets!$AD$29)/Worksheets!$G$45),0)</f>
        <v>#VALUE!</v>
      </c>
      <c r="F377" s="90" t="e">
        <f>IF(Worksheets!$V$24&gt;=A377,(Worksheets!$G$45-SUM($F$7:F376))*((Worksheets!$G$44^4*Worksheets!$AD$29^4+4*Worksheets!$G$44^3*(1-Worksheets!$G$44)*Worksheets!$AD$29^3+6*Worksheets!$G$44^2*(1-Worksheets!$G$44)^2*Worksheets!$AD$29^2+4*Worksheets!$G$44*(1-Worksheets!$G$44^3)*Worksheets!$AD$29)/Worksheets!$G$45),0)</f>
        <v>#VALUE!</v>
      </c>
      <c r="G377" s="90" t="str">
        <f>IF(Worksheets!$D$45='Yield Calculations'!$C$4,'Yield Calculations'!B377*'Yield Calculations'!C377,IF(Worksheets!$D$45='Yield Calculations'!$D$4,'Yield Calculations'!B377*'Yield Calculations'!D377,IF(Worksheets!$D$45='Yield Calculations'!$E$4,'Yield Calculations'!B377*'Yield Calculations'!E377,IF(Worksheets!$D$45='Yield Calculations'!$F$4,'Yield Calculations'!B377*'Yield Calculations'!F377,"Too Many Lanes"))))</f>
        <v>Too Many Lanes</v>
      </c>
      <c r="H377" s="90" t="str">
        <f>IF(Worksheets!$D$45='Yield Calculations'!$C$4,'Yield Calculations'!C377,IF(Worksheets!$D$45='Yield Calculations'!$D$4,'Yield Calculations'!D377,IF(Worksheets!$D$45='Yield Calculations'!$E$4,'Yield Calculations'!E377,IF(Worksheets!$D$45='Yield Calculations'!$F$4,'Yield Calculations'!F377,"Too Many Lanes"))))</f>
        <v>Too Many Lanes</v>
      </c>
      <c r="K377" s="83">
        <v>370</v>
      </c>
      <c r="L377" s="83" t="e">
        <f>Worksheets!$X$24*(K377-0.5)</f>
        <v>#VALUE!</v>
      </c>
      <c r="M377" s="90" t="e">
        <f>IF(Worksheets!$AA$24&gt;=K377,Worksheets!$L$45*Worksheets!$AD$29*(1-Worksheets!$AD$29)^('Yield Calculations'!K377-1),0)</f>
        <v>#VALUE!</v>
      </c>
      <c r="N377" s="90" t="e">
        <f>IF(Worksheets!$AA$24&gt;=K377,(Worksheets!$L$45-SUM($N$7:N376))*(((2*Worksheets!$L$44*(1-Worksheets!$L$44)*Worksheets!$AD$29)+(Worksheets!$L$44^2*Worksheets!$AD$29^2))/Worksheets!$L$45),0)</f>
        <v>#VALUE!</v>
      </c>
      <c r="O377" s="90" t="e">
        <f>IF(Worksheets!$AA$24&gt;=K377,(Worksheets!$L$45-SUM($O$7:O376))*((Worksheets!$L$44^3*Worksheets!$AD$29^3+3*Worksheets!$L$44^2*(1-Worksheets!$L$44)*Worksheets!$AD$29^2+3*Worksheets!$L$44*(1-Worksheets!$L$44)^2*Worksheets!$AD$29)/Worksheets!$L$45),0)</f>
        <v>#VALUE!</v>
      </c>
      <c r="P377" s="90" t="e">
        <f>IF(Worksheets!$AA$24&gt;=K377,(Worksheets!$L$45-SUM($P$7:P376))*((Worksheets!$L$44^4*Worksheets!$AD$29^4+4*Worksheets!$L$44^3*(1-Worksheets!$L$44)*Worksheets!$AD$29^3+6*Worksheets!$L$44^2*(1-Worksheets!$L$44)^2*Worksheets!$AD$29^2+4*Worksheets!$L$44*(1-Worksheets!$L$44^3)*Worksheets!$AD$29)/Worksheets!$L$45),0)</f>
        <v>#VALUE!</v>
      </c>
      <c r="Q377" s="90" t="str">
        <f>IF(Worksheets!$I$45='Yield Calculations'!$M$4,'Yield Calculations'!L377*'Yield Calculations'!M377,IF(Worksheets!$I$45='Yield Calculations'!$N$4,'Yield Calculations'!L377*'Yield Calculations'!N377,IF(Worksheets!$I$45='Yield Calculations'!$O$4,'Yield Calculations'!L377*'Yield Calculations'!O377,IF(Worksheets!$I$45='Yield Calculations'!$P$4,'Yield Calculations'!L377*'Yield Calculations'!P377,"Too Many Lanes"))))</f>
        <v>Too Many Lanes</v>
      </c>
      <c r="R377" s="90" t="str">
        <f>IF(Worksheets!$I$45='Yield Calculations'!$M$4,'Yield Calculations'!M377,IF(Worksheets!$I$45='Yield Calculations'!$N$4,'Yield Calculations'!N377,IF(Worksheets!$I$45='Yield Calculations'!$O$4,'Yield Calculations'!O377,IF(Worksheets!$I$45='Yield Calculations'!$P$4,'Yield Calculations'!P377,"Too Many Lanes"))))</f>
        <v>Too Many Lanes</v>
      </c>
    </row>
    <row r="378" spans="1:18">
      <c r="A378" s="83">
        <f t="shared" si="5"/>
        <v>371</v>
      </c>
      <c r="B378" s="83" t="e">
        <f>Worksheets!$S$24*(A378-0.5)</f>
        <v>#VALUE!</v>
      </c>
      <c r="C378" s="90" t="e">
        <f>IF(Worksheets!$V$24&gt;=A378,Worksheets!$G$45*Worksheets!$AD$29*(1-Worksheets!$AD$29)^('Yield Calculations'!A378-1),0)</f>
        <v>#VALUE!</v>
      </c>
      <c r="D378" s="90" t="e">
        <f>IF(Worksheets!$V$24&gt;=A378,(Worksheets!$G$45-SUM($D$7:D377))*(((2*Worksheets!$G$44*(1-Worksheets!$G$44)*Worksheets!$AD$29)+(Worksheets!$G$44^2*Worksheets!$AD$29^2))/Worksheets!$G$45),0)</f>
        <v>#VALUE!</v>
      </c>
      <c r="E378" s="90" t="e">
        <f>IF(Worksheets!$V$24&gt;=A378,(Worksheets!$G$45-SUM($E$7:E377))*((Worksheets!$G$44^3*Worksheets!$AD$29^3+3*Worksheets!$G$44^2*(1-Worksheets!$G$44)*Worksheets!$AD$29^2+3*Worksheets!$G$44*(1-Worksheets!$G$44)^2*Worksheets!$AD$29)/Worksheets!$G$45),0)</f>
        <v>#VALUE!</v>
      </c>
      <c r="F378" s="90" t="e">
        <f>IF(Worksheets!$V$24&gt;=A378,(Worksheets!$G$45-SUM($F$7:F377))*((Worksheets!$G$44^4*Worksheets!$AD$29^4+4*Worksheets!$G$44^3*(1-Worksheets!$G$44)*Worksheets!$AD$29^3+6*Worksheets!$G$44^2*(1-Worksheets!$G$44)^2*Worksheets!$AD$29^2+4*Worksheets!$G$44*(1-Worksheets!$G$44^3)*Worksheets!$AD$29)/Worksheets!$G$45),0)</f>
        <v>#VALUE!</v>
      </c>
      <c r="G378" s="90" t="str">
        <f>IF(Worksheets!$D$45='Yield Calculations'!$C$4,'Yield Calculations'!B378*'Yield Calculations'!C378,IF(Worksheets!$D$45='Yield Calculations'!$D$4,'Yield Calculations'!B378*'Yield Calculations'!D378,IF(Worksheets!$D$45='Yield Calculations'!$E$4,'Yield Calculations'!B378*'Yield Calculations'!E378,IF(Worksheets!$D$45='Yield Calculations'!$F$4,'Yield Calculations'!B378*'Yield Calculations'!F378,"Too Many Lanes"))))</f>
        <v>Too Many Lanes</v>
      </c>
      <c r="H378" s="90" t="str">
        <f>IF(Worksheets!$D$45='Yield Calculations'!$C$4,'Yield Calculations'!C378,IF(Worksheets!$D$45='Yield Calculations'!$D$4,'Yield Calculations'!D378,IF(Worksheets!$D$45='Yield Calculations'!$E$4,'Yield Calculations'!E378,IF(Worksheets!$D$45='Yield Calculations'!$F$4,'Yield Calculations'!F378,"Too Many Lanes"))))</f>
        <v>Too Many Lanes</v>
      </c>
      <c r="K378" s="83">
        <v>371</v>
      </c>
      <c r="L378" s="83" t="e">
        <f>Worksheets!$X$24*(K378-0.5)</f>
        <v>#VALUE!</v>
      </c>
      <c r="M378" s="90" t="e">
        <f>IF(Worksheets!$AA$24&gt;=K378,Worksheets!$L$45*Worksheets!$AD$29*(1-Worksheets!$AD$29)^('Yield Calculations'!K378-1),0)</f>
        <v>#VALUE!</v>
      </c>
      <c r="N378" s="90" t="e">
        <f>IF(Worksheets!$AA$24&gt;=K378,(Worksheets!$L$45-SUM($N$7:N377))*(((2*Worksheets!$L$44*(1-Worksheets!$L$44)*Worksheets!$AD$29)+(Worksheets!$L$44^2*Worksheets!$AD$29^2))/Worksheets!$L$45),0)</f>
        <v>#VALUE!</v>
      </c>
      <c r="O378" s="90" t="e">
        <f>IF(Worksheets!$AA$24&gt;=K378,(Worksheets!$L$45-SUM($O$7:O377))*((Worksheets!$L$44^3*Worksheets!$AD$29^3+3*Worksheets!$L$44^2*(1-Worksheets!$L$44)*Worksheets!$AD$29^2+3*Worksheets!$L$44*(1-Worksheets!$L$44)^2*Worksheets!$AD$29)/Worksheets!$L$45),0)</f>
        <v>#VALUE!</v>
      </c>
      <c r="P378" s="90" t="e">
        <f>IF(Worksheets!$AA$24&gt;=K378,(Worksheets!$L$45-SUM($P$7:P377))*((Worksheets!$L$44^4*Worksheets!$AD$29^4+4*Worksheets!$L$44^3*(1-Worksheets!$L$44)*Worksheets!$AD$29^3+6*Worksheets!$L$44^2*(1-Worksheets!$L$44)^2*Worksheets!$AD$29^2+4*Worksheets!$L$44*(1-Worksheets!$L$44^3)*Worksheets!$AD$29)/Worksheets!$L$45),0)</f>
        <v>#VALUE!</v>
      </c>
      <c r="Q378" s="90" t="str">
        <f>IF(Worksheets!$I$45='Yield Calculations'!$M$4,'Yield Calculations'!L378*'Yield Calculations'!M378,IF(Worksheets!$I$45='Yield Calculations'!$N$4,'Yield Calculations'!L378*'Yield Calculations'!N378,IF(Worksheets!$I$45='Yield Calculations'!$O$4,'Yield Calculations'!L378*'Yield Calculations'!O378,IF(Worksheets!$I$45='Yield Calculations'!$P$4,'Yield Calculations'!L378*'Yield Calculations'!P378,"Too Many Lanes"))))</f>
        <v>Too Many Lanes</v>
      </c>
      <c r="R378" s="90" t="str">
        <f>IF(Worksheets!$I$45='Yield Calculations'!$M$4,'Yield Calculations'!M378,IF(Worksheets!$I$45='Yield Calculations'!$N$4,'Yield Calculations'!N378,IF(Worksheets!$I$45='Yield Calculations'!$O$4,'Yield Calculations'!O378,IF(Worksheets!$I$45='Yield Calculations'!$P$4,'Yield Calculations'!P378,"Too Many Lanes"))))</f>
        <v>Too Many Lanes</v>
      </c>
    </row>
    <row r="379" spans="1:18">
      <c r="A379" s="83">
        <f t="shared" si="5"/>
        <v>372</v>
      </c>
      <c r="B379" s="83" t="e">
        <f>Worksheets!$S$24*(A379-0.5)</f>
        <v>#VALUE!</v>
      </c>
      <c r="C379" s="90" t="e">
        <f>IF(Worksheets!$V$24&gt;=A379,Worksheets!$G$45*Worksheets!$AD$29*(1-Worksheets!$AD$29)^('Yield Calculations'!A379-1),0)</f>
        <v>#VALUE!</v>
      </c>
      <c r="D379" s="90" t="e">
        <f>IF(Worksheets!$V$24&gt;=A379,(Worksheets!$G$45-SUM($D$7:D378))*(((2*Worksheets!$G$44*(1-Worksheets!$G$44)*Worksheets!$AD$29)+(Worksheets!$G$44^2*Worksheets!$AD$29^2))/Worksheets!$G$45),0)</f>
        <v>#VALUE!</v>
      </c>
      <c r="E379" s="90" t="e">
        <f>IF(Worksheets!$V$24&gt;=A379,(Worksheets!$G$45-SUM($E$7:E378))*((Worksheets!$G$44^3*Worksheets!$AD$29^3+3*Worksheets!$G$44^2*(1-Worksheets!$G$44)*Worksheets!$AD$29^2+3*Worksheets!$G$44*(1-Worksheets!$G$44)^2*Worksheets!$AD$29)/Worksheets!$G$45),0)</f>
        <v>#VALUE!</v>
      </c>
      <c r="F379" s="90" t="e">
        <f>IF(Worksheets!$V$24&gt;=A379,(Worksheets!$G$45-SUM($F$7:F378))*((Worksheets!$G$44^4*Worksheets!$AD$29^4+4*Worksheets!$G$44^3*(1-Worksheets!$G$44)*Worksheets!$AD$29^3+6*Worksheets!$G$44^2*(1-Worksheets!$G$44)^2*Worksheets!$AD$29^2+4*Worksheets!$G$44*(1-Worksheets!$G$44^3)*Worksheets!$AD$29)/Worksheets!$G$45),0)</f>
        <v>#VALUE!</v>
      </c>
      <c r="G379" s="90" t="str">
        <f>IF(Worksheets!$D$45='Yield Calculations'!$C$4,'Yield Calculations'!B379*'Yield Calculations'!C379,IF(Worksheets!$D$45='Yield Calculations'!$D$4,'Yield Calculations'!B379*'Yield Calculations'!D379,IF(Worksheets!$D$45='Yield Calculations'!$E$4,'Yield Calculations'!B379*'Yield Calculations'!E379,IF(Worksheets!$D$45='Yield Calculations'!$F$4,'Yield Calculations'!B379*'Yield Calculations'!F379,"Too Many Lanes"))))</f>
        <v>Too Many Lanes</v>
      </c>
      <c r="H379" s="90" t="str">
        <f>IF(Worksheets!$D$45='Yield Calculations'!$C$4,'Yield Calculations'!C379,IF(Worksheets!$D$45='Yield Calculations'!$D$4,'Yield Calculations'!D379,IF(Worksheets!$D$45='Yield Calculations'!$E$4,'Yield Calculations'!E379,IF(Worksheets!$D$45='Yield Calculations'!$F$4,'Yield Calculations'!F379,"Too Many Lanes"))))</f>
        <v>Too Many Lanes</v>
      </c>
      <c r="K379" s="83">
        <v>372</v>
      </c>
      <c r="L379" s="83" t="e">
        <f>Worksheets!$X$24*(K379-0.5)</f>
        <v>#VALUE!</v>
      </c>
      <c r="M379" s="90" t="e">
        <f>IF(Worksheets!$AA$24&gt;=K379,Worksheets!$L$45*Worksheets!$AD$29*(1-Worksheets!$AD$29)^('Yield Calculations'!K379-1),0)</f>
        <v>#VALUE!</v>
      </c>
      <c r="N379" s="90" t="e">
        <f>IF(Worksheets!$AA$24&gt;=K379,(Worksheets!$L$45-SUM($N$7:N378))*(((2*Worksheets!$L$44*(1-Worksheets!$L$44)*Worksheets!$AD$29)+(Worksheets!$L$44^2*Worksheets!$AD$29^2))/Worksheets!$L$45),0)</f>
        <v>#VALUE!</v>
      </c>
      <c r="O379" s="90" t="e">
        <f>IF(Worksheets!$AA$24&gt;=K379,(Worksheets!$L$45-SUM($O$7:O378))*((Worksheets!$L$44^3*Worksheets!$AD$29^3+3*Worksheets!$L$44^2*(1-Worksheets!$L$44)*Worksheets!$AD$29^2+3*Worksheets!$L$44*(1-Worksheets!$L$44)^2*Worksheets!$AD$29)/Worksheets!$L$45),0)</f>
        <v>#VALUE!</v>
      </c>
      <c r="P379" s="90" t="e">
        <f>IF(Worksheets!$AA$24&gt;=K379,(Worksheets!$L$45-SUM($P$7:P378))*((Worksheets!$L$44^4*Worksheets!$AD$29^4+4*Worksheets!$L$44^3*(1-Worksheets!$L$44)*Worksheets!$AD$29^3+6*Worksheets!$L$44^2*(1-Worksheets!$L$44)^2*Worksheets!$AD$29^2+4*Worksheets!$L$44*(1-Worksheets!$L$44^3)*Worksheets!$AD$29)/Worksheets!$L$45),0)</f>
        <v>#VALUE!</v>
      </c>
      <c r="Q379" s="90" t="str">
        <f>IF(Worksheets!$I$45='Yield Calculations'!$M$4,'Yield Calculations'!L379*'Yield Calculations'!M379,IF(Worksheets!$I$45='Yield Calculations'!$N$4,'Yield Calculations'!L379*'Yield Calculations'!N379,IF(Worksheets!$I$45='Yield Calculations'!$O$4,'Yield Calculations'!L379*'Yield Calculations'!O379,IF(Worksheets!$I$45='Yield Calculations'!$P$4,'Yield Calculations'!L379*'Yield Calculations'!P379,"Too Many Lanes"))))</f>
        <v>Too Many Lanes</v>
      </c>
      <c r="R379" s="90" t="str">
        <f>IF(Worksheets!$I$45='Yield Calculations'!$M$4,'Yield Calculations'!M379,IF(Worksheets!$I$45='Yield Calculations'!$N$4,'Yield Calculations'!N379,IF(Worksheets!$I$45='Yield Calculations'!$O$4,'Yield Calculations'!O379,IF(Worksheets!$I$45='Yield Calculations'!$P$4,'Yield Calculations'!P379,"Too Many Lanes"))))</f>
        <v>Too Many Lanes</v>
      </c>
    </row>
    <row r="380" spans="1:18">
      <c r="A380" s="83">
        <f t="shared" si="5"/>
        <v>373</v>
      </c>
      <c r="B380" s="83" t="e">
        <f>Worksheets!$S$24*(A380-0.5)</f>
        <v>#VALUE!</v>
      </c>
      <c r="C380" s="90" t="e">
        <f>IF(Worksheets!$V$24&gt;=A380,Worksheets!$G$45*Worksheets!$AD$29*(1-Worksheets!$AD$29)^('Yield Calculations'!A380-1),0)</f>
        <v>#VALUE!</v>
      </c>
      <c r="D380" s="90" t="e">
        <f>IF(Worksheets!$V$24&gt;=A380,(Worksheets!$G$45-SUM($D$7:D379))*(((2*Worksheets!$G$44*(1-Worksheets!$G$44)*Worksheets!$AD$29)+(Worksheets!$G$44^2*Worksheets!$AD$29^2))/Worksheets!$G$45),0)</f>
        <v>#VALUE!</v>
      </c>
      <c r="E380" s="90" t="e">
        <f>IF(Worksheets!$V$24&gt;=A380,(Worksheets!$G$45-SUM($E$7:E379))*((Worksheets!$G$44^3*Worksheets!$AD$29^3+3*Worksheets!$G$44^2*(1-Worksheets!$G$44)*Worksheets!$AD$29^2+3*Worksheets!$G$44*(1-Worksheets!$G$44)^2*Worksheets!$AD$29)/Worksheets!$G$45),0)</f>
        <v>#VALUE!</v>
      </c>
      <c r="F380" s="90" t="e">
        <f>IF(Worksheets!$V$24&gt;=A380,(Worksheets!$G$45-SUM($F$7:F379))*((Worksheets!$G$44^4*Worksheets!$AD$29^4+4*Worksheets!$G$44^3*(1-Worksheets!$G$44)*Worksheets!$AD$29^3+6*Worksheets!$G$44^2*(1-Worksheets!$G$44)^2*Worksheets!$AD$29^2+4*Worksheets!$G$44*(1-Worksheets!$G$44^3)*Worksheets!$AD$29)/Worksheets!$G$45),0)</f>
        <v>#VALUE!</v>
      </c>
      <c r="G380" s="90" t="str">
        <f>IF(Worksheets!$D$45='Yield Calculations'!$C$4,'Yield Calculations'!B380*'Yield Calculations'!C380,IF(Worksheets!$D$45='Yield Calculations'!$D$4,'Yield Calculations'!B380*'Yield Calculations'!D380,IF(Worksheets!$D$45='Yield Calculations'!$E$4,'Yield Calculations'!B380*'Yield Calculations'!E380,IF(Worksheets!$D$45='Yield Calculations'!$F$4,'Yield Calculations'!B380*'Yield Calculations'!F380,"Too Many Lanes"))))</f>
        <v>Too Many Lanes</v>
      </c>
      <c r="H380" s="90" t="str">
        <f>IF(Worksheets!$D$45='Yield Calculations'!$C$4,'Yield Calculations'!C380,IF(Worksheets!$D$45='Yield Calculations'!$D$4,'Yield Calculations'!D380,IF(Worksheets!$D$45='Yield Calculations'!$E$4,'Yield Calculations'!E380,IF(Worksheets!$D$45='Yield Calculations'!$F$4,'Yield Calculations'!F380,"Too Many Lanes"))))</f>
        <v>Too Many Lanes</v>
      </c>
      <c r="K380" s="83">
        <v>373</v>
      </c>
      <c r="L380" s="83" t="e">
        <f>Worksheets!$X$24*(K380-0.5)</f>
        <v>#VALUE!</v>
      </c>
      <c r="M380" s="90" t="e">
        <f>IF(Worksheets!$AA$24&gt;=K380,Worksheets!$L$45*Worksheets!$AD$29*(1-Worksheets!$AD$29)^('Yield Calculations'!K380-1),0)</f>
        <v>#VALUE!</v>
      </c>
      <c r="N380" s="90" t="e">
        <f>IF(Worksheets!$AA$24&gt;=K380,(Worksheets!$L$45-SUM($N$7:N379))*(((2*Worksheets!$L$44*(1-Worksheets!$L$44)*Worksheets!$AD$29)+(Worksheets!$L$44^2*Worksheets!$AD$29^2))/Worksheets!$L$45),0)</f>
        <v>#VALUE!</v>
      </c>
      <c r="O380" s="90" t="e">
        <f>IF(Worksheets!$AA$24&gt;=K380,(Worksheets!$L$45-SUM($O$7:O379))*((Worksheets!$L$44^3*Worksheets!$AD$29^3+3*Worksheets!$L$44^2*(1-Worksheets!$L$44)*Worksheets!$AD$29^2+3*Worksheets!$L$44*(1-Worksheets!$L$44)^2*Worksheets!$AD$29)/Worksheets!$L$45),0)</f>
        <v>#VALUE!</v>
      </c>
      <c r="P380" s="90" t="e">
        <f>IF(Worksheets!$AA$24&gt;=K380,(Worksheets!$L$45-SUM($P$7:P379))*((Worksheets!$L$44^4*Worksheets!$AD$29^4+4*Worksheets!$L$44^3*(1-Worksheets!$L$44)*Worksheets!$AD$29^3+6*Worksheets!$L$44^2*(1-Worksheets!$L$44)^2*Worksheets!$AD$29^2+4*Worksheets!$L$44*(1-Worksheets!$L$44^3)*Worksheets!$AD$29)/Worksheets!$L$45),0)</f>
        <v>#VALUE!</v>
      </c>
      <c r="Q380" s="90" t="str">
        <f>IF(Worksheets!$I$45='Yield Calculations'!$M$4,'Yield Calculations'!L380*'Yield Calculations'!M380,IF(Worksheets!$I$45='Yield Calculations'!$N$4,'Yield Calculations'!L380*'Yield Calculations'!N380,IF(Worksheets!$I$45='Yield Calculations'!$O$4,'Yield Calculations'!L380*'Yield Calculations'!O380,IF(Worksheets!$I$45='Yield Calculations'!$P$4,'Yield Calculations'!L380*'Yield Calculations'!P380,"Too Many Lanes"))))</f>
        <v>Too Many Lanes</v>
      </c>
      <c r="R380" s="90" t="str">
        <f>IF(Worksheets!$I$45='Yield Calculations'!$M$4,'Yield Calculations'!M380,IF(Worksheets!$I$45='Yield Calculations'!$N$4,'Yield Calculations'!N380,IF(Worksheets!$I$45='Yield Calculations'!$O$4,'Yield Calculations'!O380,IF(Worksheets!$I$45='Yield Calculations'!$P$4,'Yield Calculations'!P380,"Too Many Lanes"))))</f>
        <v>Too Many Lanes</v>
      </c>
    </row>
    <row r="381" spans="1:18">
      <c r="A381" s="83">
        <f t="shared" si="5"/>
        <v>374</v>
      </c>
      <c r="B381" s="83" t="e">
        <f>Worksheets!$S$24*(A381-0.5)</f>
        <v>#VALUE!</v>
      </c>
      <c r="C381" s="90" t="e">
        <f>IF(Worksheets!$V$24&gt;=A381,Worksheets!$G$45*Worksheets!$AD$29*(1-Worksheets!$AD$29)^('Yield Calculations'!A381-1),0)</f>
        <v>#VALUE!</v>
      </c>
      <c r="D381" s="90" t="e">
        <f>IF(Worksheets!$V$24&gt;=A381,(Worksheets!$G$45-SUM($D$7:D380))*(((2*Worksheets!$G$44*(1-Worksheets!$G$44)*Worksheets!$AD$29)+(Worksheets!$G$44^2*Worksheets!$AD$29^2))/Worksheets!$G$45),0)</f>
        <v>#VALUE!</v>
      </c>
      <c r="E381" s="90" t="e">
        <f>IF(Worksheets!$V$24&gt;=A381,(Worksheets!$G$45-SUM($E$7:E380))*((Worksheets!$G$44^3*Worksheets!$AD$29^3+3*Worksheets!$G$44^2*(1-Worksheets!$G$44)*Worksheets!$AD$29^2+3*Worksheets!$G$44*(1-Worksheets!$G$44)^2*Worksheets!$AD$29)/Worksheets!$G$45),0)</f>
        <v>#VALUE!</v>
      </c>
      <c r="F381" s="90" t="e">
        <f>IF(Worksheets!$V$24&gt;=A381,(Worksheets!$G$45-SUM($F$7:F380))*((Worksheets!$G$44^4*Worksheets!$AD$29^4+4*Worksheets!$G$44^3*(1-Worksheets!$G$44)*Worksheets!$AD$29^3+6*Worksheets!$G$44^2*(1-Worksheets!$G$44)^2*Worksheets!$AD$29^2+4*Worksheets!$G$44*(1-Worksheets!$G$44^3)*Worksheets!$AD$29)/Worksheets!$G$45),0)</f>
        <v>#VALUE!</v>
      </c>
      <c r="G381" s="90" t="str">
        <f>IF(Worksheets!$D$45='Yield Calculations'!$C$4,'Yield Calculations'!B381*'Yield Calculations'!C381,IF(Worksheets!$D$45='Yield Calculations'!$D$4,'Yield Calculations'!B381*'Yield Calculations'!D381,IF(Worksheets!$D$45='Yield Calculations'!$E$4,'Yield Calculations'!B381*'Yield Calculations'!E381,IF(Worksheets!$D$45='Yield Calculations'!$F$4,'Yield Calculations'!B381*'Yield Calculations'!F381,"Too Many Lanes"))))</f>
        <v>Too Many Lanes</v>
      </c>
      <c r="H381" s="90" t="str">
        <f>IF(Worksheets!$D$45='Yield Calculations'!$C$4,'Yield Calculations'!C381,IF(Worksheets!$D$45='Yield Calculations'!$D$4,'Yield Calculations'!D381,IF(Worksheets!$D$45='Yield Calculations'!$E$4,'Yield Calculations'!E381,IF(Worksheets!$D$45='Yield Calculations'!$F$4,'Yield Calculations'!F381,"Too Many Lanes"))))</f>
        <v>Too Many Lanes</v>
      </c>
      <c r="K381" s="83">
        <v>374</v>
      </c>
      <c r="L381" s="83" t="e">
        <f>Worksheets!$X$24*(K381-0.5)</f>
        <v>#VALUE!</v>
      </c>
      <c r="M381" s="90" t="e">
        <f>IF(Worksheets!$AA$24&gt;=K381,Worksheets!$L$45*Worksheets!$AD$29*(1-Worksheets!$AD$29)^('Yield Calculations'!K381-1),0)</f>
        <v>#VALUE!</v>
      </c>
      <c r="N381" s="90" t="e">
        <f>IF(Worksheets!$AA$24&gt;=K381,(Worksheets!$L$45-SUM($N$7:N380))*(((2*Worksheets!$L$44*(1-Worksheets!$L$44)*Worksheets!$AD$29)+(Worksheets!$L$44^2*Worksheets!$AD$29^2))/Worksheets!$L$45),0)</f>
        <v>#VALUE!</v>
      </c>
      <c r="O381" s="90" t="e">
        <f>IF(Worksheets!$AA$24&gt;=K381,(Worksheets!$L$45-SUM($O$7:O380))*((Worksheets!$L$44^3*Worksheets!$AD$29^3+3*Worksheets!$L$44^2*(1-Worksheets!$L$44)*Worksheets!$AD$29^2+3*Worksheets!$L$44*(1-Worksheets!$L$44)^2*Worksheets!$AD$29)/Worksheets!$L$45),0)</f>
        <v>#VALUE!</v>
      </c>
      <c r="P381" s="90" t="e">
        <f>IF(Worksheets!$AA$24&gt;=K381,(Worksheets!$L$45-SUM($P$7:P380))*((Worksheets!$L$44^4*Worksheets!$AD$29^4+4*Worksheets!$L$44^3*(1-Worksheets!$L$44)*Worksheets!$AD$29^3+6*Worksheets!$L$44^2*(1-Worksheets!$L$44)^2*Worksheets!$AD$29^2+4*Worksheets!$L$44*(1-Worksheets!$L$44^3)*Worksheets!$AD$29)/Worksheets!$L$45),0)</f>
        <v>#VALUE!</v>
      </c>
      <c r="Q381" s="90" t="str">
        <f>IF(Worksheets!$I$45='Yield Calculations'!$M$4,'Yield Calculations'!L381*'Yield Calculations'!M381,IF(Worksheets!$I$45='Yield Calculations'!$N$4,'Yield Calculations'!L381*'Yield Calculations'!N381,IF(Worksheets!$I$45='Yield Calculations'!$O$4,'Yield Calculations'!L381*'Yield Calculations'!O381,IF(Worksheets!$I$45='Yield Calculations'!$P$4,'Yield Calculations'!L381*'Yield Calculations'!P381,"Too Many Lanes"))))</f>
        <v>Too Many Lanes</v>
      </c>
      <c r="R381" s="90" t="str">
        <f>IF(Worksheets!$I$45='Yield Calculations'!$M$4,'Yield Calculations'!M381,IF(Worksheets!$I$45='Yield Calculations'!$N$4,'Yield Calculations'!N381,IF(Worksheets!$I$45='Yield Calculations'!$O$4,'Yield Calculations'!O381,IF(Worksheets!$I$45='Yield Calculations'!$P$4,'Yield Calculations'!P381,"Too Many Lanes"))))</f>
        <v>Too Many Lanes</v>
      </c>
    </row>
    <row r="382" spans="1:18">
      <c r="A382" s="83">
        <f t="shared" si="5"/>
        <v>375</v>
      </c>
      <c r="B382" s="83" t="e">
        <f>Worksheets!$S$24*(A382-0.5)</f>
        <v>#VALUE!</v>
      </c>
      <c r="C382" s="90" t="e">
        <f>IF(Worksheets!$V$24&gt;=A382,Worksheets!$G$45*Worksheets!$AD$29*(1-Worksheets!$AD$29)^('Yield Calculations'!A382-1),0)</f>
        <v>#VALUE!</v>
      </c>
      <c r="D382" s="90" t="e">
        <f>IF(Worksheets!$V$24&gt;=A382,(Worksheets!$G$45-SUM($D$7:D381))*(((2*Worksheets!$G$44*(1-Worksheets!$G$44)*Worksheets!$AD$29)+(Worksheets!$G$44^2*Worksheets!$AD$29^2))/Worksheets!$G$45),0)</f>
        <v>#VALUE!</v>
      </c>
      <c r="E382" s="90" t="e">
        <f>IF(Worksheets!$V$24&gt;=A382,(Worksheets!$G$45-SUM($E$7:E381))*((Worksheets!$G$44^3*Worksheets!$AD$29^3+3*Worksheets!$G$44^2*(1-Worksheets!$G$44)*Worksheets!$AD$29^2+3*Worksheets!$G$44*(1-Worksheets!$G$44)^2*Worksheets!$AD$29)/Worksheets!$G$45),0)</f>
        <v>#VALUE!</v>
      </c>
      <c r="F382" s="90" t="e">
        <f>IF(Worksheets!$V$24&gt;=A382,(Worksheets!$G$45-SUM($F$7:F381))*((Worksheets!$G$44^4*Worksheets!$AD$29^4+4*Worksheets!$G$44^3*(1-Worksheets!$G$44)*Worksheets!$AD$29^3+6*Worksheets!$G$44^2*(1-Worksheets!$G$44)^2*Worksheets!$AD$29^2+4*Worksheets!$G$44*(1-Worksheets!$G$44^3)*Worksheets!$AD$29)/Worksheets!$G$45),0)</f>
        <v>#VALUE!</v>
      </c>
      <c r="G382" s="90" t="str">
        <f>IF(Worksheets!$D$45='Yield Calculations'!$C$4,'Yield Calculations'!B382*'Yield Calculations'!C382,IF(Worksheets!$D$45='Yield Calculations'!$D$4,'Yield Calculations'!B382*'Yield Calculations'!D382,IF(Worksheets!$D$45='Yield Calculations'!$E$4,'Yield Calculations'!B382*'Yield Calculations'!E382,IF(Worksheets!$D$45='Yield Calculations'!$F$4,'Yield Calculations'!B382*'Yield Calculations'!F382,"Too Many Lanes"))))</f>
        <v>Too Many Lanes</v>
      </c>
      <c r="H382" s="90" t="str">
        <f>IF(Worksheets!$D$45='Yield Calculations'!$C$4,'Yield Calculations'!C382,IF(Worksheets!$D$45='Yield Calculations'!$D$4,'Yield Calculations'!D382,IF(Worksheets!$D$45='Yield Calculations'!$E$4,'Yield Calculations'!E382,IF(Worksheets!$D$45='Yield Calculations'!$F$4,'Yield Calculations'!F382,"Too Many Lanes"))))</f>
        <v>Too Many Lanes</v>
      </c>
      <c r="K382" s="83">
        <v>375</v>
      </c>
      <c r="L382" s="83" t="e">
        <f>Worksheets!$X$24*(K382-0.5)</f>
        <v>#VALUE!</v>
      </c>
      <c r="M382" s="90" t="e">
        <f>IF(Worksheets!$AA$24&gt;=K382,Worksheets!$L$45*Worksheets!$AD$29*(1-Worksheets!$AD$29)^('Yield Calculations'!K382-1),0)</f>
        <v>#VALUE!</v>
      </c>
      <c r="N382" s="90" t="e">
        <f>IF(Worksheets!$AA$24&gt;=K382,(Worksheets!$L$45-SUM($N$7:N381))*(((2*Worksheets!$L$44*(1-Worksheets!$L$44)*Worksheets!$AD$29)+(Worksheets!$L$44^2*Worksheets!$AD$29^2))/Worksheets!$L$45),0)</f>
        <v>#VALUE!</v>
      </c>
      <c r="O382" s="90" t="e">
        <f>IF(Worksheets!$AA$24&gt;=K382,(Worksheets!$L$45-SUM($O$7:O381))*((Worksheets!$L$44^3*Worksheets!$AD$29^3+3*Worksheets!$L$44^2*(1-Worksheets!$L$44)*Worksheets!$AD$29^2+3*Worksheets!$L$44*(1-Worksheets!$L$44)^2*Worksheets!$AD$29)/Worksheets!$L$45),0)</f>
        <v>#VALUE!</v>
      </c>
      <c r="P382" s="90" t="e">
        <f>IF(Worksheets!$AA$24&gt;=K382,(Worksheets!$L$45-SUM($P$7:P381))*((Worksheets!$L$44^4*Worksheets!$AD$29^4+4*Worksheets!$L$44^3*(1-Worksheets!$L$44)*Worksheets!$AD$29^3+6*Worksheets!$L$44^2*(1-Worksheets!$L$44)^2*Worksheets!$AD$29^2+4*Worksheets!$L$44*(1-Worksheets!$L$44^3)*Worksheets!$AD$29)/Worksheets!$L$45),0)</f>
        <v>#VALUE!</v>
      </c>
      <c r="Q382" s="90" t="str">
        <f>IF(Worksheets!$I$45='Yield Calculations'!$M$4,'Yield Calculations'!L382*'Yield Calculations'!M382,IF(Worksheets!$I$45='Yield Calculations'!$N$4,'Yield Calculations'!L382*'Yield Calculations'!N382,IF(Worksheets!$I$45='Yield Calculations'!$O$4,'Yield Calculations'!L382*'Yield Calculations'!O382,IF(Worksheets!$I$45='Yield Calculations'!$P$4,'Yield Calculations'!L382*'Yield Calculations'!P382,"Too Many Lanes"))))</f>
        <v>Too Many Lanes</v>
      </c>
      <c r="R382" s="90" t="str">
        <f>IF(Worksheets!$I$45='Yield Calculations'!$M$4,'Yield Calculations'!M382,IF(Worksheets!$I$45='Yield Calculations'!$N$4,'Yield Calculations'!N382,IF(Worksheets!$I$45='Yield Calculations'!$O$4,'Yield Calculations'!O382,IF(Worksheets!$I$45='Yield Calculations'!$P$4,'Yield Calculations'!P382,"Too Many Lanes"))))</f>
        <v>Too Many Lanes</v>
      </c>
    </row>
    <row r="383" spans="1:18">
      <c r="A383" s="83">
        <f t="shared" si="5"/>
        <v>376</v>
      </c>
      <c r="B383" s="83" t="e">
        <f>Worksheets!$S$24*(A383-0.5)</f>
        <v>#VALUE!</v>
      </c>
      <c r="C383" s="90" t="e">
        <f>IF(Worksheets!$V$24&gt;=A383,Worksheets!$G$45*Worksheets!$AD$29*(1-Worksheets!$AD$29)^('Yield Calculations'!A383-1),0)</f>
        <v>#VALUE!</v>
      </c>
      <c r="D383" s="90" t="e">
        <f>IF(Worksheets!$V$24&gt;=A383,(Worksheets!$G$45-SUM($D$7:D382))*(((2*Worksheets!$G$44*(1-Worksheets!$G$44)*Worksheets!$AD$29)+(Worksheets!$G$44^2*Worksheets!$AD$29^2))/Worksheets!$G$45),0)</f>
        <v>#VALUE!</v>
      </c>
      <c r="E383" s="90" t="e">
        <f>IF(Worksheets!$V$24&gt;=A383,(Worksheets!$G$45-SUM($E$7:E382))*((Worksheets!$G$44^3*Worksheets!$AD$29^3+3*Worksheets!$G$44^2*(1-Worksheets!$G$44)*Worksheets!$AD$29^2+3*Worksheets!$G$44*(1-Worksheets!$G$44)^2*Worksheets!$AD$29)/Worksheets!$G$45),0)</f>
        <v>#VALUE!</v>
      </c>
      <c r="F383" s="90" t="e">
        <f>IF(Worksheets!$V$24&gt;=A383,(Worksheets!$G$45-SUM($F$7:F382))*((Worksheets!$G$44^4*Worksheets!$AD$29^4+4*Worksheets!$G$44^3*(1-Worksheets!$G$44)*Worksheets!$AD$29^3+6*Worksheets!$G$44^2*(1-Worksheets!$G$44)^2*Worksheets!$AD$29^2+4*Worksheets!$G$44*(1-Worksheets!$G$44^3)*Worksheets!$AD$29)/Worksheets!$G$45),0)</f>
        <v>#VALUE!</v>
      </c>
      <c r="G383" s="90" t="str">
        <f>IF(Worksheets!$D$45='Yield Calculations'!$C$4,'Yield Calculations'!B383*'Yield Calculations'!C383,IF(Worksheets!$D$45='Yield Calculations'!$D$4,'Yield Calculations'!B383*'Yield Calculations'!D383,IF(Worksheets!$D$45='Yield Calculations'!$E$4,'Yield Calculations'!B383*'Yield Calculations'!E383,IF(Worksheets!$D$45='Yield Calculations'!$F$4,'Yield Calculations'!B383*'Yield Calculations'!F383,"Too Many Lanes"))))</f>
        <v>Too Many Lanes</v>
      </c>
      <c r="H383" s="90" t="str">
        <f>IF(Worksheets!$D$45='Yield Calculations'!$C$4,'Yield Calculations'!C383,IF(Worksheets!$D$45='Yield Calculations'!$D$4,'Yield Calculations'!D383,IF(Worksheets!$D$45='Yield Calculations'!$E$4,'Yield Calculations'!E383,IF(Worksheets!$D$45='Yield Calculations'!$F$4,'Yield Calculations'!F383,"Too Many Lanes"))))</f>
        <v>Too Many Lanes</v>
      </c>
      <c r="K383" s="83">
        <v>376</v>
      </c>
      <c r="L383" s="83" t="e">
        <f>Worksheets!$X$24*(K383-0.5)</f>
        <v>#VALUE!</v>
      </c>
      <c r="M383" s="90" t="e">
        <f>IF(Worksheets!$AA$24&gt;=K383,Worksheets!$L$45*Worksheets!$AD$29*(1-Worksheets!$AD$29)^('Yield Calculations'!K383-1),0)</f>
        <v>#VALUE!</v>
      </c>
      <c r="N383" s="90" t="e">
        <f>IF(Worksheets!$AA$24&gt;=K383,(Worksheets!$L$45-SUM($N$7:N382))*(((2*Worksheets!$L$44*(1-Worksheets!$L$44)*Worksheets!$AD$29)+(Worksheets!$L$44^2*Worksheets!$AD$29^2))/Worksheets!$L$45),0)</f>
        <v>#VALUE!</v>
      </c>
      <c r="O383" s="90" t="e">
        <f>IF(Worksheets!$AA$24&gt;=K383,(Worksheets!$L$45-SUM($O$7:O382))*((Worksheets!$L$44^3*Worksheets!$AD$29^3+3*Worksheets!$L$44^2*(1-Worksheets!$L$44)*Worksheets!$AD$29^2+3*Worksheets!$L$44*(1-Worksheets!$L$44)^2*Worksheets!$AD$29)/Worksheets!$L$45),0)</f>
        <v>#VALUE!</v>
      </c>
      <c r="P383" s="90" t="e">
        <f>IF(Worksheets!$AA$24&gt;=K383,(Worksheets!$L$45-SUM($P$7:P382))*((Worksheets!$L$44^4*Worksheets!$AD$29^4+4*Worksheets!$L$44^3*(1-Worksheets!$L$44)*Worksheets!$AD$29^3+6*Worksheets!$L$44^2*(1-Worksheets!$L$44)^2*Worksheets!$AD$29^2+4*Worksheets!$L$44*(1-Worksheets!$L$44^3)*Worksheets!$AD$29)/Worksheets!$L$45),0)</f>
        <v>#VALUE!</v>
      </c>
      <c r="Q383" s="90" t="str">
        <f>IF(Worksheets!$I$45='Yield Calculations'!$M$4,'Yield Calculations'!L383*'Yield Calculations'!M383,IF(Worksheets!$I$45='Yield Calculations'!$N$4,'Yield Calculations'!L383*'Yield Calculations'!N383,IF(Worksheets!$I$45='Yield Calculations'!$O$4,'Yield Calculations'!L383*'Yield Calculations'!O383,IF(Worksheets!$I$45='Yield Calculations'!$P$4,'Yield Calculations'!L383*'Yield Calculations'!P383,"Too Many Lanes"))))</f>
        <v>Too Many Lanes</v>
      </c>
      <c r="R383" s="90" t="str">
        <f>IF(Worksheets!$I$45='Yield Calculations'!$M$4,'Yield Calculations'!M383,IF(Worksheets!$I$45='Yield Calculations'!$N$4,'Yield Calculations'!N383,IF(Worksheets!$I$45='Yield Calculations'!$O$4,'Yield Calculations'!O383,IF(Worksheets!$I$45='Yield Calculations'!$P$4,'Yield Calculations'!P383,"Too Many Lanes"))))</f>
        <v>Too Many Lanes</v>
      </c>
    </row>
    <row r="384" spans="1:18">
      <c r="A384" s="83">
        <f t="shared" si="5"/>
        <v>377</v>
      </c>
      <c r="B384" s="83" t="e">
        <f>Worksheets!$S$24*(A384-0.5)</f>
        <v>#VALUE!</v>
      </c>
      <c r="C384" s="90" t="e">
        <f>IF(Worksheets!$V$24&gt;=A384,Worksheets!$G$45*Worksheets!$AD$29*(1-Worksheets!$AD$29)^('Yield Calculations'!A384-1),0)</f>
        <v>#VALUE!</v>
      </c>
      <c r="D384" s="90" t="e">
        <f>IF(Worksheets!$V$24&gt;=A384,(Worksheets!$G$45-SUM($D$7:D383))*(((2*Worksheets!$G$44*(1-Worksheets!$G$44)*Worksheets!$AD$29)+(Worksheets!$G$44^2*Worksheets!$AD$29^2))/Worksheets!$G$45),0)</f>
        <v>#VALUE!</v>
      </c>
      <c r="E384" s="90" t="e">
        <f>IF(Worksheets!$V$24&gt;=A384,(Worksheets!$G$45-SUM($E$7:E383))*((Worksheets!$G$44^3*Worksheets!$AD$29^3+3*Worksheets!$G$44^2*(1-Worksheets!$G$44)*Worksheets!$AD$29^2+3*Worksheets!$G$44*(1-Worksheets!$G$44)^2*Worksheets!$AD$29)/Worksheets!$G$45),0)</f>
        <v>#VALUE!</v>
      </c>
      <c r="F384" s="90" t="e">
        <f>IF(Worksheets!$V$24&gt;=A384,(Worksheets!$G$45-SUM($F$7:F383))*((Worksheets!$G$44^4*Worksheets!$AD$29^4+4*Worksheets!$G$44^3*(1-Worksheets!$G$44)*Worksheets!$AD$29^3+6*Worksheets!$G$44^2*(1-Worksheets!$G$44)^2*Worksheets!$AD$29^2+4*Worksheets!$G$44*(1-Worksheets!$G$44^3)*Worksheets!$AD$29)/Worksheets!$G$45),0)</f>
        <v>#VALUE!</v>
      </c>
      <c r="G384" s="90" t="str">
        <f>IF(Worksheets!$D$45='Yield Calculations'!$C$4,'Yield Calculations'!B384*'Yield Calculations'!C384,IF(Worksheets!$D$45='Yield Calculations'!$D$4,'Yield Calculations'!B384*'Yield Calculations'!D384,IF(Worksheets!$D$45='Yield Calculations'!$E$4,'Yield Calculations'!B384*'Yield Calculations'!E384,IF(Worksheets!$D$45='Yield Calculations'!$F$4,'Yield Calculations'!B384*'Yield Calculations'!F384,"Too Many Lanes"))))</f>
        <v>Too Many Lanes</v>
      </c>
      <c r="H384" s="90" t="str">
        <f>IF(Worksheets!$D$45='Yield Calculations'!$C$4,'Yield Calculations'!C384,IF(Worksheets!$D$45='Yield Calculations'!$D$4,'Yield Calculations'!D384,IF(Worksheets!$D$45='Yield Calculations'!$E$4,'Yield Calculations'!E384,IF(Worksheets!$D$45='Yield Calculations'!$F$4,'Yield Calculations'!F384,"Too Many Lanes"))))</f>
        <v>Too Many Lanes</v>
      </c>
      <c r="K384" s="83">
        <v>377</v>
      </c>
      <c r="L384" s="83" t="e">
        <f>Worksheets!$X$24*(K384-0.5)</f>
        <v>#VALUE!</v>
      </c>
      <c r="M384" s="90" t="e">
        <f>IF(Worksheets!$AA$24&gt;=K384,Worksheets!$L$45*Worksheets!$AD$29*(1-Worksheets!$AD$29)^('Yield Calculations'!K384-1),0)</f>
        <v>#VALUE!</v>
      </c>
      <c r="N384" s="90" t="e">
        <f>IF(Worksheets!$AA$24&gt;=K384,(Worksheets!$L$45-SUM($N$7:N383))*(((2*Worksheets!$L$44*(1-Worksheets!$L$44)*Worksheets!$AD$29)+(Worksheets!$L$44^2*Worksheets!$AD$29^2))/Worksheets!$L$45),0)</f>
        <v>#VALUE!</v>
      </c>
      <c r="O384" s="90" t="e">
        <f>IF(Worksheets!$AA$24&gt;=K384,(Worksheets!$L$45-SUM($O$7:O383))*((Worksheets!$L$44^3*Worksheets!$AD$29^3+3*Worksheets!$L$44^2*(1-Worksheets!$L$44)*Worksheets!$AD$29^2+3*Worksheets!$L$44*(1-Worksheets!$L$44)^2*Worksheets!$AD$29)/Worksheets!$L$45),0)</f>
        <v>#VALUE!</v>
      </c>
      <c r="P384" s="90" t="e">
        <f>IF(Worksheets!$AA$24&gt;=K384,(Worksheets!$L$45-SUM($P$7:P383))*((Worksheets!$L$44^4*Worksheets!$AD$29^4+4*Worksheets!$L$44^3*(1-Worksheets!$L$44)*Worksheets!$AD$29^3+6*Worksheets!$L$44^2*(1-Worksheets!$L$44)^2*Worksheets!$AD$29^2+4*Worksheets!$L$44*(1-Worksheets!$L$44^3)*Worksheets!$AD$29)/Worksheets!$L$45),0)</f>
        <v>#VALUE!</v>
      </c>
      <c r="Q384" s="90" t="str">
        <f>IF(Worksheets!$I$45='Yield Calculations'!$M$4,'Yield Calculations'!L384*'Yield Calculations'!M384,IF(Worksheets!$I$45='Yield Calculations'!$N$4,'Yield Calculations'!L384*'Yield Calculations'!N384,IF(Worksheets!$I$45='Yield Calculations'!$O$4,'Yield Calculations'!L384*'Yield Calculations'!O384,IF(Worksheets!$I$45='Yield Calculations'!$P$4,'Yield Calculations'!L384*'Yield Calculations'!P384,"Too Many Lanes"))))</f>
        <v>Too Many Lanes</v>
      </c>
      <c r="R384" s="90" t="str">
        <f>IF(Worksheets!$I$45='Yield Calculations'!$M$4,'Yield Calculations'!M384,IF(Worksheets!$I$45='Yield Calculations'!$N$4,'Yield Calculations'!N384,IF(Worksheets!$I$45='Yield Calculations'!$O$4,'Yield Calculations'!O384,IF(Worksheets!$I$45='Yield Calculations'!$P$4,'Yield Calculations'!P384,"Too Many Lanes"))))</f>
        <v>Too Many Lanes</v>
      </c>
    </row>
    <row r="385" spans="1:18">
      <c r="A385" s="83">
        <f t="shared" si="5"/>
        <v>378</v>
      </c>
      <c r="B385" s="83" t="e">
        <f>Worksheets!$S$24*(A385-0.5)</f>
        <v>#VALUE!</v>
      </c>
      <c r="C385" s="90" t="e">
        <f>IF(Worksheets!$V$24&gt;=A385,Worksheets!$G$45*Worksheets!$AD$29*(1-Worksheets!$AD$29)^('Yield Calculations'!A385-1),0)</f>
        <v>#VALUE!</v>
      </c>
      <c r="D385" s="90" t="e">
        <f>IF(Worksheets!$V$24&gt;=A385,(Worksheets!$G$45-SUM($D$7:D384))*(((2*Worksheets!$G$44*(1-Worksheets!$G$44)*Worksheets!$AD$29)+(Worksheets!$G$44^2*Worksheets!$AD$29^2))/Worksheets!$G$45),0)</f>
        <v>#VALUE!</v>
      </c>
      <c r="E385" s="90" t="e">
        <f>IF(Worksheets!$V$24&gt;=A385,(Worksheets!$G$45-SUM($E$7:E384))*((Worksheets!$G$44^3*Worksheets!$AD$29^3+3*Worksheets!$G$44^2*(1-Worksheets!$G$44)*Worksheets!$AD$29^2+3*Worksheets!$G$44*(1-Worksheets!$G$44)^2*Worksheets!$AD$29)/Worksheets!$G$45),0)</f>
        <v>#VALUE!</v>
      </c>
      <c r="F385" s="90" t="e">
        <f>IF(Worksheets!$V$24&gt;=A385,(Worksheets!$G$45-SUM($F$7:F384))*((Worksheets!$G$44^4*Worksheets!$AD$29^4+4*Worksheets!$G$44^3*(1-Worksheets!$G$44)*Worksheets!$AD$29^3+6*Worksheets!$G$44^2*(1-Worksheets!$G$44)^2*Worksheets!$AD$29^2+4*Worksheets!$G$44*(1-Worksheets!$G$44^3)*Worksheets!$AD$29)/Worksheets!$G$45),0)</f>
        <v>#VALUE!</v>
      </c>
      <c r="G385" s="90" t="str">
        <f>IF(Worksheets!$D$45='Yield Calculations'!$C$4,'Yield Calculations'!B385*'Yield Calculations'!C385,IF(Worksheets!$D$45='Yield Calculations'!$D$4,'Yield Calculations'!B385*'Yield Calculations'!D385,IF(Worksheets!$D$45='Yield Calculations'!$E$4,'Yield Calculations'!B385*'Yield Calculations'!E385,IF(Worksheets!$D$45='Yield Calculations'!$F$4,'Yield Calculations'!B385*'Yield Calculations'!F385,"Too Many Lanes"))))</f>
        <v>Too Many Lanes</v>
      </c>
      <c r="H385" s="90" t="str">
        <f>IF(Worksheets!$D$45='Yield Calculations'!$C$4,'Yield Calculations'!C385,IF(Worksheets!$D$45='Yield Calculations'!$D$4,'Yield Calculations'!D385,IF(Worksheets!$D$45='Yield Calculations'!$E$4,'Yield Calculations'!E385,IF(Worksheets!$D$45='Yield Calculations'!$F$4,'Yield Calculations'!F385,"Too Many Lanes"))))</f>
        <v>Too Many Lanes</v>
      </c>
      <c r="K385" s="83">
        <v>378</v>
      </c>
      <c r="L385" s="83" t="e">
        <f>Worksheets!$X$24*(K385-0.5)</f>
        <v>#VALUE!</v>
      </c>
      <c r="M385" s="90" t="e">
        <f>IF(Worksheets!$AA$24&gt;=K385,Worksheets!$L$45*Worksheets!$AD$29*(1-Worksheets!$AD$29)^('Yield Calculations'!K385-1),0)</f>
        <v>#VALUE!</v>
      </c>
      <c r="N385" s="90" t="e">
        <f>IF(Worksheets!$AA$24&gt;=K385,(Worksheets!$L$45-SUM($N$7:N384))*(((2*Worksheets!$L$44*(1-Worksheets!$L$44)*Worksheets!$AD$29)+(Worksheets!$L$44^2*Worksheets!$AD$29^2))/Worksheets!$L$45),0)</f>
        <v>#VALUE!</v>
      </c>
      <c r="O385" s="90" t="e">
        <f>IF(Worksheets!$AA$24&gt;=K385,(Worksheets!$L$45-SUM($O$7:O384))*((Worksheets!$L$44^3*Worksheets!$AD$29^3+3*Worksheets!$L$44^2*(1-Worksheets!$L$44)*Worksheets!$AD$29^2+3*Worksheets!$L$44*(1-Worksheets!$L$44)^2*Worksheets!$AD$29)/Worksheets!$L$45),0)</f>
        <v>#VALUE!</v>
      </c>
      <c r="P385" s="90" t="e">
        <f>IF(Worksheets!$AA$24&gt;=K385,(Worksheets!$L$45-SUM($P$7:P384))*((Worksheets!$L$44^4*Worksheets!$AD$29^4+4*Worksheets!$L$44^3*(1-Worksheets!$L$44)*Worksheets!$AD$29^3+6*Worksheets!$L$44^2*(1-Worksheets!$L$44)^2*Worksheets!$AD$29^2+4*Worksheets!$L$44*(1-Worksheets!$L$44^3)*Worksheets!$AD$29)/Worksheets!$L$45),0)</f>
        <v>#VALUE!</v>
      </c>
      <c r="Q385" s="90" t="str">
        <f>IF(Worksheets!$I$45='Yield Calculations'!$M$4,'Yield Calculations'!L385*'Yield Calculations'!M385,IF(Worksheets!$I$45='Yield Calculations'!$N$4,'Yield Calculations'!L385*'Yield Calculations'!N385,IF(Worksheets!$I$45='Yield Calculations'!$O$4,'Yield Calculations'!L385*'Yield Calculations'!O385,IF(Worksheets!$I$45='Yield Calculations'!$P$4,'Yield Calculations'!L385*'Yield Calculations'!P385,"Too Many Lanes"))))</f>
        <v>Too Many Lanes</v>
      </c>
      <c r="R385" s="90" t="str">
        <f>IF(Worksheets!$I$45='Yield Calculations'!$M$4,'Yield Calculations'!M385,IF(Worksheets!$I$45='Yield Calculations'!$N$4,'Yield Calculations'!N385,IF(Worksheets!$I$45='Yield Calculations'!$O$4,'Yield Calculations'!O385,IF(Worksheets!$I$45='Yield Calculations'!$P$4,'Yield Calculations'!P385,"Too Many Lanes"))))</f>
        <v>Too Many Lanes</v>
      </c>
    </row>
    <row r="386" spans="1:18">
      <c r="A386" s="83">
        <f t="shared" si="5"/>
        <v>379</v>
      </c>
      <c r="B386" s="83" t="e">
        <f>Worksheets!$S$24*(A386-0.5)</f>
        <v>#VALUE!</v>
      </c>
      <c r="C386" s="90" t="e">
        <f>IF(Worksheets!$V$24&gt;=A386,Worksheets!$G$45*Worksheets!$AD$29*(1-Worksheets!$AD$29)^('Yield Calculations'!A386-1),0)</f>
        <v>#VALUE!</v>
      </c>
      <c r="D386" s="90" t="e">
        <f>IF(Worksheets!$V$24&gt;=A386,(Worksheets!$G$45-SUM($D$7:D385))*(((2*Worksheets!$G$44*(1-Worksheets!$G$44)*Worksheets!$AD$29)+(Worksheets!$G$44^2*Worksheets!$AD$29^2))/Worksheets!$G$45),0)</f>
        <v>#VALUE!</v>
      </c>
      <c r="E386" s="90" t="e">
        <f>IF(Worksheets!$V$24&gt;=A386,(Worksheets!$G$45-SUM($E$7:E385))*((Worksheets!$G$44^3*Worksheets!$AD$29^3+3*Worksheets!$G$44^2*(1-Worksheets!$G$44)*Worksheets!$AD$29^2+3*Worksheets!$G$44*(1-Worksheets!$G$44)^2*Worksheets!$AD$29)/Worksheets!$G$45),0)</f>
        <v>#VALUE!</v>
      </c>
      <c r="F386" s="90" t="e">
        <f>IF(Worksheets!$V$24&gt;=A386,(Worksheets!$G$45-SUM($F$7:F385))*((Worksheets!$G$44^4*Worksheets!$AD$29^4+4*Worksheets!$G$44^3*(1-Worksheets!$G$44)*Worksheets!$AD$29^3+6*Worksheets!$G$44^2*(1-Worksheets!$G$44)^2*Worksheets!$AD$29^2+4*Worksheets!$G$44*(1-Worksheets!$G$44^3)*Worksheets!$AD$29)/Worksheets!$G$45),0)</f>
        <v>#VALUE!</v>
      </c>
      <c r="G386" s="90" t="str">
        <f>IF(Worksheets!$D$45='Yield Calculations'!$C$4,'Yield Calculations'!B386*'Yield Calculations'!C386,IF(Worksheets!$D$45='Yield Calculations'!$D$4,'Yield Calculations'!B386*'Yield Calculations'!D386,IF(Worksheets!$D$45='Yield Calculations'!$E$4,'Yield Calculations'!B386*'Yield Calculations'!E386,IF(Worksheets!$D$45='Yield Calculations'!$F$4,'Yield Calculations'!B386*'Yield Calculations'!F386,"Too Many Lanes"))))</f>
        <v>Too Many Lanes</v>
      </c>
      <c r="H386" s="90" t="str">
        <f>IF(Worksheets!$D$45='Yield Calculations'!$C$4,'Yield Calculations'!C386,IF(Worksheets!$D$45='Yield Calculations'!$D$4,'Yield Calculations'!D386,IF(Worksheets!$D$45='Yield Calculations'!$E$4,'Yield Calculations'!E386,IF(Worksheets!$D$45='Yield Calculations'!$F$4,'Yield Calculations'!F386,"Too Many Lanes"))))</f>
        <v>Too Many Lanes</v>
      </c>
      <c r="K386" s="83">
        <v>379</v>
      </c>
      <c r="L386" s="83" t="e">
        <f>Worksheets!$X$24*(K386-0.5)</f>
        <v>#VALUE!</v>
      </c>
      <c r="M386" s="90" t="e">
        <f>IF(Worksheets!$AA$24&gt;=K386,Worksheets!$L$45*Worksheets!$AD$29*(1-Worksheets!$AD$29)^('Yield Calculations'!K386-1),0)</f>
        <v>#VALUE!</v>
      </c>
      <c r="N386" s="90" t="e">
        <f>IF(Worksheets!$AA$24&gt;=K386,(Worksheets!$L$45-SUM($N$7:N385))*(((2*Worksheets!$L$44*(1-Worksheets!$L$44)*Worksheets!$AD$29)+(Worksheets!$L$44^2*Worksheets!$AD$29^2))/Worksheets!$L$45),0)</f>
        <v>#VALUE!</v>
      </c>
      <c r="O386" s="90" t="e">
        <f>IF(Worksheets!$AA$24&gt;=K386,(Worksheets!$L$45-SUM($O$7:O385))*((Worksheets!$L$44^3*Worksheets!$AD$29^3+3*Worksheets!$L$44^2*(1-Worksheets!$L$44)*Worksheets!$AD$29^2+3*Worksheets!$L$44*(1-Worksheets!$L$44)^2*Worksheets!$AD$29)/Worksheets!$L$45),0)</f>
        <v>#VALUE!</v>
      </c>
      <c r="P386" s="90" t="e">
        <f>IF(Worksheets!$AA$24&gt;=K386,(Worksheets!$L$45-SUM($P$7:P385))*((Worksheets!$L$44^4*Worksheets!$AD$29^4+4*Worksheets!$L$44^3*(1-Worksheets!$L$44)*Worksheets!$AD$29^3+6*Worksheets!$L$44^2*(1-Worksheets!$L$44)^2*Worksheets!$AD$29^2+4*Worksheets!$L$44*(1-Worksheets!$L$44^3)*Worksheets!$AD$29)/Worksheets!$L$45),0)</f>
        <v>#VALUE!</v>
      </c>
      <c r="Q386" s="90" t="str">
        <f>IF(Worksheets!$I$45='Yield Calculations'!$M$4,'Yield Calculations'!L386*'Yield Calculations'!M386,IF(Worksheets!$I$45='Yield Calculations'!$N$4,'Yield Calculations'!L386*'Yield Calculations'!N386,IF(Worksheets!$I$45='Yield Calculations'!$O$4,'Yield Calculations'!L386*'Yield Calculations'!O386,IF(Worksheets!$I$45='Yield Calculations'!$P$4,'Yield Calculations'!L386*'Yield Calculations'!P386,"Too Many Lanes"))))</f>
        <v>Too Many Lanes</v>
      </c>
      <c r="R386" s="90" t="str">
        <f>IF(Worksheets!$I$45='Yield Calculations'!$M$4,'Yield Calculations'!M386,IF(Worksheets!$I$45='Yield Calculations'!$N$4,'Yield Calculations'!N386,IF(Worksheets!$I$45='Yield Calculations'!$O$4,'Yield Calculations'!O386,IF(Worksheets!$I$45='Yield Calculations'!$P$4,'Yield Calculations'!P386,"Too Many Lanes"))))</f>
        <v>Too Many Lanes</v>
      </c>
    </row>
    <row r="387" spans="1:18">
      <c r="A387" s="83">
        <f t="shared" si="5"/>
        <v>380</v>
      </c>
      <c r="B387" s="83" t="e">
        <f>Worksheets!$S$24*(A387-0.5)</f>
        <v>#VALUE!</v>
      </c>
      <c r="C387" s="90" t="e">
        <f>IF(Worksheets!$V$24&gt;=A387,Worksheets!$G$45*Worksheets!$AD$29*(1-Worksheets!$AD$29)^('Yield Calculations'!A387-1),0)</f>
        <v>#VALUE!</v>
      </c>
      <c r="D387" s="90" t="e">
        <f>IF(Worksheets!$V$24&gt;=A387,(Worksheets!$G$45-SUM($D$7:D386))*(((2*Worksheets!$G$44*(1-Worksheets!$G$44)*Worksheets!$AD$29)+(Worksheets!$G$44^2*Worksheets!$AD$29^2))/Worksheets!$G$45),0)</f>
        <v>#VALUE!</v>
      </c>
      <c r="E387" s="90" t="e">
        <f>IF(Worksheets!$V$24&gt;=A387,(Worksheets!$G$45-SUM($E$7:E386))*((Worksheets!$G$44^3*Worksheets!$AD$29^3+3*Worksheets!$G$44^2*(1-Worksheets!$G$44)*Worksheets!$AD$29^2+3*Worksheets!$G$44*(1-Worksheets!$G$44)^2*Worksheets!$AD$29)/Worksheets!$G$45),0)</f>
        <v>#VALUE!</v>
      </c>
      <c r="F387" s="90" t="e">
        <f>IF(Worksheets!$V$24&gt;=A387,(Worksheets!$G$45-SUM($F$7:F386))*((Worksheets!$G$44^4*Worksheets!$AD$29^4+4*Worksheets!$G$44^3*(1-Worksheets!$G$44)*Worksheets!$AD$29^3+6*Worksheets!$G$44^2*(1-Worksheets!$G$44)^2*Worksheets!$AD$29^2+4*Worksheets!$G$44*(1-Worksheets!$G$44^3)*Worksheets!$AD$29)/Worksheets!$G$45),0)</f>
        <v>#VALUE!</v>
      </c>
      <c r="G387" s="90" t="str">
        <f>IF(Worksheets!$D$45='Yield Calculations'!$C$4,'Yield Calculations'!B387*'Yield Calculations'!C387,IF(Worksheets!$D$45='Yield Calculations'!$D$4,'Yield Calculations'!B387*'Yield Calculations'!D387,IF(Worksheets!$D$45='Yield Calculations'!$E$4,'Yield Calculations'!B387*'Yield Calculations'!E387,IF(Worksheets!$D$45='Yield Calculations'!$F$4,'Yield Calculations'!B387*'Yield Calculations'!F387,"Too Many Lanes"))))</f>
        <v>Too Many Lanes</v>
      </c>
      <c r="H387" s="90" t="str">
        <f>IF(Worksheets!$D$45='Yield Calculations'!$C$4,'Yield Calculations'!C387,IF(Worksheets!$D$45='Yield Calculations'!$D$4,'Yield Calculations'!D387,IF(Worksheets!$D$45='Yield Calculations'!$E$4,'Yield Calculations'!E387,IF(Worksheets!$D$45='Yield Calculations'!$F$4,'Yield Calculations'!F387,"Too Many Lanes"))))</f>
        <v>Too Many Lanes</v>
      </c>
      <c r="K387" s="83">
        <v>380</v>
      </c>
      <c r="L387" s="83" t="e">
        <f>Worksheets!$X$24*(K387-0.5)</f>
        <v>#VALUE!</v>
      </c>
      <c r="M387" s="90" t="e">
        <f>IF(Worksheets!$AA$24&gt;=K387,Worksheets!$L$45*Worksheets!$AD$29*(1-Worksheets!$AD$29)^('Yield Calculations'!K387-1),0)</f>
        <v>#VALUE!</v>
      </c>
      <c r="N387" s="90" t="e">
        <f>IF(Worksheets!$AA$24&gt;=K387,(Worksheets!$L$45-SUM($N$7:N386))*(((2*Worksheets!$L$44*(1-Worksheets!$L$44)*Worksheets!$AD$29)+(Worksheets!$L$44^2*Worksheets!$AD$29^2))/Worksheets!$L$45),0)</f>
        <v>#VALUE!</v>
      </c>
      <c r="O387" s="90" t="e">
        <f>IF(Worksheets!$AA$24&gt;=K387,(Worksheets!$L$45-SUM($O$7:O386))*((Worksheets!$L$44^3*Worksheets!$AD$29^3+3*Worksheets!$L$44^2*(1-Worksheets!$L$44)*Worksheets!$AD$29^2+3*Worksheets!$L$44*(1-Worksheets!$L$44)^2*Worksheets!$AD$29)/Worksheets!$L$45),0)</f>
        <v>#VALUE!</v>
      </c>
      <c r="P387" s="90" t="e">
        <f>IF(Worksheets!$AA$24&gt;=K387,(Worksheets!$L$45-SUM($P$7:P386))*((Worksheets!$L$44^4*Worksheets!$AD$29^4+4*Worksheets!$L$44^3*(1-Worksheets!$L$44)*Worksheets!$AD$29^3+6*Worksheets!$L$44^2*(1-Worksheets!$L$44)^2*Worksheets!$AD$29^2+4*Worksheets!$L$44*(1-Worksheets!$L$44^3)*Worksheets!$AD$29)/Worksheets!$L$45),0)</f>
        <v>#VALUE!</v>
      </c>
      <c r="Q387" s="90" t="str">
        <f>IF(Worksheets!$I$45='Yield Calculations'!$M$4,'Yield Calculations'!L387*'Yield Calculations'!M387,IF(Worksheets!$I$45='Yield Calculations'!$N$4,'Yield Calculations'!L387*'Yield Calculations'!N387,IF(Worksheets!$I$45='Yield Calculations'!$O$4,'Yield Calculations'!L387*'Yield Calculations'!O387,IF(Worksheets!$I$45='Yield Calculations'!$P$4,'Yield Calculations'!L387*'Yield Calculations'!P387,"Too Many Lanes"))))</f>
        <v>Too Many Lanes</v>
      </c>
      <c r="R387" s="90" t="str">
        <f>IF(Worksheets!$I$45='Yield Calculations'!$M$4,'Yield Calculations'!M387,IF(Worksheets!$I$45='Yield Calculations'!$N$4,'Yield Calculations'!N387,IF(Worksheets!$I$45='Yield Calculations'!$O$4,'Yield Calculations'!O387,IF(Worksheets!$I$45='Yield Calculations'!$P$4,'Yield Calculations'!P387,"Too Many Lanes"))))</f>
        <v>Too Many Lanes</v>
      </c>
    </row>
    <row r="388" spans="1:18">
      <c r="A388" s="83">
        <f t="shared" si="5"/>
        <v>381</v>
      </c>
      <c r="B388" s="83" t="e">
        <f>Worksheets!$S$24*(A388-0.5)</f>
        <v>#VALUE!</v>
      </c>
      <c r="C388" s="90" t="e">
        <f>IF(Worksheets!$V$24&gt;=A388,Worksheets!$G$45*Worksheets!$AD$29*(1-Worksheets!$AD$29)^('Yield Calculations'!A388-1),0)</f>
        <v>#VALUE!</v>
      </c>
      <c r="D388" s="90" t="e">
        <f>IF(Worksheets!$V$24&gt;=A388,(Worksheets!$G$45-SUM($D$7:D387))*(((2*Worksheets!$G$44*(1-Worksheets!$G$44)*Worksheets!$AD$29)+(Worksheets!$G$44^2*Worksheets!$AD$29^2))/Worksheets!$G$45),0)</f>
        <v>#VALUE!</v>
      </c>
      <c r="E388" s="90" t="e">
        <f>IF(Worksheets!$V$24&gt;=A388,(Worksheets!$G$45-SUM($E$7:E387))*((Worksheets!$G$44^3*Worksheets!$AD$29^3+3*Worksheets!$G$44^2*(1-Worksheets!$G$44)*Worksheets!$AD$29^2+3*Worksheets!$G$44*(1-Worksheets!$G$44)^2*Worksheets!$AD$29)/Worksheets!$G$45),0)</f>
        <v>#VALUE!</v>
      </c>
      <c r="F388" s="90" t="e">
        <f>IF(Worksheets!$V$24&gt;=A388,(Worksheets!$G$45-SUM($F$7:F387))*((Worksheets!$G$44^4*Worksheets!$AD$29^4+4*Worksheets!$G$44^3*(1-Worksheets!$G$44)*Worksheets!$AD$29^3+6*Worksheets!$G$44^2*(1-Worksheets!$G$44)^2*Worksheets!$AD$29^2+4*Worksheets!$G$44*(1-Worksheets!$G$44^3)*Worksheets!$AD$29)/Worksheets!$G$45),0)</f>
        <v>#VALUE!</v>
      </c>
      <c r="G388" s="90" t="str">
        <f>IF(Worksheets!$D$45='Yield Calculations'!$C$4,'Yield Calculations'!B388*'Yield Calculations'!C388,IF(Worksheets!$D$45='Yield Calculations'!$D$4,'Yield Calculations'!B388*'Yield Calculations'!D388,IF(Worksheets!$D$45='Yield Calculations'!$E$4,'Yield Calculations'!B388*'Yield Calculations'!E388,IF(Worksheets!$D$45='Yield Calculations'!$F$4,'Yield Calculations'!B388*'Yield Calculations'!F388,"Too Many Lanes"))))</f>
        <v>Too Many Lanes</v>
      </c>
      <c r="H388" s="90" t="str">
        <f>IF(Worksheets!$D$45='Yield Calculations'!$C$4,'Yield Calculations'!C388,IF(Worksheets!$D$45='Yield Calculations'!$D$4,'Yield Calculations'!D388,IF(Worksheets!$D$45='Yield Calculations'!$E$4,'Yield Calculations'!E388,IF(Worksheets!$D$45='Yield Calculations'!$F$4,'Yield Calculations'!F388,"Too Many Lanes"))))</f>
        <v>Too Many Lanes</v>
      </c>
      <c r="K388" s="83">
        <v>381</v>
      </c>
      <c r="L388" s="83" t="e">
        <f>Worksheets!$X$24*(K388-0.5)</f>
        <v>#VALUE!</v>
      </c>
      <c r="M388" s="90" t="e">
        <f>IF(Worksheets!$AA$24&gt;=K388,Worksheets!$L$45*Worksheets!$AD$29*(1-Worksheets!$AD$29)^('Yield Calculations'!K388-1),0)</f>
        <v>#VALUE!</v>
      </c>
      <c r="N388" s="90" t="e">
        <f>IF(Worksheets!$AA$24&gt;=K388,(Worksheets!$L$45-SUM($N$7:N387))*(((2*Worksheets!$L$44*(1-Worksheets!$L$44)*Worksheets!$AD$29)+(Worksheets!$L$44^2*Worksheets!$AD$29^2))/Worksheets!$L$45),0)</f>
        <v>#VALUE!</v>
      </c>
      <c r="O388" s="90" t="e">
        <f>IF(Worksheets!$AA$24&gt;=K388,(Worksheets!$L$45-SUM($O$7:O387))*((Worksheets!$L$44^3*Worksheets!$AD$29^3+3*Worksheets!$L$44^2*(1-Worksheets!$L$44)*Worksheets!$AD$29^2+3*Worksheets!$L$44*(1-Worksheets!$L$44)^2*Worksheets!$AD$29)/Worksheets!$L$45),0)</f>
        <v>#VALUE!</v>
      </c>
      <c r="P388" s="90" t="e">
        <f>IF(Worksheets!$AA$24&gt;=K388,(Worksheets!$L$45-SUM($P$7:P387))*((Worksheets!$L$44^4*Worksheets!$AD$29^4+4*Worksheets!$L$44^3*(1-Worksheets!$L$44)*Worksheets!$AD$29^3+6*Worksheets!$L$44^2*(1-Worksheets!$L$44)^2*Worksheets!$AD$29^2+4*Worksheets!$L$44*(1-Worksheets!$L$44^3)*Worksheets!$AD$29)/Worksheets!$L$45),0)</f>
        <v>#VALUE!</v>
      </c>
      <c r="Q388" s="90" t="str">
        <f>IF(Worksheets!$I$45='Yield Calculations'!$M$4,'Yield Calculations'!L388*'Yield Calculations'!M388,IF(Worksheets!$I$45='Yield Calculations'!$N$4,'Yield Calculations'!L388*'Yield Calculations'!N388,IF(Worksheets!$I$45='Yield Calculations'!$O$4,'Yield Calculations'!L388*'Yield Calculations'!O388,IF(Worksheets!$I$45='Yield Calculations'!$P$4,'Yield Calculations'!L388*'Yield Calculations'!P388,"Too Many Lanes"))))</f>
        <v>Too Many Lanes</v>
      </c>
      <c r="R388" s="90" t="str">
        <f>IF(Worksheets!$I$45='Yield Calculations'!$M$4,'Yield Calculations'!M388,IF(Worksheets!$I$45='Yield Calculations'!$N$4,'Yield Calculations'!N388,IF(Worksheets!$I$45='Yield Calculations'!$O$4,'Yield Calculations'!O388,IF(Worksheets!$I$45='Yield Calculations'!$P$4,'Yield Calculations'!P388,"Too Many Lanes"))))</f>
        <v>Too Many Lanes</v>
      </c>
    </row>
    <row r="389" spans="1:18">
      <c r="A389" s="83">
        <f t="shared" si="5"/>
        <v>382</v>
      </c>
      <c r="B389" s="83" t="e">
        <f>Worksheets!$S$24*(A389-0.5)</f>
        <v>#VALUE!</v>
      </c>
      <c r="C389" s="90" t="e">
        <f>IF(Worksheets!$V$24&gt;=A389,Worksheets!$G$45*Worksheets!$AD$29*(1-Worksheets!$AD$29)^('Yield Calculations'!A389-1),0)</f>
        <v>#VALUE!</v>
      </c>
      <c r="D389" s="90" t="e">
        <f>IF(Worksheets!$V$24&gt;=A389,(Worksheets!$G$45-SUM($D$7:D388))*(((2*Worksheets!$G$44*(1-Worksheets!$G$44)*Worksheets!$AD$29)+(Worksheets!$G$44^2*Worksheets!$AD$29^2))/Worksheets!$G$45),0)</f>
        <v>#VALUE!</v>
      </c>
      <c r="E389" s="90" t="e">
        <f>IF(Worksheets!$V$24&gt;=A389,(Worksheets!$G$45-SUM($E$7:E388))*((Worksheets!$G$44^3*Worksheets!$AD$29^3+3*Worksheets!$G$44^2*(1-Worksheets!$G$44)*Worksheets!$AD$29^2+3*Worksheets!$G$44*(1-Worksheets!$G$44)^2*Worksheets!$AD$29)/Worksheets!$G$45),0)</f>
        <v>#VALUE!</v>
      </c>
      <c r="F389" s="90" t="e">
        <f>IF(Worksheets!$V$24&gt;=A389,(Worksheets!$G$45-SUM($F$7:F388))*((Worksheets!$G$44^4*Worksheets!$AD$29^4+4*Worksheets!$G$44^3*(1-Worksheets!$G$44)*Worksheets!$AD$29^3+6*Worksheets!$G$44^2*(1-Worksheets!$G$44)^2*Worksheets!$AD$29^2+4*Worksheets!$G$44*(1-Worksheets!$G$44^3)*Worksheets!$AD$29)/Worksheets!$G$45),0)</f>
        <v>#VALUE!</v>
      </c>
      <c r="G389" s="90" t="str">
        <f>IF(Worksheets!$D$45='Yield Calculations'!$C$4,'Yield Calculations'!B389*'Yield Calculations'!C389,IF(Worksheets!$D$45='Yield Calculations'!$D$4,'Yield Calculations'!B389*'Yield Calculations'!D389,IF(Worksheets!$D$45='Yield Calculations'!$E$4,'Yield Calculations'!B389*'Yield Calculations'!E389,IF(Worksheets!$D$45='Yield Calculations'!$F$4,'Yield Calculations'!B389*'Yield Calculations'!F389,"Too Many Lanes"))))</f>
        <v>Too Many Lanes</v>
      </c>
      <c r="H389" s="90" t="str">
        <f>IF(Worksheets!$D$45='Yield Calculations'!$C$4,'Yield Calculations'!C389,IF(Worksheets!$D$45='Yield Calculations'!$D$4,'Yield Calculations'!D389,IF(Worksheets!$D$45='Yield Calculations'!$E$4,'Yield Calculations'!E389,IF(Worksheets!$D$45='Yield Calculations'!$F$4,'Yield Calculations'!F389,"Too Many Lanes"))))</f>
        <v>Too Many Lanes</v>
      </c>
      <c r="K389" s="83">
        <v>382</v>
      </c>
      <c r="L389" s="83" t="e">
        <f>Worksheets!$X$24*(K389-0.5)</f>
        <v>#VALUE!</v>
      </c>
      <c r="M389" s="90" t="e">
        <f>IF(Worksheets!$AA$24&gt;=K389,Worksheets!$L$45*Worksheets!$AD$29*(1-Worksheets!$AD$29)^('Yield Calculations'!K389-1),0)</f>
        <v>#VALUE!</v>
      </c>
      <c r="N389" s="90" t="e">
        <f>IF(Worksheets!$AA$24&gt;=K389,(Worksheets!$L$45-SUM($N$7:N388))*(((2*Worksheets!$L$44*(1-Worksheets!$L$44)*Worksheets!$AD$29)+(Worksheets!$L$44^2*Worksheets!$AD$29^2))/Worksheets!$L$45),0)</f>
        <v>#VALUE!</v>
      </c>
      <c r="O389" s="90" t="e">
        <f>IF(Worksheets!$AA$24&gt;=K389,(Worksheets!$L$45-SUM($O$7:O388))*((Worksheets!$L$44^3*Worksheets!$AD$29^3+3*Worksheets!$L$44^2*(1-Worksheets!$L$44)*Worksheets!$AD$29^2+3*Worksheets!$L$44*(1-Worksheets!$L$44)^2*Worksheets!$AD$29)/Worksheets!$L$45),0)</f>
        <v>#VALUE!</v>
      </c>
      <c r="P389" s="90" t="e">
        <f>IF(Worksheets!$AA$24&gt;=K389,(Worksheets!$L$45-SUM($P$7:P388))*((Worksheets!$L$44^4*Worksheets!$AD$29^4+4*Worksheets!$L$44^3*(1-Worksheets!$L$44)*Worksheets!$AD$29^3+6*Worksheets!$L$44^2*(1-Worksheets!$L$44)^2*Worksheets!$AD$29^2+4*Worksheets!$L$44*(1-Worksheets!$L$44^3)*Worksheets!$AD$29)/Worksheets!$L$45),0)</f>
        <v>#VALUE!</v>
      </c>
      <c r="Q389" s="90" t="str">
        <f>IF(Worksheets!$I$45='Yield Calculations'!$M$4,'Yield Calculations'!L389*'Yield Calculations'!M389,IF(Worksheets!$I$45='Yield Calculations'!$N$4,'Yield Calculations'!L389*'Yield Calculations'!N389,IF(Worksheets!$I$45='Yield Calculations'!$O$4,'Yield Calculations'!L389*'Yield Calculations'!O389,IF(Worksheets!$I$45='Yield Calculations'!$P$4,'Yield Calculations'!L389*'Yield Calculations'!P389,"Too Many Lanes"))))</f>
        <v>Too Many Lanes</v>
      </c>
      <c r="R389" s="90" t="str">
        <f>IF(Worksheets!$I$45='Yield Calculations'!$M$4,'Yield Calculations'!M389,IF(Worksheets!$I$45='Yield Calculations'!$N$4,'Yield Calculations'!N389,IF(Worksheets!$I$45='Yield Calculations'!$O$4,'Yield Calculations'!O389,IF(Worksheets!$I$45='Yield Calculations'!$P$4,'Yield Calculations'!P389,"Too Many Lanes"))))</f>
        <v>Too Many Lanes</v>
      </c>
    </row>
    <row r="390" spans="1:18">
      <c r="A390" s="83">
        <f t="shared" si="5"/>
        <v>383</v>
      </c>
      <c r="B390" s="83" t="e">
        <f>Worksheets!$S$24*(A390-0.5)</f>
        <v>#VALUE!</v>
      </c>
      <c r="C390" s="90" t="e">
        <f>IF(Worksheets!$V$24&gt;=A390,Worksheets!$G$45*Worksheets!$AD$29*(1-Worksheets!$AD$29)^('Yield Calculations'!A390-1),0)</f>
        <v>#VALUE!</v>
      </c>
      <c r="D390" s="90" t="e">
        <f>IF(Worksheets!$V$24&gt;=A390,(Worksheets!$G$45-SUM($D$7:D389))*(((2*Worksheets!$G$44*(1-Worksheets!$G$44)*Worksheets!$AD$29)+(Worksheets!$G$44^2*Worksheets!$AD$29^2))/Worksheets!$G$45),0)</f>
        <v>#VALUE!</v>
      </c>
      <c r="E390" s="90" t="e">
        <f>IF(Worksheets!$V$24&gt;=A390,(Worksheets!$G$45-SUM($E$7:E389))*((Worksheets!$G$44^3*Worksheets!$AD$29^3+3*Worksheets!$G$44^2*(1-Worksheets!$G$44)*Worksheets!$AD$29^2+3*Worksheets!$G$44*(1-Worksheets!$G$44)^2*Worksheets!$AD$29)/Worksheets!$G$45),0)</f>
        <v>#VALUE!</v>
      </c>
      <c r="F390" s="90" t="e">
        <f>IF(Worksheets!$V$24&gt;=A390,(Worksheets!$G$45-SUM($F$7:F389))*((Worksheets!$G$44^4*Worksheets!$AD$29^4+4*Worksheets!$G$44^3*(1-Worksheets!$G$44)*Worksheets!$AD$29^3+6*Worksheets!$G$44^2*(1-Worksheets!$G$44)^2*Worksheets!$AD$29^2+4*Worksheets!$G$44*(1-Worksheets!$G$44^3)*Worksheets!$AD$29)/Worksheets!$G$45),0)</f>
        <v>#VALUE!</v>
      </c>
      <c r="G390" s="90" t="str">
        <f>IF(Worksheets!$D$45='Yield Calculations'!$C$4,'Yield Calculations'!B390*'Yield Calculations'!C390,IF(Worksheets!$D$45='Yield Calculations'!$D$4,'Yield Calculations'!B390*'Yield Calculations'!D390,IF(Worksheets!$D$45='Yield Calculations'!$E$4,'Yield Calculations'!B390*'Yield Calculations'!E390,IF(Worksheets!$D$45='Yield Calculations'!$F$4,'Yield Calculations'!B390*'Yield Calculations'!F390,"Too Many Lanes"))))</f>
        <v>Too Many Lanes</v>
      </c>
      <c r="H390" s="90" t="str">
        <f>IF(Worksheets!$D$45='Yield Calculations'!$C$4,'Yield Calculations'!C390,IF(Worksheets!$D$45='Yield Calculations'!$D$4,'Yield Calculations'!D390,IF(Worksheets!$D$45='Yield Calculations'!$E$4,'Yield Calculations'!E390,IF(Worksheets!$D$45='Yield Calculations'!$F$4,'Yield Calculations'!F390,"Too Many Lanes"))))</f>
        <v>Too Many Lanes</v>
      </c>
      <c r="K390" s="83">
        <v>383</v>
      </c>
      <c r="L390" s="83" t="e">
        <f>Worksheets!$X$24*(K390-0.5)</f>
        <v>#VALUE!</v>
      </c>
      <c r="M390" s="90" t="e">
        <f>IF(Worksheets!$AA$24&gt;=K390,Worksheets!$L$45*Worksheets!$AD$29*(1-Worksheets!$AD$29)^('Yield Calculations'!K390-1),0)</f>
        <v>#VALUE!</v>
      </c>
      <c r="N390" s="90" t="e">
        <f>IF(Worksheets!$AA$24&gt;=K390,(Worksheets!$L$45-SUM($N$7:N389))*(((2*Worksheets!$L$44*(1-Worksheets!$L$44)*Worksheets!$AD$29)+(Worksheets!$L$44^2*Worksheets!$AD$29^2))/Worksheets!$L$45),0)</f>
        <v>#VALUE!</v>
      </c>
      <c r="O390" s="90" t="e">
        <f>IF(Worksheets!$AA$24&gt;=K390,(Worksheets!$L$45-SUM($O$7:O389))*((Worksheets!$L$44^3*Worksheets!$AD$29^3+3*Worksheets!$L$44^2*(1-Worksheets!$L$44)*Worksheets!$AD$29^2+3*Worksheets!$L$44*(1-Worksheets!$L$44)^2*Worksheets!$AD$29)/Worksheets!$L$45),0)</f>
        <v>#VALUE!</v>
      </c>
      <c r="P390" s="90" t="e">
        <f>IF(Worksheets!$AA$24&gt;=K390,(Worksheets!$L$45-SUM($P$7:P389))*((Worksheets!$L$44^4*Worksheets!$AD$29^4+4*Worksheets!$L$44^3*(1-Worksheets!$L$44)*Worksheets!$AD$29^3+6*Worksheets!$L$44^2*(1-Worksheets!$L$44)^2*Worksheets!$AD$29^2+4*Worksheets!$L$44*(1-Worksheets!$L$44^3)*Worksheets!$AD$29)/Worksheets!$L$45),0)</f>
        <v>#VALUE!</v>
      </c>
      <c r="Q390" s="90" t="str">
        <f>IF(Worksheets!$I$45='Yield Calculations'!$M$4,'Yield Calculations'!L390*'Yield Calculations'!M390,IF(Worksheets!$I$45='Yield Calculations'!$N$4,'Yield Calculations'!L390*'Yield Calculations'!N390,IF(Worksheets!$I$45='Yield Calculations'!$O$4,'Yield Calculations'!L390*'Yield Calculations'!O390,IF(Worksheets!$I$45='Yield Calculations'!$P$4,'Yield Calculations'!L390*'Yield Calculations'!P390,"Too Many Lanes"))))</f>
        <v>Too Many Lanes</v>
      </c>
      <c r="R390" s="90" t="str">
        <f>IF(Worksheets!$I$45='Yield Calculations'!$M$4,'Yield Calculations'!M390,IF(Worksheets!$I$45='Yield Calculations'!$N$4,'Yield Calculations'!N390,IF(Worksheets!$I$45='Yield Calculations'!$O$4,'Yield Calculations'!O390,IF(Worksheets!$I$45='Yield Calculations'!$P$4,'Yield Calculations'!P390,"Too Many Lanes"))))</f>
        <v>Too Many Lanes</v>
      </c>
    </row>
    <row r="391" spans="1:18">
      <c r="A391" s="83">
        <f t="shared" si="5"/>
        <v>384</v>
      </c>
      <c r="B391" s="83" t="e">
        <f>Worksheets!$S$24*(A391-0.5)</f>
        <v>#VALUE!</v>
      </c>
      <c r="C391" s="90" t="e">
        <f>IF(Worksheets!$V$24&gt;=A391,Worksheets!$G$45*Worksheets!$AD$29*(1-Worksheets!$AD$29)^('Yield Calculations'!A391-1),0)</f>
        <v>#VALUE!</v>
      </c>
      <c r="D391" s="90" t="e">
        <f>IF(Worksheets!$V$24&gt;=A391,(Worksheets!$G$45-SUM($D$7:D390))*(((2*Worksheets!$G$44*(1-Worksheets!$G$44)*Worksheets!$AD$29)+(Worksheets!$G$44^2*Worksheets!$AD$29^2))/Worksheets!$G$45),0)</f>
        <v>#VALUE!</v>
      </c>
      <c r="E391" s="90" t="e">
        <f>IF(Worksheets!$V$24&gt;=A391,(Worksheets!$G$45-SUM($E$7:E390))*((Worksheets!$G$44^3*Worksheets!$AD$29^3+3*Worksheets!$G$44^2*(1-Worksheets!$G$44)*Worksheets!$AD$29^2+3*Worksheets!$G$44*(1-Worksheets!$G$44)^2*Worksheets!$AD$29)/Worksheets!$G$45),0)</f>
        <v>#VALUE!</v>
      </c>
      <c r="F391" s="90" t="e">
        <f>IF(Worksheets!$V$24&gt;=A391,(Worksheets!$G$45-SUM($F$7:F390))*((Worksheets!$G$44^4*Worksheets!$AD$29^4+4*Worksheets!$G$44^3*(1-Worksheets!$G$44)*Worksheets!$AD$29^3+6*Worksheets!$G$44^2*(1-Worksheets!$G$44)^2*Worksheets!$AD$29^2+4*Worksheets!$G$44*(1-Worksheets!$G$44^3)*Worksheets!$AD$29)/Worksheets!$G$45),0)</f>
        <v>#VALUE!</v>
      </c>
      <c r="G391" s="90" t="str">
        <f>IF(Worksheets!$D$45='Yield Calculations'!$C$4,'Yield Calculations'!B391*'Yield Calculations'!C391,IF(Worksheets!$D$45='Yield Calculations'!$D$4,'Yield Calculations'!B391*'Yield Calculations'!D391,IF(Worksheets!$D$45='Yield Calculations'!$E$4,'Yield Calculations'!B391*'Yield Calculations'!E391,IF(Worksheets!$D$45='Yield Calculations'!$F$4,'Yield Calculations'!B391*'Yield Calculations'!F391,"Too Many Lanes"))))</f>
        <v>Too Many Lanes</v>
      </c>
      <c r="H391" s="90" t="str">
        <f>IF(Worksheets!$D$45='Yield Calculations'!$C$4,'Yield Calculations'!C391,IF(Worksheets!$D$45='Yield Calculations'!$D$4,'Yield Calculations'!D391,IF(Worksheets!$D$45='Yield Calculations'!$E$4,'Yield Calculations'!E391,IF(Worksheets!$D$45='Yield Calculations'!$F$4,'Yield Calculations'!F391,"Too Many Lanes"))))</f>
        <v>Too Many Lanes</v>
      </c>
      <c r="K391" s="83">
        <v>384</v>
      </c>
      <c r="L391" s="83" t="e">
        <f>Worksheets!$X$24*(K391-0.5)</f>
        <v>#VALUE!</v>
      </c>
      <c r="M391" s="90" t="e">
        <f>IF(Worksheets!$AA$24&gt;=K391,Worksheets!$L$45*Worksheets!$AD$29*(1-Worksheets!$AD$29)^('Yield Calculations'!K391-1),0)</f>
        <v>#VALUE!</v>
      </c>
      <c r="N391" s="90" t="e">
        <f>IF(Worksheets!$AA$24&gt;=K391,(Worksheets!$L$45-SUM($N$7:N390))*(((2*Worksheets!$L$44*(1-Worksheets!$L$44)*Worksheets!$AD$29)+(Worksheets!$L$44^2*Worksheets!$AD$29^2))/Worksheets!$L$45),0)</f>
        <v>#VALUE!</v>
      </c>
      <c r="O391" s="90" t="e">
        <f>IF(Worksheets!$AA$24&gt;=K391,(Worksheets!$L$45-SUM($O$7:O390))*((Worksheets!$L$44^3*Worksheets!$AD$29^3+3*Worksheets!$L$44^2*(1-Worksheets!$L$44)*Worksheets!$AD$29^2+3*Worksheets!$L$44*(1-Worksheets!$L$44)^2*Worksheets!$AD$29)/Worksheets!$L$45),0)</f>
        <v>#VALUE!</v>
      </c>
      <c r="P391" s="90" t="e">
        <f>IF(Worksheets!$AA$24&gt;=K391,(Worksheets!$L$45-SUM($P$7:P390))*((Worksheets!$L$44^4*Worksheets!$AD$29^4+4*Worksheets!$L$44^3*(1-Worksheets!$L$44)*Worksheets!$AD$29^3+6*Worksheets!$L$44^2*(1-Worksheets!$L$44)^2*Worksheets!$AD$29^2+4*Worksheets!$L$44*(1-Worksheets!$L$44^3)*Worksheets!$AD$29)/Worksheets!$L$45),0)</f>
        <v>#VALUE!</v>
      </c>
      <c r="Q391" s="90" t="str">
        <f>IF(Worksheets!$I$45='Yield Calculations'!$M$4,'Yield Calculations'!L391*'Yield Calculations'!M391,IF(Worksheets!$I$45='Yield Calculations'!$N$4,'Yield Calculations'!L391*'Yield Calculations'!N391,IF(Worksheets!$I$45='Yield Calculations'!$O$4,'Yield Calculations'!L391*'Yield Calculations'!O391,IF(Worksheets!$I$45='Yield Calculations'!$P$4,'Yield Calculations'!L391*'Yield Calculations'!P391,"Too Many Lanes"))))</f>
        <v>Too Many Lanes</v>
      </c>
      <c r="R391" s="90" t="str">
        <f>IF(Worksheets!$I$45='Yield Calculations'!$M$4,'Yield Calculations'!M391,IF(Worksheets!$I$45='Yield Calculations'!$N$4,'Yield Calculations'!N391,IF(Worksheets!$I$45='Yield Calculations'!$O$4,'Yield Calculations'!O391,IF(Worksheets!$I$45='Yield Calculations'!$P$4,'Yield Calculations'!P391,"Too Many Lanes"))))</f>
        <v>Too Many Lanes</v>
      </c>
    </row>
    <row r="392" spans="1:18">
      <c r="A392" s="83">
        <f t="shared" si="5"/>
        <v>385</v>
      </c>
      <c r="B392" s="83" t="e">
        <f>Worksheets!$S$24*(A392-0.5)</f>
        <v>#VALUE!</v>
      </c>
      <c r="C392" s="90" t="e">
        <f>IF(Worksheets!$V$24&gt;=A392,Worksheets!$G$45*Worksheets!$AD$29*(1-Worksheets!$AD$29)^('Yield Calculations'!A392-1),0)</f>
        <v>#VALUE!</v>
      </c>
      <c r="D392" s="90" t="e">
        <f>IF(Worksheets!$V$24&gt;=A392,(Worksheets!$G$45-SUM($D$7:D391))*(((2*Worksheets!$G$44*(1-Worksheets!$G$44)*Worksheets!$AD$29)+(Worksheets!$G$44^2*Worksheets!$AD$29^2))/Worksheets!$G$45),0)</f>
        <v>#VALUE!</v>
      </c>
      <c r="E392" s="90" t="e">
        <f>IF(Worksheets!$V$24&gt;=A392,(Worksheets!$G$45-SUM($E$7:E391))*((Worksheets!$G$44^3*Worksheets!$AD$29^3+3*Worksheets!$G$44^2*(1-Worksheets!$G$44)*Worksheets!$AD$29^2+3*Worksheets!$G$44*(1-Worksheets!$G$44)^2*Worksheets!$AD$29)/Worksheets!$G$45),0)</f>
        <v>#VALUE!</v>
      </c>
      <c r="F392" s="90" t="e">
        <f>IF(Worksheets!$V$24&gt;=A392,(Worksheets!$G$45-SUM($F$7:F391))*((Worksheets!$G$44^4*Worksheets!$AD$29^4+4*Worksheets!$G$44^3*(1-Worksheets!$G$44)*Worksheets!$AD$29^3+6*Worksheets!$G$44^2*(1-Worksheets!$G$44)^2*Worksheets!$AD$29^2+4*Worksheets!$G$44*(1-Worksheets!$G$44^3)*Worksheets!$AD$29)/Worksheets!$G$45),0)</f>
        <v>#VALUE!</v>
      </c>
      <c r="G392" s="90" t="str">
        <f>IF(Worksheets!$D$45='Yield Calculations'!$C$4,'Yield Calculations'!B392*'Yield Calculations'!C392,IF(Worksheets!$D$45='Yield Calculations'!$D$4,'Yield Calculations'!B392*'Yield Calculations'!D392,IF(Worksheets!$D$45='Yield Calculations'!$E$4,'Yield Calculations'!B392*'Yield Calculations'!E392,IF(Worksheets!$D$45='Yield Calculations'!$F$4,'Yield Calculations'!B392*'Yield Calculations'!F392,"Too Many Lanes"))))</f>
        <v>Too Many Lanes</v>
      </c>
      <c r="H392" s="90" t="str">
        <f>IF(Worksheets!$D$45='Yield Calculations'!$C$4,'Yield Calculations'!C392,IF(Worksheets!$D$45='Yield Calculations'!$D$4,'Yield Calculations'!D392,IF(Worksheets!$D$45='Yield Calculations'!$E$4,'Yield Calculations'!E392,IF(Worksheets!$D$45='Yield Calculations'!$F$4,'Yield Calculations'!F392,"Too Many Lanes"))))</f>
        <v>Too Many Lanes</v>
      </c>
      <c r="K392" s="83">
        <v>385</v>
      </c>
      <c r="L392" s="83" t="e">
        <f>Worksheets!$X$24*(K392-0.5)</f>
        <v>#VALUE!</v>
      </c>
      <c r="M392" s="90" t="e">
        <f>IF(Worksheets!$AA$24&gt;=K392,Worksheets!$L$45*Worksheets!$AD$29*(1-Worksheets!$AD$29)^('Yield Calculations'!K392-1),0)</f>
        <v>#VALUE!</v>
      </c>
      <c r="N392" s="90" t="e">
        <f>IF(Worksheets!$AA$24&gt;=K392,(Worksheets!$L$45-SUM($N$7:N391))*(((2*Worksheets!$L$44*(1-Worksheets!$L$44)*Worksheets!$AD$29)+(Worksheets!$L$44^2*Worksheets!$AD$29^2))/Worksheets!$L$45),0)</f>
        <v>#VALUE!</v>
      </c>
      <c r="O392" s="90" t="e">
        <f>IF(Worksheets!$AA$24&gt;=K392,(Worksheets!$L$45-SUM($O$7:O391))*((Worksheets!$L$44^3*Worksheets!$AD$29^3+3*Worksheets!$L$44^2*(1-Worksheets!$L$44)*Worksheets!$AD$29^2+3*Worksheets!$L$44*(1-Worksheets!$L$44)^2*Worksheets!$AD$29)/Worksheets!$L$45),0)</f>
        <v>#VALUE!</v>
      </c>
      <c r="P392" s="90" t="e">
        <f>IF(Worksheets!$AA$24&gt;=K392,(Worksheets!$L$45-SUM($P$7:P391))*((Worksheets!$L$44^4*Worksheets!$AD$29^4+4*Worksheets!$L$44^3*(1-Worksheets!$L$44)*Worksheets!$AD$29^3+6*Worksheets!$L$44^2*(1-Worksheets!$L$44)^2*Worksheets!$AD$29^2+4*Worksheets!$L$44*(1-Worksheets!$L$44^3)*Worksheets!$AD$29)/Worksheets!$L$45),0)</f>
        <v>#VALUE!</v>
      </c>
      <c r="Q392" s="90" t="str">
        <f>IF(Worksheets!$I$45='Yield Calculations'!$M$4,'Yield Calculations'!L392*'Yield Calculations'!M392,IF(Worksheets!$I$45='Yield Calculations'!$N$4,'Yield Calculations'!L392*'Yield Calculations'!N392,IF(Worksheets!$I$45='Yield Calculations'!$O$4,'Yield Calculations'!L392*'Yield Calculations'!O392,IF(Worksheets!$I$45='Yield Calculations'!$P$4,'Yield Calculations'!L392*'Yield Calculations'!P392,"Too Many Lanes"))))</f>
        <v>Too Many Lanes</v>
      </c>
      <c r="R392" s="90" t="str">
        <f>IF(Worksheets!$I$45='Yield Calculations'!$M$4,'Yield Calculations'!M392,IF(Worksheets!$I$45='Yield Calculations'!$N$4,'Yield Calculations'!N392,IF(Worksheets!$I$45='Yield Calculations'!$O$4,'Yield Calculations'!O392,IF(Worksheets!$I$45='Yield Calculations'!$P$4,'Yield Calculations'!P392,"Too Many Lanes"))))</f>
        <v>Too Many Lanes</v>
      </c>
    </row>
    <row r="393" spans="1:18">
      <c r="A393" s="83">
        <f t="shared" ref="A393:A456" si="6">A392+1</f>
        <v>386</v>
      </c>
      <c r="B393" s="83" t="e">
        <f>Worksheets!$S$24*(A393-0.5)</f>
        <v>#VALUE!</v>
      </c>
      <c r="C393" s="90" t="e">
        <f>IF(Worksheets!$V$24&gt;=A393,Worksheets!$G$45*Worksheets!$AD$29*(1-Worksheets!$AD$29)^('Yield Calculations'!A393-1),0)</f>
        <v>#VALUE!</v>
      </c>
      <c r="D393" s="90" t="e">
        <f>IF(Worksheets!$V$24&gt;=A393,(Worksheets!$G$45-SUM($D$7:D392))*(((2*Worksheets!$G$44*(1-Worksheets!$G$44)*Worksheets!$AD$29)+(Worksheets!$G$44^2*Worksheets!$AD$29^2))/Worksheets!$G$45),0)</f>
        <v>#VALUE!</v>
      </c>
      <c r="E393" s="90" t="e">
        <f>IF(Worksheets!$V$24&gt;=A393,(Worksheets!$G$45-SUM($E$7:E392))*((Worksheets!$G$44^3*Worksheets!$AD$29^3+3*Worksheets!$G$44^2*(1-Worksheets!$G$44)*Worksheets!$AD$29^2+3*Worksheets!$G$44*(1-Worksheets!$G$44)^2*Worksheets!$AD$29)/Worksheets!$G$45),0)</f>
        <v>#VALUE!</v>
      </c>
      <c r="F393" s="90" t="e">
        <f>IF(Worksheets!$V$24&gt;=A393,(Worksheets!$G$45-SUM($F$7:F392))*((Worksheets!$G$44^4*Worksheets!$AD$29^4+4*Worksheets!$G$44^3*(1-Worksheets!$G$44)*Worksheets!$AD$29^3+6*Worksheets!$G$44^2*(1-Worksheets!$G$44)^2*Worksheets!$AD$29^2+4*Worksheets!$G$44*(1-Worksheets!$G$44^3)*Worksheets!$AD$29)/Worksheets!$G$45),0)</f>
        <v>#VALUE!</v>
      </c>
      <c r="G393" s="90" t="str">
        <f>IF(Worksheets!$D$45='Yield Calculations'!$C$4,'Yield Calculations'!B393*'Yield Calculations'!C393,IF(Worksheets!$D$45='Yield Calculations'!$D$4,'Yield Calculations'!B393*'Yield Calculations'!D393,IF(Worksheets!$D$45='Yield Calculations'!$E$4,'Yield Calculations'!B393*'Yield Calculations'!E393,IF(Worksheets!$D$45='Yield Calculations'!$F$4,'Yield Calculations'!B393*'Yield Calculations'!F393,"Too Many Lanes"))))</f>
        <v>Too Many Lanes</v>
      </c>
      <c r="H393" s="90" t="str">
        <f>IF(Worksheets!$D$45='Yield Calculations'!$C$4,'Yield Calculations'!C393,IF(Worksheets!$D$45='Yield Calculations'!$D$4,'Yield Calculations'!D393,IF(Worksheets!$D$45='Yield Calculations'!$E$4,'Yield Calculations'!E393,IF(Worksheets!$D$45='Yield Calculations'!$F$4,'Yield Calculations'!F393,"Too Many Lanes"))))</f>
        <v>Too Many Lanes</v>
      </c>
      <c r="K393" s="83">
        <v>386</v>
      </c>
      <c r="L393" s="83" t="e">
        <f>Worksheets!$X$24*(K393-0.5)</f>
        <v>#VALUE!</v>
      </c>
      <c r="M393" s="90" t="e">
        <f>IF(Worksheets!$AA$24&gt;=K393,Worksheets!$L$45*Worksheets!$AD$29*(1-Worksheets!$AD$29)^('Yield Calculations'!K393-1),0)</f>
        <v>#VALUE!</v>
      </c>
      <c r="N393" s="90" t="e">
        <f>IF(Worksheets!$AA$24&gt;=K393,(Worksheets!$L$45-SUM($N$7:N392))*(((2*Worksheets!$L$44*(1-Worksheets!$L$44)*Worksheets!$AD$29)+(Worksheets!$L$44^2*Worksheets!$AD$29^2))/Worksheets!$L$45),0)</f>
        <v>#VALUE!</v>
      </c>
      <c r="O393" s="90" t="e">
        <f>IF(Worksheets!$AA$24&gt;=K393,(Worksheets!$L$45-SUM($O$7:O392))*((Worksheets!$L$44^3*Worksheets!$AD$29^3+3*Worksheets!$L$44^2*(1-Worksheets!$L$44)*Worksheets!$AD$29^2+3*Worksheets!$L$44*(1-Worksheets!$L$44)^2*Worksheets!$AD$29)/Worksheets!$L$45),0)</f>
        <v>#VALUE!</v>
      </c>
      <c r="P393" s="90" t="e">
        <f>IF(Worksheets!$AA$24&gt;=K393,(Worksheets!$L$45-SUM($P$7:P392))*((Worksheets!$L$44^4*Worksheets!$AD$29^4+4*Worksheets!$L$44^3*(1-Worksheets!$L$44)*Worksheets!$AD$29^3+6*Worksheets!$L$44^2*(1-Worksheets!$L$44)^2*Worksheets!$AD$29^2+4*Worksheets!$L$44*(1-Worksheets!$L$44^3)*Worksheets!$AD$29)/Worksheets!$L$45),0)</f>
        <v>#VALUE!</v>
      </c>
      <c r="Q393" s="90" t="str">
        <f>IF(Worksheets!$I$45='Yield Calculations'!$M$4,'Yield Calculations'!L393*'Yield Calculations'!M393,IF(Worksheets!$I$45='Yield Calculations'!$N$4,'Yield Calculations'!L393*'Yield Calculations'!N393,IF(Worksheets!$I$45='Yield Calculations'!$O$4,'Yield Calculations'!L393*'Yield Calculations'!O393,IF(Worksheets!$I$45='Yield Calculations'!$P$4,'Yield Calculations'!L393*'Yield Calculations'!P393,"Too Many Lanes"))))</f>
        <v>Too Many Lanes</v>
      </c>
      <c r="R393" s="90" t="str">
        <f>IF(Worksheets!$I$45='Yield Calculations'!$M$4,'Yield Calculations'!M393,IF(Worksheets!$I$45='Yield Calculations'!$N$4,'Yield Calculations'!N393,IF(Worksheets!$I$45='Yield Calculations'!$O$4,'Yield Calculations'!O393,IF(Worksheets!$I$45='Yield Calculations'!$P$4,'Yield Calculations'!P393,"Too Many Lanes"))))</f>
        <v>Too Many Lanes</v>
      </c>
    </row>
    <row r="394" spans="1:18">
      <c r="A394" s="83">
        <f t="shared" si="6"/>
        <v>387</v>
      </c>
      <c r="B394" s="83" t="e">
        <f>Worksheets!$S$24*(A394-0.5)</f>
        <v>#VALUE!</v>
      </c>
      <c r="C394" s="90" t="e">
        <f>IF(Worksheets!$V$24&gt;=A394,Worksheets!$G$45*Worksheets!$AD$29*(1-Worksheets!$AD$29)^('Yield Calculations'!A394-1),0)</f>
        <v>#VALUE!</v>
      </c>
      <c r="D394" s="90" t="e">
        <f>IF(Worksheets!$V$24&gt;=A394,(Worksheets!$G$45-SUM($D$7:D393))*(((2*Worksheets!$G$44*(1-Worksheets!$G$44)*Worksheets!$AD$29)+(Worksheets!$G$44^2*Worksheets!$AD$29^2))/Worksheets!$G$45),0)</f>
        <v>#VALUE!</v>
      </c>
      <c r="E394" s="90" t="e">
        <f>IF(Worksheets!$V$24&gt;=A394,(Worksheets!$G$45-SUM($E$7:E393))*((Worksheets!$G$44^3*Worksheets!$AD$29^3+3*Worksheets!$G$44^2*(1-Worksheets!$G$44)*Worksheets!$AD$29^2+3*Worksheets!$G$44*(1-Worksheets!$G$44)^2*Worksheets!$AD$29)/Worksheets!$G$45),0)</f>
        <v>#VALUE!</v>
      </c>
      <c r="F394" s="90" t="e">
        <f>IF(Worksheets!$V$24&gt;=A394,(Worksheets!$G$45-SUM($F$7:F393))*((Worksheets!$G$44^4*Worksheets!$AD$29^4+4*Worksheets!$G$44^3*(1-Worksheets!$G$44)*Worksheets!$AD$29^3+6*Worksheets!$G$44^2*(1-Worksheets!$G$44)^2*Worksheets!$AD$29^2+4*Worksheets!$G$44*(1-Worksheets!$G$44^3)*Worksheets!$AD$29)/Worksheets!$G$45),0)</f>
        <v>#VALUE!</v>
      </c>
      <c r="G394" s="90" t="str">
        <f>IF(Worksheets!$D$45='Yield Calculations'!$C$4,'Yield Calculations'!B394*'Yield Calculations'!C394,IF(Worksheets!$D$45='Yield Calculations'!$D$4,'Yield Calculations'!B394*'Yield Calculations'!D394,IF(Worksheets!$D$45='Yield Calculations'!$E$4,'Yield Calculations'!B394*'Yield Calculations'!E394,IF(Worksheets!$D$45='Yield Calculations'!$F$4,'Yield Calculations'!B394*'Yield Calculations'!F394,"Too Many Lanes"))))</f>
        <v>Too Many Lanes</v>
      </c>
      <c r="H394" s="90" t="str">
        <f>IF(Worksheets!$D$45='Yield Calculations'!$C$4,'Yield Calculations'!C394,IF(Worksheets!$D$45='Yield Calculations'!$D$4,'Yield Calculations'!D394,IF(Worksheets!$D$45='Yield Calculations'!$E$4,'Yield Calculations'!E394,IF(Worksheets!$D$45='Yield Calculations'!$F$4,'Yield Calculations'!F394,"Too Many Lanes"))))</f>
        <v>Too Many Lanes</v>
      </c>
      <c r="K394" s="83">
        <v>387</v>
      </c>
      <c r="L394" s="83" t="e">
        <f>Worksheets!$X$24*(K394-0.5)</f>
        <v>#VALUE!</v>
      </c>
      <c r="M394" s="90" t="e">
        <f>IF(Worksheets!$AA$24&gt;=K394,Worksheets!$L$45*Worksheets!$AD$29*(1-Worksheets!$AD$29)^('Yield Calculations'!K394-1),0)</f>
        <v>#VALUE!</v>
      </c>
      <c r="N394" s="90" t="e">
        <f>IF(Worksheets!$AA$24&gt;=K394,(Worksheets!$L$45-SUM($N$7:N393))*(((2*Worksheets!$L$44*(1-Worksheets!$L$44)*Worksheets!$AD$29)+(Worksheets!$L$44^2*Worksheets!$AD$29^2))/Worksheets!$L$45),0)</f>
        <v>#VALUE!</v>
      </c>
      <c r="O394" s="90" t="e">
        <f>IF(Worksheets!$AA$24&gt;=K394,(Worksheets!$L$45-SUM($O$7:O393))*((Worksheets!$L$44^3*Worksheets!$AD$29^3+3*Worksheets!$L$44^2*(1-Worksheets!$L$44)*Worksheets!$AD$29^2+3*Worksheets!$L$44*(1-Worksheets!$L$44)^2*Worksheets!$AD$29)/Worksheets!$L$45),0)</f>
        <v>#VALUE!</v>
      </c>
      <c r="P394" s="90" t="e">
        <f>IF(Worksheets!$AA$24&gt;=K394,(Worksheets!$L$45-SUM($P$7:P393))*((Worksheets!$L$44^4*Worksheets!$AD$29^4+4*Worksheets!$L$44^3*(1-Worksheets!$L$44)*Worksheets!$AD$29^3+6*Worksheets!$L$44^2*(1-Worksheets!$L$44)^2*Worksheets!$AD$29^2+4*Worksheets!$L$44*(1-Worksheets!$L$44^3)*Worksheets!$AD$29)/Worksheets!$L$45),0)</f>
        <v>#VALUE!</v>
      </c>
      <c r="Q394" s="90" t="str">
        <f>IF(Worksheets!$I$45='Yield Calculations'!$M$4,'Yield Calculations'!L394*'Yield Calculations'!M394,IF(Worksheets!$I$45='Yield Calculations'!$N$4,'Yield Calculations'!L394*'Yield Calculations'!N394,IF(Worksheets!$I$45='Yield Calculations'!$O$4,'Yield Calculations'!L394*'Yield Calculations'!O394,IF(Worksheets!$I$45='Yield Calculations'!$P$4,'Yield Calculations'!L394*'Yield Calculations'!P394,"Too Many Lanes"))))</f>
        <v>Too Many Lanes</v>
      </c>
      <c r="R394" s="90" t="str">
        <f>IF(Worksheets!$I$45='Yield Calculations'!$M$4,'Yield Calculations'!M394,IF(Worksheets!$I$45='Yield Calculations'!$N$4,'Yield Calculations'!N394,IF(Worksheets!$I$45='Yield Calculations'!$O$4,'Yield Calculations'!O394,IF(Worksheets!$I$45='Yield Calculations'!$P$4,'Yield Calculations'!P394,"Too Many Lanes"))))</f>
        <v>Too Many Lanes</v>
      </c>
    </row>
    <row r="395" spans="1:18">
      <c r="A395" s="83">
        <f t="shared" si="6"/>
        <v>388</v>
      </c>
      <c r="B395" s="83" t="e">
        <f>Worksheets!$S$24*(A395-0.5)</f>
        <v>#VALUE!</v>
      </c>
      <c r="C395" s="90" t="e">
        <f>IF(Worksheets!$V$24&gt;=A395,Worksheets!$G$45*Worksheets!$AD$29*(1-Worksheets!$AD$29)^('Yield Calculations'!A395-1),0)</f>
        <v>#VALUE!</v>
      </c>
      <c r="D395" s="90" t="e">
        <f>IF(Worksheets!$V$24&gt;=A395,(Worksheets!$G$45-SUM($D$7:D394))*(((2*Worksheets!$G$44*(1-Worksheets!$G$44)*Worksheets!$AD$29)+(Worksheets!$G$44^2*Worksheets!$AD$29^2))/Worksheets!$G$45),0)</f>
        <v>#VALUE!</v>
      </c>
      <c r="E395" s="90" t="e">
        <f>IF(Worksheets!$V$24&gt;=A395,(Worksheets!$G$45-SUM($E$7:E394))*((Worksheets!$G$44^3*Worksheets!$AD$29^3+3*Worksheets!$G$44^2*(1-Worksheets!$G$44)*Worksheets!$AD$29^2+3*Worksheets!$G$44*(1-Worksheets!$G$44)^2*Worksheets!$AD$29)/Worksheets!$G$45),0)</f>
        <v>#VALUE!</v>
      </c>
      <c r="F395" s="90" t="e">
        <f>IF(Worksheets!$V$24&gt;=A395,(Worksheets!$G$45-SUM($F$7:F394))*((Worksheets!$G$44^4*Worksheets!$AD$29^4+4*Worksheets!$G$44^3*(1-Worksheets!$G$44)*Worksheets!$AD$29^3+6*Worksheets!$G$44^2*(1-Worksheets!$G$44)^2*Worksheets!$AD$29^2+4*Worksheets!$G$44*(1-Worksheets!$G$44^3)*Worksheets!$AD$29)/Worksheets!$G$45),0)</f>
        <v>#VALUE!</v>
      </c>
      <c r="G395" s="90" t="str">
        <f>IF(Worksheets!$D$45='Yield Calculations'!$C$4,'Yield Calculations'!B395*'Yield Calculations'!C395,IF(Worksheets!$D$45='Yield Calculations'!$D$4,'Yield Calculations'!B395*'Yield Calculations'!D395,IF(Worksheets!$D$45='Yield Calculations'!$E$4,'Yield Calculations'!B395*'Yield Calculations'!E395,IF(Worksheets!$D$45='Yield Calculations'!$F$4,'Yield Calculations'!B395*'Yield Calculations'!F395,"Too Many Lanes"))))</f>
        <v>Too Many Lanes</v>
      </c>
      <c r="H395" s="90" t="str">
        <f>IF(Worksheets!$D$45='Yield Calculations'!$C$4,'Yield Calculations'!C395,IF(Worksheets!$D$45='Yield Calculations'!$D$4,'Yield Calculations'!D395,IF(Worksheets!$D$45='Yield Calculations'!$E$4,'Yield Calculations'!E395,IF(Worksheets!$D$45='Yield Calculations'!$F$4,'Yield Calculations'!F395,"Too Many Lanes"))))</f>
        <v>Too Many Lanes</v>
      </c>
      <c r="K395" s="83">
        <v>388</v>
      </c>
      <c r="L395" s="83" t="e">
        <f>Worksheets!$X$24*(K395-0.5)</f>
        <v>#VALUE!</v>
      </c>
      <c r="M395" s="90" t="e">
        <f>IF(Worksheets!$AA$24&gt;=K395,Worksheets!$L$45*Worksheets!$AD$29*(1-Worksheets!$AD$29)^('Yield Calculations'!K395-1),0)</f>
        <v>#VALUE!</v>
      </c>
      <c r="N395" s="90" t="e">
        <f>IF(Worksheets!$AA$24&gt;=K395,(Worksheets!$L$45-SUM($N$7:N394))*(((2*Worksheets!$L$44*(1-Worksheets!$L$44)*Worksheets!$AD$29)+(Worksheets!$L$44^2*Worksheets!$AD$29^2))/Worksheets!$L$45),0)</f>
        <v>#VALUE!</v>
      </c>
      <c r="O395" s="90" t="e">
        <f>IF(Worksheets!$AA$24&gt;=K395,(Worksheets!$L$45-SUM($O$7:O394))*((Worksheets!$L$44^3*Worksheets!$AD$29^3+3*Worksheets!$L$44^2*(1-Worksheets!$L$44)*Worksheets!$AD$29^2+3*Worksheets!$L$44*(1-Worksheets!$L$44)^2*Worksheets!$AD$29)/Worksheets!$L$45),0)</f>
        <v>#VALUE!</v>
      </c>
      <c r="P395" s="90" t="e">
        <f>IF(Worksheets!$AA$24&gt;=K395,(Worksheets!$L$45-SUM($P$7:P394))*((Worksheets!$L$44^4*Worksheets!$AD$29^4+4*Worksheets!$L$44^3*(1-Worksheets!$L$44)*Worksheets!$AD$29^3+6*Worksheets!$L$44^2*(1-Worksheets!$L$44)^2*Worksheets!$AD$29^2+4*Worksheets!$L$44*(1-Worksheets!$L$44^3)*Worksheets!$AD$29)/Worksheets!$L$45),0)</f>
        <v>#VALUE!</v>
      </c>
      <c r="Q395" s="90" t="str">
        <f>IF(Worksheets!$I$45='Yield Calculations'!$M$4,'Yield Calculations'!L395*'Yield Calculations'!M395,IF(Worksheets!$I$45='Yield Calculations'!$N$4,'Yield Calculations'!L395*'Yield Calculations'!N395,IF(Worksheets!$I$45='Yield Calculations'!$O$4,'Yield Calculations'!L395*'Yield Calculations'!O395,IF(Worksheets!$I$45='Yield Calculations'!$P$4,'Yield Calculations'!L395*'Yield Calculations'!P395,"Too Many Lanes"))))</f>
        <v>Too Many Lanes</v>
      </c>
      <c r="R395" s="90" t="str">
        <f>IF(Worksheets!$I$45='Yield Calculations'!$M$4,'Yield Calculations'!M395,IF(Worksheets!$I$45='Yield Calculations'!$N$4,'Yield Calculations'!N395,IF(Worksheets!$I$45='Yield Calculations'!$O$4,'Yield Calculations'!O395,IF(Worksheets!$I$45='Yield Calculations'!$P$4,'Yield Calculations'!P395,"Too Many Lanes"))))</f>
        <v>Too Many Lanes</v>
      </c>
    </row>
    <row r="396" spans="1:18">
      <c r="A396" s="83">
        <f t="shared" si="6"/>
        <v>389</v>
      </c>
      <c r="B396" s="83" t="e">
        <f>Worksheets!$S$24*(A396-0.5)</f>
        <v>#VALUE!</v>
      </c>
      <c r="C396" s="90" t="e">
        <f>IF(Worksheets!$V$24&gt;=A396,Worksheets!$G$45*Worksheets!$AD$29*(1-Worksheets!$AD$29)^('Yield Calculations'!A396-1),0)</f>
        <v>#VALUE!</v>
      </c>
      <c r="D396" s="90" t="e">
        <f>IF(Worksheets!$V$24&gt;=A396,(Worksheets!$G$45-SUM($D$7:D395))*(((2*Worksheets!$G$44*(1-Worksheets!$G$44)*Worksheets!$AD$29)+(Worksheets!$G$44^2*Worksheets!$AD$29^2))/Worksheets!$G$45),0)</f>
        <v>#VALUE!</v>
      </c>
      <c r="E396" s="90" t="e">
        <f>IF(Worksheets!$V$24&gt;=A396,(Worksheets!$G$45-SUM($E$7:E395))*((Worksheets!$G$44^3*Worksheets!$AD$29^3+3*Worksheets!$G$44^2*(1-Worksheets!$G$44)*Worksheets!$AD$29^2+3*Worksheets!$G$44*(1-Worksheets!$G$44)^2*Worksheets!$AD$29)/Worksheets!$G$45),0)</f>
        <v>#VALUE!</v>
      </c>
      <c r="F396" s="90" t="e">
        <f>IF(Worksheets!$V$24&gt;=A396,(Worksheets!$G$45-SUM($F$7:F395))*((Worksheets!$G$44^4*Worksheets!$AD$29^4+4*Worksheets!$G$44^3*(1-Worksheets!$G$44)*Worksheets!$AD$29^3+6*Worksheets!$G$44^2*(1-Worksheets!$G$44)^2*Worksheets!$AD$29^2+4*Worksheets!$G$44*(1-Worksheets!$G$44^3)*Worksheets!$AD$29)/Worksheets!$G$45),0)</f>
        <v>#VALUE!</v>
      </c>
      <c r="G396" s="90" t="str">
        <f>IF(Worksheets!$D$45='Yield Calculations'!$C$4,'Yield Calculations'!B396*'Yield Calculations'!C396,IF(Worksheets!$D$45='Yield Calculations'!$D$4,'Yield Calculations'!B396*'Yield Calculations'!D396,IF(Worksheets!$D$45='Yield Calculations'!$E$4,'Yield Calculations'!B396*'Yield Calculations'!E396,IF(Worksheets!$D$45='Yield Calculations'!$F$4,'Yield Calculations'!B396*'Yield Calculations'!F396,"Too Many Lanes"))))</f>
        <v>Too Many Lanes</v>
      </c>
      <c r="H396" s="90" t="str">
        <f>IF(Worksheets!$D$45='Yield Calculations'!$C$4,'Yield Calculations'!C396,IF(Worksheets!$D$45='Yield Calculations'!$D$4,'Yield Calculations'!D396,IF(Worksheets!$D$45='Yield Calculations'!$E$4,'Yield Calculations'!E396,IF(Worksheets!$D$45='Yield Calculations'!$F$4,'Yield Calculations'!F396,"Too Many Lanes"))))</f>
        <v>Too Many Lanes</v>
      </c>
      <c r="K396" s="83">
        <v>389</v>
      </c>
      <c r="L396" s="83" t="e">
        <f>Worksheets!$X$24*(K396-0.5)</f>
        <v>#VALUE!</v>
      </c>
      <c r="M396" s="90" t="e">
        <f>IF(Worksheets!$AA$24&gt;=K396,Worksheets!$L$45*Worksheets!$AD$29*(1-Worksheets!$AD$29)^('Yield Calculations'!K396-1),0)</f>
        <v>#VALUE!</v>
      </c>
      <c r="N396" s="90" t="e">
        <f>IF(Worksheets!$AA$24&gt;=K396,(Worksheets!$L$45-SUM($N$7:N395))*(((2*Worksheets!$L$44*(1-Worksheets!$L$44)*Worksheets!$AD$29)+(Worksheets!$L$44^2*Worksheets!$AD$29^2))/Worksheets!$L$45),0)</f>
        <v>#VALUE!</v>
      </c>
      <c r="O396" s="90" t="e">
        <f>IF(Worksheets!$AA$24&gt;=K396,(Worksheets!$L$45-SUM($O$7:O395))*((Worksheets!$L$44^3*Worksheets!$AD$29^3+3*Worksheets!$L$44^2*(1-Worksheets!$L$44)*Worksheets!$AD$29^2+3*Worksheets!$L$44*(1-Worksheets!$L$44)^2*Worksheets!$AD$29)/Worksheets!$L$45),0)</f>
        <v>#VALUE!</v>
      </c>
      <c r="P396" s="90" t="e">
        <f>IF(Worksheets!$AA$24&gt;=K396,(Worksheets!$L$45-SUM($P$7:P395))*((Worksheets!$L$44^4*Worksheets!$AD$29^4+4*Worksheets!$L$44^3*(1-Worksheets!$L$44)*Worksheets!$AD$29^3+6*Worksheets!$L$44^2*(1-Worksheets!$L$44)^2*Worksheets!$AD$29^2+4*Worksheets!$L$44*(1-Worksheets!$L$44^3)*Worksheets!$AD$29)/Worksheets!$L$45),0)</f>
        <v>#VALUE!</v>
      </c>
      <c r="Q396" s="90" t="str">
        <f>IF(Worksheets!$I$45='Yield Calculations'!$M$4,'Yield Calculations'!L396*'Yield Calculations'!M396,IF(Worksheets!$I$45='Yield Calculations'!$N$4,'Yield Calculations'!L396*'Yield Calculations'!N396,IF(Worksheets!$I$45='Yield Calculations'!$O$4,'Yield Calculations'!L396*'Yield Calculations'!O396,IF(Worksheets!$I$45='Yield Calculations'!$P$4,'Yield Calculations'!L396*'Yield Calculations'!P396,"Too Many Lanes"))))</f>
        <v>Too Many Lanes</v>
      </c>
      <c r="R396" s="90" t="str">
        <f>IF(Worksheets!$I$45='Yield Calculations'!$M$4,'Yield Calculations'!M396,IF(Worksheets!$I$45='Yield Calculations'!$N$4,'Yield Calculations'!N396,IF(Worksheets!$I$45='Yield Calculations'!$O$4,'Yield Calculations'!O396,IF(Worksheets!$I$45='Yield Calculations'!$P$4,'Yield Calculations'!P396,"Too Many Lanes"))))</f>
        <v>Too Many Lanes</v>
      </c>
    </row>
    <row r="397" spans="1:18">
      <c r="A397" s="83">
        <f t="shared" si="6"/>
        <v>390</v>
      </c>
      <c r="B397" s="83" t="e">
        <f>Worksheets!$S$24*(A397-0.5)</f>
        <v>#VALUE!</v>
      </c>
      <c r="C397" s="90" t="e">
        <f>IF(Worksheets!$V$24&gt;=A397,Worksheets!$G$45*Worksheets!$AD$29*(1-Worksheets!$AD$29)^('Yield Calculations'!A397-1),0)</f>
        <v>#VALUE!</v>
      </c>
      <c r="D397" s="90" t="e">
        <f>IF(Worksheets!$V$24&gt;=A397,(Worksheets!$G$45-SUM($D$7:D396))*(((2*Worksheets!$G$44*(1-Worksheets!$G$44)*Worksheets!$AD$29)+(Worksheets!$G$44^2*Worksheets!$AD$29^2))/Worksheets!$G$45),0)</f>
        <v>#VALUE!</v>
      </c>
      <c r="E397" s="90" t="e">
        <f>IF(Worksheets!$V$24&gt;=A397,(Worksheets!$G$45-SUM($E$7:E396))*((Worksheets!$G$44^3*Worksheets!$AD$29^3+3*Worksheets!$G$44^2*(1-Worksheets!$G$44)*Worksheets!$AD$29^2+3*Worksheets!$G$44*(1-Worksheets!$G$44)^2*Worksheets!$AD$29)/Worksheets!$G$45),0)</f>
        <v>#VALUE!</v>
      </c>
      <c r="F397" s="90" t="e">
        <f>IF(Worksheets!$V$24&gt;=A397,(Worksheets!$G$45-SUM($F$7:F396))*((Worksheets!$G$44^4*Worksheets!$AD$29^4+4*Worksheets!$G$44^3*(1-Worksheets!$G$44)*Worksheets!$AD$29^3+6*Worksheets!$G$44^2*(1-Worksheets!$G$44)^2*Worksheets!$AD$29^2+4*Worksheets!$G$44*(1-Worksheets!$G$44^3)*Worksheets!$AD$29)/Worksheets!$G$45),0)</f>
        <v>#VALUE!</v>
      </c>
      <c r="G397" s="90" t="str">
        <f>IF(Worksheets!$D$45='Yield Calculations'!$C$4,'Yield Calculations'!B397*'Yield Calculations'!C397,IF(Worksheets!$D$45='Yield Calculations'!$D$4,'Yield Calculations'!B397*'Yield Calculations'!D397,IF(Worksheets!$D$45='Yield Calculations'!$E$4,'Yield Calculations'!B397*'Yield Calculations'!E397,IF(Worksheets!$D$45='Yield Calculations'!$F$4,'Yield Calculations'!B397*'Yield Calculations'!F397,"Too Many Lanes"))))</f>
        <v>Too Many Lanes</v>
      </c>
      <c r="H397" s="90" t="str">
        <f>IF(Worksheets!$D$45='Yield Calculations'!$C$4,'Yield Calculations'!C397,IF(Worksheets!$D$45='Yield Calculations'!$D$4,'Yield Calculations'!D397,IF(Worksheets!$D$45='Yield Calculations'!$E$4,'Yield Calculations'!E397,IF(Worksheets!$D$45='Yield Calculations'!$F$4,'Yield Calculations'!F397,"Too Many Lanes"))))</f>
        <v>Too Many Lanes</v>
      </c>
      <c r="K397" s="83">
        <v>390</v>
      </c>
      <c r="L397" s="83" t="e">
        <f>Worksheets!$X$24*(K397-0.5)</f>
        <v>#VALUE!</v>
      </c>
      <c r="M397" s="90" t="e">
        <f>IF(Worksheets!$AA$24&gt;=K397,Worksheets!$L$45*Worksheets!$AD$29*(1-Worksheets!$AD$29)^('Yield Calculations'!K397-1),0)</f>
        <v>#VALUE!</v>
      </c>
      <c r="N397" s="90" t="e">
        <f>IF(Worksheets!$AA$24&gt;=K397,(Worksheets!$L$45-SUM($N$7:N396))*(((2*Worksheets!$L$44*(1-Worksheets!$L$44)*Worksheets!$AD$29)+(Worksheets!$L$44^2*Worksheets!$AD$29^2))/Worksheets!$L$45),0)</f>
        <v>#VALUE!</v>
      </c>
      <c r="O397" s="90" t="e">
        <f>IF(Worksheets!$AA$24&gt;=K397,(Worksheets!$L$45-SUM($O$7:O396))*((Worksheets!$L$44^3*Worksheets!$AD$29^3+3*Worksheets!$L$44^2*(1-Worksheets!$L$44)*Worksheets!$AD$29^2+3*Worksheets!$L$44*(1-Worksheets!$L$44)^2*Worksheets!$AD$29)/Worksheets!$L$45),0)</f>
        <v>#VALUE!</v>
      </c>
      <c r="P397" s="90" t="e">
        <f>IF(Worksheets!$AA$24&gt;=K397,(Worksheets!$L$45-SUM($P$7:P396))*((Worksheets!$L$44^4*Worksheets!$AD$29^4+4*Worksheets!$L$44^3*(1-Worksheets!$L$44)*Worksheets!$AD$29^3+6*Worksheets!$L$44^2*(1-Worksheets!$L$44)^2*Worksheets!$AD$29^2+4*Worksheets!$L$44*(1-Worksheets!$L$44^3)*Worksheets!$AD$29)/Worksheets!$L$45),0)</f>
        <v>#VALUE!</v>
      </c>
      <c r="Q397" s="90" t="str">
        <f>IF(Worksheets!$I$45='Yield Calculations'!$M$4,'Yield Calculations'!L397*'Yield Calculations'!M397,IF(Worksheets!$I$45='Yield Calculations'!$N$4,'Yield Calculations'!L397*'Yield Calculations'!N397,IF(Worksheets!$I$45='Yield Calculations'!$O$4,'Yield Calculations'!L397*'Yield Calculations'!O397,IF(Worksheets!$I$45='Yield Calculations'!$P$4,'Yield Calculations'!L397*'Yield Calculations'!P397,"Too Many Lanes"))))</f>
        <v>Too Many Lanes</v>
      </c>
      <c r="R397" s="90" t="str">
        <f>IF(Worksheets!$I$45='Yield Calculations'!$M$4,'Yield Calculations'!M397,IF(Worksheets!$I$45='Yield Calculations'!$N$4,'Yield Calculations'!N397,IF(Worksheets!$I$45='Yield Calculations'!$O$4,'Yield Calculations'!O397,IF(Worksheets!$I$45='Yield Calculations'!$P$4,'Yield Calculations'!P397,"Too Many Lanes"))))</f>
        <v>Too Many Lanes</v>
      </c>
    </row>
    <row r="398" spans="1:18">
      <c r="A398" s="83">
        <f t="shared" si="6"/>
        <v>391</v>
      </c>
      <c r="B398" s="83" t="e">
        <f>Worksheets!$S$24*(A398-0.5)</f>
        <v>#VALUE!</v>
      </c>
      <c r="C398" s="90" t="e">
        <f>IF(Worksheets!$V$24&gt;=A398,Worksheets!$G$45*Worksheets!$AD$29*(1-Worksheets!$AD$29)^('Yield Calculations'!A398-1),0)</f>
        <v>#VALUE!</v>
      </c>
      <c r="D398" s="90" t="e">
        <f>IF(Worksheets!$V$24&gt;=A398,(Worksheets!$G$45-SUM($D$7:D397))*(((2*Worksheets!$G$44*(1-Worksheets!$G$44)*Worksheets!$AD$29)+(Worksheets!$G$44^2*Worksheets!$AD$29^2))/Worksheets!$G$45),0)</f>
        <v>#VALUE!</v>
      </c>
      <c r="E398" s="90" t="e">
        <f>IF(Worksheets!$V$24&gt;=A398,(Worksheets!$G$45-SUM($E$7:E397))*((Worksheets!$G$44^3*Worksheets!$AD$29^3+3*Worksheets!$G$44^2*(1-Worksheets!$G$44)*Worksheets!$AD$29^2+3*Worksheets!$G$44*(1-Worksheets!$G$44)^2*Worksheets!$AD$29)/Worksheets!$G$45),0)</f>
        <v>#VALUE!</v>
      </c>
      <c r="F398" s="90" t="e">
        <f>IF(Worksheets!$V$24&gt;=A398,(Worksheets!$G$45-SUM($F$7:F397))*((Worksheets!$G$44^4*Worksheets!$AD$29^4+4*Worksheets!$G$44^3*(1-Worksheets!$G$44)*Worksheets!$AD$29^3+6*Worksheets!$G$44^2*(1-Worksheets!$G$44)^2*Worksheets!$AD$29^2+4*Worksheets!$G$44*(1-Worksheets!$G$44^3)*Worksheets!$AD$29)/Worksheets!$G$45),0)</f>
        <v>#VALUE!</v>
      </c>
      <c r="G398" s="90" t="str">
        <f>IF(Worksheets!$D$45='Yield Calculations'!$C$4,'Yield Calculations'!B398*'Yield Calculations'!C398,IF(Worksheets!$D$45='Yield Calculations'!$D$4,'Yield Calculations'!B398*'Yield Calculations'!D398,IF(Worksheets!$D$45='Yield Calculations'!$E$4,'Yield Calculations'!B398*'Yield Calculations'!E398,IF(Worksheets!$D$45='Yield Calculations'!$F$4,'Yield Calculations'!B398*'Yield Calculations'!F398,"Too Many Lanes"))))</f>
        <v>Too Many Lanes</v>
      </c>
      <c r="H398" s="90" t="str">
        <f>IF(Worksheets!$D$45='Yield Calculations'!$C$4,'Yield Calculations'!C398,IF(Worksheets!$D$45='Yield Calculations'!$D$4,'Yield Calculations'!D398,IF(Worksheets!$D$45='Yield Calculations'!$E$4,'Yield Calculations'!E398,IF(Worksheets!$D$45='Yield Calculations'!$F$4,'Yield Calculations'!F398,"Too Many Lanes"))))</f>
        <v>Too Many Lanes</v>
      </c>
      <c r="K398" s="83">
        <v>391</v>
      </c>
      <c r="L398" s="83" t="e">
        <f>Worksheets!$X$24*(K398-0.5)</f>
        <v>#VALUE!</v>
      </c>
      <c r="M398" s="90" t="e">
        <f>IF(Worksheets!$AA$24&gt;=K398,Worksheets!$L$45*Worksheets!$AD$29*(1-Worksheets!$AD$29)^('Yield Calculations'!K398-1),0)</f>
        <v>#VALUE!</v>
      </c>
      <c r="N398" s="90" t="e">
        <f>IF(Worksheets!$AA$24&gt;=K398,(Worksheets!$L$45-SUM($N$7:N397))*(((2*Worksheets!$L$44*(1-Worksheets!$L$44)*Worksheets!$AD$29)+(Worksheets!$L$44^2*Worksheets!$AD$29^2))/Worksheets!$L$45),0)</f>
        <v>#VALUE!</v>
      </c>
      <c r="O398" s="90" t="e">
        <f>IF(Worksheets!$AA$24&gt;=K398,(Worksheets!$L$45-SUM($O$7:O397))*((Worksheets!$L$44^3*Worksheets!$AD$29^3+3*Worksheets!$L$44^2*(1-Worksheets!$L$44)*Worksheets!$AD$29^2+3*Worksheets!$L$44*(1-Worksheets!$L$44)^2*Worksheets!$AD$29)/Worksheets!$L$45),0)</f>
        <v>#VALUE!</v>
      </c>
      <c r="P398" s="90" t="e">
        <f>IF(Worksheets!$AA$24&gt;=K398,(Worksheets!$L$45-SUM($P$7:P397))*((Worksheets!$L$44^4*Worksheets!$AD$29^4+4*Worksheets!$L$44^3*(1-Worksheets!$L$44)*Worksheets!$AD$29^3+6*Worksheets!$L$44^2*(1-Worksheets!$L$44)^2*Worksheets!$AD$29^2+4*Worksheets!$L$44*(1-Worksheets!$L$44^3)*Worksheets!$AD$29)/Worksheets!$L$45),0)</f>
        <v>#VALUE!</v>
      </c>
      <c r="Q398" s="90" t="str">
        <f>IF(Worksheets!$I$45='Yield Calculations'!$M$4,'Yield Calculations'!L398*'Yield Calculations'!M398,IF(Worksheets!$I$45='Yield Calculations'!$N$4,'Yield Calculations'!L398*'Yield Calculations'!N398,IF(Worksheets!$I$45='Yield Calculations'!$O$4,'Yield Calculations'!L398*'Yield Calculations'!O398,IF(Worksheets!$I$45='Yield Calculations'!$P$4,'Yield Calculations'!L398*'Yield Calculations'!P398,"Too Many Lanes"))))</f>
        <v>Too Many Lanes</v>
      </c>
      <c r="R398" s="90" t="str">
        <f>IF(Worksheets!$I$45='Yield Calculations'!$M$4,'Yield Calculations'!M398,IF(Worksheets!$I$45='Yield Calculations'!$N$4,'Yield Calculations'!N398,IF(Worksheets!$I$45='Yield Calculations'!$O$4,'Yield Calculations'!O398,IF(Worksheets!$I$45='Yield Calculations'!$P$4,'Yield Calculations'!P398,"Too Many Lanes"))))</f>
        <v>Too Many Lanes</v>
      </c>
    </row>
    <row r="399" spans="1:18">
      <c r="A399" s="83">
        <f t="shared" si="6"/>
        <v>392</v>
      </c>
      <c r="B399" s="83" t="e">
        <f>Worksheets!$S$24*(A399-0.5)</f>
        <v>#VALUE!</v>
      </c>
      <c r="C399" s="90" t="e">
        <f>IF(Worksheets!$V$24&gt;=A399,Worksheets!$G$45*Worksheets!$AD$29*(1-Worksheets!$AD$29)^('Yield Calculations'!A399-1),0)</f>
        <v>#VALUE!</v>
      </c>
      <c r="D399" s="90" t="e">
        <f>IF(Worksheets!$V$24&gt;=A399,(Worksheets!$G$45-SUM($D$7:D398))*(((2*Worksheets!$G$44*(1-Worksheets!$G$44)*Worksheets!$AD$29)+(Worksheets!$G$44^2*Worksheets!$AD$29^2))/Worksheets!$G$45),0)</f>
        <v>#VALUE!</v>
      </c>
      <c r="E399" s="90" t="e">
        <f>IF(Worksheets!$V$24&gt;=A399,(Worksheets!$G$45-SUM($E$7:E398))*((Worksheets!$G$44^3*Worksheets!$AD$29^3+3*Worksheets!$G$44^2*(1-Worksheets!$G$44)*Worksheets!$AD$29^2+3*Worksheets!$G$44*(1-Worksheets!$G$44)^2*Worksheets!$AD$29)/Worksheets!$G$45),0)</f>
        <v>#VALUE!</v>
      </c>
      <c r="F399" s="90" t="e">
        <f>IF(Worksheets!$V$24&gt;=A399,(Worksheets!$G$45-SUM($F$7:F398))*((Worksheets!$G$44^4*Worksheets!$AD$29^4+4*Worksheets!$G$44^3*(1-Worksheets!$G$44)*Worksheets!$AD$29^3+6*Worksheets!$G$44^2*(1-Worksheets!$G$44)^2*Worksheets!$AD$29^2+4*Worksheets!$G$44*(1-Worksheets!$G$44^3)*Worksheets!$AD$29)/Worksheets!$G$45),0)</f>
        <v>#VALUE!</v>
      </c>
      <c r="G399" s="90" t="str">
        <f>IF(Worksheets!$D$45='Yield Calculations'!$C$4,'Yield Calculations'!B399*'Yield Calculations'!C399,IF(Worksheets!$D$45='Yield Calculations'!$D$4,'Yield Calculations'!B399*'Yield Calculations'!D399,IF(Worksheets!$D$45='Yield Calculations'!$E$4,'Yield Calculations'!B399*'Yield Calculations'!E399,IF(Worksheets!$D$45='Yield Calculations'!$F$4,'Yield Calculations'!B399*'Yield Calculations'!F399,"Too Many Lanes"))))</f>
        <v>Too Many Lanes</v>
      </c>
      <c r="H399" s="90" t="str">
        <f>IF(Worksheets!$D$45='Yield Calculations'!$C$4,'Yield Calculations'!C399,IF(Worksheets!$D$45='Yield Calculations'!$D$4,'Yield Calculations'!D399,IF(Worksheets!$D$45='Yield Calculations'!$E$4,'Yield Calculations'!E399,IF(Worksheets!$D$45='Yield Calculations'!$F$4,'Yield Calculations'!F399,"Too Many Lanes"))))</f>
        <v>Too Many Lanes</v>
      </c>
      <c r="K399" s="83">
        <v>392</v>
      </c>
      <c r="L399" s="83" t="e">
        <f>Worksheets!$X$24*(K399-0.5)</f>
        <v>#VALUE!</v>
      </c>
      <c r="M399" s="90" t="e">
        <f>IF(Worksheets!$AA$24&gt;=K399,Worksheets!$L$45*Worksheets!$AD$29*(1-Worksheets!$AD$29)^('Yield Calculations'!K399-1),0)</f>
        <v>#VALUE!</v>
      </c>
      <c r="N399" s="90" t="e">
        <f>IF(Worksheets!$AA$24&gt;=K399,(Worksheets!$L$45-SUM($N$7:N398))*(((2*Worksheets!$L$44*(1-Worksheets!$L$44)*Worksheets!$AD$29)+(Worksheets!$L$44^2*Worksheets!$AD$29^2))/Worksheets!$L$45),0)</f>
        <v>#VALUE!</v>
      </c>
      <c r="O399" s="90" t="e">
        <f>IF(Worksheets!$AA$24&gt;=K399,(Worksheets!$L$45-SUM($O$7:O398))*((Worksheets!$L$44^3*Worksheets!$AD$29^3+3*Worksheets!$L$44^2*(1-Worksheets!$L$44)*Worksheets!$AD$29^2+3*Worksheets!$L$44*(1-Worksheets!$L$44)^2*Worksheets!$AD$29)/Worksheets!$L$45),0)</f>
        <v>#VALUE!</v>
      </c>
      <c r="P399" s="90" t="e">
        <f>IF(Worksheets!$AA$24&gt;=K399,(Worksheets!$L$45-SUM($P$7:P398))*((Worksheets!$L$44^4*Worksheets!$AD$29^4+4*Worksheets!$L$44^3*(1-Worksheets!$L$44)*Worksheets!$AD$29^3+6*Worksheets!$L$44^2*(1-Worksheets!$L$44)^2*Worksheets!$AD$29^2+4*Worksheets!$L$44*(1-Worksheets!$L$44^3)*Worksheets!$AD$29)/Worksheets!$L$45),0)</f>
        <v>#VALUE!</v>
      </c>
      <c r="Q399" s="90" t="str">
        <f>IF(Worksheets!$I$45='Yield Calculations'!$M$4,'Yield Calculations'!L399*'Yield Calculations'!M399,IF(Worksheets!$I$45='Yield Calculations'!$N$4,'Yield Calculations'!L399*'Yield Calculations'!N399,IF(Worksheets!$I$45='Yield Calculations'!$O$4,'Yield Calculations'!L399*'Yield Calculations'!O399,IF(Worksheets!$I$45='Yield Calculations'!$P$4,'Yield Calculations'!L399*'Yield Calculations'!P399,"Too Many Lanes"))))</f>
        <v>Too Many Lanes</v>
      </c>
      <c r="R399" s="90" t="str">
        <f>IF(Worksheets!$I$45='Yield Calculations'!$M$4,'Yield Calculations'!M399,IF(Worksheets!$I$45='Yield Calculations'!$N$4,'Yield Calculations'!N399,IF(Worksheets!$I$45='Yield Calculations'!$O$4,'Yield Calculations'!O399,IF(Worksheets!$I$45='Yield Calculations'!$P$4,'Yield Calculations'!P399,"Too Many Lanes"))))</f>
        <v>Too Many Lanes</v>
      </c>
    </row>
    <row r="400" spans="1:18">
      <c r="A400" s="83">
        <f t="shared" si="6"/>
        <v>393</v>
      </c>
      <c r="B400" s="83" t="e">
        <f>Worksheets!$S$24*(A400-0.5)</f>
        <v>#VALUE!</v>
      </c>
      <c r="C400" s="90" t="e">
        <f>IF(Worksheets!$V$24&gt;=A400,Worksheets!$G$45*Worksheets!$AD$29*(1-Worksheets!$AD$29)^('Yield Calculations'!A400-1),0)</f>
        <v>#VALUE!</v>
      </c>
      <c r="D400" s="90" t="e">
        <f>IF(Worksheets!$V$24&gt;=A400,(Worksheets!$G$45-SUM($D$7:D399))*(((2*Worksheets!$G$44*(1-Worksheets!$G$44)*Worksheets!$AD$29)+(Worksheets!$G$44^2*Worksheets!$AD$29^2))/Worksheets!$G$45),0)</f>
        <v>#VALUE!</v>
      </c>
      <c r="E400" s="90" t="e">
        <f>IF(Worksheets!$V$24&gt;=A400,(Worksheets!$G$45-SUM($E$7:E399))*((Worksheets!$G$44^3*Worksheets!$AD$29^3+3*Worksheets!$G$44^2*(1-Worksheets!$G$44)*Worksheets!$AD$29^2+3*Worksheets!$G$44*(1-Worksheets!$G$44)^2*Worksheets!$AD$29)/Worksheets!$G$45),0)</f>
        <v>#VALUE!</v>
      </c>
      <c r="F400" s="90" t="e">
        <f>IF(Worksheets!$V$24&gt;=A400,(Worksheets!$G$45-SUM($F$7:F399))*((Worksheets!$G$44^4*Worksheets!$AD$29^4+4*Worksheets!$G$44^3*(1-Worksheets!$G$44)*Worksheets!$AD$29^3+6*Worksheets!$G$44^2*(1-Worksheets!$G$44)^2*Worksheets!$AD$29^2+4*Worksheets!$G$44*(1-Worksheets!$G$44^3)*Worksheets!$AD$29)/Worksheets!$G$45),0)</f>
        <v>#VALUE!</v>
      </c>
      <c r="G400" s="90" t="str">
        <f>IF(Worksheets!$D$45='Yield Calculations'!$C$4,'Yield Calculations'!B400*'Yield Calculations'!C400,IF(Worksheets!$D$45='Yield Calculations'!$D$4,'Yield Calculations'!B400*'Yield Calculations'!D400,IF(Worksheets!$D$45='Yield Calculations'!$E$4,'Yield Calculations'!B400*'Yield Calculations'!E400,IF(Worksheets!$D$45='Yield Calculations'!$F$4,'Yield Calculations'!B400*'Yield Calculations'!F400,"Too Many Lanes"))))</f>
        <v>Too Many Lanes</v>
      </c>
      <c r="H400" s="90" t="str">
        <f>IF(Worksheets!$D$45='Yield Calculations'!$C$4,'Yield Calculations'!C400,IF(Worksheets!$D$45='Yield Calculations'!$D$4,'Yield Calculations'!D400,IF(Worksheets!$D$45='Yield Calculations'!$E$4,'Yield Calculations'!E400,IF(Worksheets!$D$45='Yield Calculations'!$F$4,'Yield Calculations'!F400,"Too Many Lanes"))))</f>
        <v>Too Many Lanes</v>
      </c>
      <c r="K400" s="83">
        <v>393</v>
      </c>
      <c r="L400" s="83" t="e">
        <f>Worksheets!$X$24*(K400-0.5)</f>
        <v>#VALUE!</v>
      </c>
      <c r="M400" s="90" t="e">
        <f>IF(Worksheets!$AA$24&gt;=K400,Worksheets!$L$45*Worksheets!$AD$29*(1-Worksheets!$AD$29)^('Yield Calculations'!K400-1),0)</f>
        <v>#VALUE!</v>
      </c>
      <c r="N400" s="90" t="e">
        <f>IF(Worksheets!$AA$24&gt;=K400,(Worksheets!$L$45-SUM($N$7:N399))*(((2*Worksheets!$L$44*(1-Worksheets!$L$44)*Worksheets!$AD$29)+(Worksheets!$L$44^2*Worksheets!$AD$29^2))/Worksheets!$L$45),0)</f>
        <v>#VALUE!</v>
      </c>
      <c r="O400" s="90" t="e">
        <f>IF(Worksheets!$AA$24&gt;=K400,(Worksheets!$L$45-SUM($O$7:O399))*((Worksheets!$L$44^3*Worksheets!$AD$29^3+3*Worksheets!$L$44^2*(1-Worksheets!$L$44)*Worksheets!$AD$29^2+3*Worksheets!$L$44*(1-Worksheets!$L$44)^2*Worksheets!$AD$29)/Worksheets!$L$45),0)</f>
        <v>#VALUE!</v>
      </c>
      <c r="P400" s="90" t="e">
        <f>IF(Worksheets!$AA$24&gt;=K400,(Worksheets!$L$45-SUM($P$7:P399))*((Worksheets!$L$44^4*Worksheets!$AD$29^4+4*Worksheets!$L$44^3*(1-Worksheets!$L$44)*Worksheets!$AD$29^3+6*Worksheets!$L$44^2*(1-Worksheets!$L$44)^2*Worksheets!$AD$29^2+4*Worksheets!$L$44*(1-Worksheets!$L$44^3)*Worksheets!$AD$29)/Worksheets!$L$45),0)</f>
        <v>#VALUE!</v>
      </c>
      <c r="Q400" s="90" t="str">
        <f>IF(Worksheets!$I$45='Yield Calculations'!$M$4,'Yield Calculations'!L400*'Yield Calculations'!M400,IF(Worksheets!$I$45='Yield Calculations'!$N$4,'Yield Calculations'!L400*'Yield Calculations'!N400,IF(Worksheets!$I$45='Yield Calculations'!$O$4,'Yield Calculations'!L400*'Yield Calculations'!O400,IF(Worksheets!$I$45='Yield Calculations'!$P$4,'Yield Calculations'!L400*'Yield Calculations'!P400,"Too Many Lanes"))))</f>
        <v>Too Many Lanes</v>
      </c>
      <c r="R400" s="90" t="str">
        <f>IF(Worksheets!$I$45='Yield Calculations'!$M$4,'Yield Calculations'!M400,IF(Worksheets!$I$45='Yield Calculations'!$N$4,'Yield Calculations'!N400,IF(Worksheets!$I$45='Yield Calculations'!$O$4,'Yield Calculations'!O400,IF(Worksheets!$I$45='Yield Calculations'!$P$4,'Yield Calculations'!P400,"Too Many Lanes"))))</f>
        <v>Too Many Lanes</v>
      </c>
    </row>
    <row r="401" spans="1:18">
      <c r="A401" s="83">
        <f t="shared" si="6"/>
        <v>394</v>
      </c>
      <c r="B401" s="83" t="e">
        <f>Worksheets!$S$24*(A401-0.5)</f>
        <v>#VALUE!</v>
      </c>
      <c r="C401" s="90" t="e">
        <f>IF(Worksheets!$V$24&gt;=A401,Worksheets!$G$45*Worksheets!$AD$29*(1-Worksheets!$AD$29)^('Yield Calculations'!A401-1),0)</f>
        <v>#VALUE!</v>
      </c>
      <c r="D401" s="90" t="e">
        <f>IF(Worksheets!$V$24&gt;=A401,(Worksheets!$G$45-SUM($D$7:D400))*(((2*Worksheets!$G$44*(1-Worksheets!$G$44)*Worksheets!$AD$29)+(Worksheets!$G$44^2*Worksheets!$AD$29^2))/Worksheets!$G$45),0)</f>
        <v>#VALUE!</v>
      </c>
      <c r="E401" s="90" t="e">
        <f>IF(Worksheets!$V$24&gt;=A401,(Worksheets!$G$45-SUM($E$7:E400))*((Worksheets!$G$44^3*Worksheets!$AD$29^3+3*Worksheets!$G$44^2*(1-Worksheets!$G$44)*Worksheets!$AD$29^2+3*Worksheets!$G$44*(1-Worksheets!$G$44)^2*Worksheets!$AD$29)/Worksheets!$G$45),0)</f>
        <v>#VALUE!</v>
      </c>
      <c r="F401" s="90" t="e">
        <f>IF(Worksheets!$V$24&gt;=A401,(Worksheets!$G$45-SUM($F$7:F400))*((Worksheets!$G$44^4*Worksheets!$AD$29^4+4*Worksheets!$G$44^3*(1-Worksheets!$G$44)*Worksheets!$AD$29^3+6*Worksheets!$G$44^2*(1-Worksheets!$G$44)^2*Worksheets!$AD$29^2+4*Worksheets!$G$44*(1-Worksheets!$G$44^3)*Worksheets!$AD$29)/Worksheets!$G$45),0)</f>
        <v>#VALUE!</v>
      </c>
      <c r="G401" s="90" t="str">
        <f>IF(Worksheets!$D$45='Yield Calculations'!$C$4,'Yield Calculations'!B401*'Yield Calculations'!C401,IF(Worksheets!$D$45='Yield Calculations'!$D$4,'Yield Calculations'!B401*'Yield Calculations'!D401,IF(Worksheets!$D$45='Yield Calculations'!$E$4,'Yield Calculations'!B401*'Yield Calculations'!E401,IF(Worksheets!$D$45='Yield Calculations'!$F$4,'Yield Calculations'!B401*'Yield Calculations'!F401,"Too Many Lanes"))))</f>
        <v>Too Many Lanes</v>
      </c>
      <c r="H401" s="90" t="str">
        <f>IF(Worksheets!$D$45='Yield Calculations'!$C$4,'Yield Calculations'!C401,IF(Worksheets!$D$45='Yield Calculations'!$D$4,'Yield Calculations'!D401,IF(Worksheets!$D$45='Yield Calculations'!$E$4,'Yield Calculations'!E401,IF(Worksheets!$D$45='Yield Calculations'!$F$4,'Yield Calculations'!F401,"Too Many Lanes"))))</f>
        <v>Too Many Lanes</v>
      </c>
      <c r="K401" s="83">
        <v>394</v>
      </c>
      <c r="L401" s="83" t="e">
        <f>Worksheets!$X$24*(K401-0.5)</f>
        <v>#VALUE!</v>
      </c>
      <c r="M401" s="90" t="e">
        <f>IF(Worksheets!$AA$24&gt;=K401,Worksheets!$L$45*Worksheets!$AD$29*(1-Worksheets!$AD$29)^('Yield Calculations'!K401-1),0)</f>
        <v>#VALUE!</v>
      </c>
      <c r="N401" s="90" t="e">
        <f>IF(Worksheets!$AA$24&gt;=K401,(Worksheets!$L$45-SUM($N$7:N400))*(((2*Worksheets!$L$44*(1-Worksheets!$L$44)*Worksheets!$AD$29)+(Worksheets!$L$44^2*Worksheets!$AD$29^2))/Worksheets!$L$45),0)</f>
        <v>#VALUE!</v>
      </c>
      <c r="O401" s="90" t="e">
        <f>IF(Worksheets!$AA$24&gt;=K401,(Worksheets!$L$45-SUM($O$7:O400))*((Worksheets!$L$44^3*Worksheets!$AD$29^3+3*Worksheets!$L$44^2*(1-Worksheets!$L$44)*Worksheets!$AD$29^2+3*Worksheets!$L$44*(1-Worksheets!$L$44)^2*Worksheets!$AD$29)/Worksheets!$L$45),0)</f>
        <v>#VALUE!</v>
      </c>
      <c r="P401" s="90" t="e">
        <f>IF(Worksheets!$AA$24&gt;=K401,(Worksheets!$L$45-SUM($P$7:P400))*((Worksheets!$L$44^4*Worksheets!$AD$29^4+4*Worksheets!$L$44^3*(1-Worksheets!$L$44)*Worksheets!$AD$29^3+6*Worksheets!$L$44^2*(1-Worksheets!$L$44)^2*Worksheets!$AD$29^2+4*Worksheets!$L$44*(1-Worksheets!$L$44^3)*Worksheets!$AD$29)/Worksheets!$L$45),0)</f>
        <v>#VALUE!</v>
      </c>
      <c r="Q401" s="90" t="str">
        <f>IF(Worksheets!$I$45='Yield Calculations'!$M$4,'Yield Calculations'!L401*'Yield Calculations'!M401,IF(Worksheets!$I$45='Yield Calculations'!$N$4,'Yield Calculations'!L401*'Yield Calculations'!N401,IF(Worksheets!$I$45='Yield Calculations'!$O$4,'Yield Calculations'!L401*'Yield Calculations'!O401,IF(Worksheets!$I$45='Yield Calculations'!$P$4,'Yield Calculations'!L401*'Yield Calculations'!P401,"Too Many Lanes"))))</f>
        <v>Too Many Lanes</v>
      </c>
      <c r="R401" s="90" t="str">
        <f>IF(Worksheets!$I$45='Yield Calculations'!$M$4,'Yield Calculations'!M401,IF(Worksheets!$I$45='Yield Calculations'!$N$4,'Yield Calculations'!N401,IF(Worksheets!$I$45='Yield Calculations'!$O$4,'Yield Calculations'!O401,IF(Worksheets!$I$45='Yield Calculations'!$P$4,'Yield Calculations'!P401,"Too Many Lanes"))))</f>
        <v>Too Many Lanes</v>
      </c>
    </row>
    <row r="402" spans="1:18">
      <c r="A402" s="83">
        <f t="shared" si="6"/>
        <v>395</v>
      </c>
      <c r="B402" s="83" t="e">
        <f>Worksheets!$S$24*(A402-0.5)</f>
        <v>#VALUE!</v>
      </c>
      <c r="C402" s="90" t="e">
        <f>IF(Worksheets!$V$24&gt;=A402,Worksheets!$G$45*Worksheets!$AD$29*(1-Worksheets!$AD$29)^('Yield Calculations'!A402-1),0)</f>
        <v>#VALUE!</v>
      </c>
      <c r="D402" s="90" t="e">
        <f>IF(Worksheets!$V$24&gt;=A402,(Worksheets!$G$45-SUM($D$7:D401))*(((2*Worksheets!$G$44*(1-Worksheets!$G$44)*Worksheets!$AD$29)+(Worksheets!$G$44^2*Worksheets!$AD$29^2))/Worksheets!$G$45),0)</f>
        <v>#VALUE!</v>
      </c>
      <c r="E402" s="90" t="e">
        <f>IF(Worksheets!$V$24&gt;=A402,(Worksheets!$G$45-SUM($E$7:E401))*((Worksheets!$G$44^3*Worksheets!$AD$29^3+3*Worksheets!$G$44^2*(1-Worksheets!$G$44)*Worksheets!$AD$29^2+3*Worksheets!$G$44*(1-Worksheets!$G$44)^2*Worksheets!$AD$29)/Worksheets!$G$45),0)</f>
        <v>#VALUE!</v>
      </c>
      <c r="F402" s="90" t="e">
        <f>IF(Worksheets!$V$24&gt;=A402,(Worksheets!$G$45-SUM($F$7:F401))*((Worksheets!$G$44^4*Worksheets!$AD$29^4+4*Worksheets!$G$44^3*(1-Worksheets!$G$44)*Worksheets!$AD$29^3+6*Worksheets!$G$44^2*(1-Worksheets!$G$44)^2*Worksheets!$AD$29^2+4*Worksheets!$G$44*(1-Worksheets!$G$44^3)*Worksheets!$AD$29)/Worksheets!$G$45),0)</f>
        <v>#VALUE!</v>
      </c>
      <c r="G402" s="90" t="str">
        <f>IF(Worksheets!$D$45='Yield Calculations'!$C$4,'Yield Calculations'!B402*'Yield Calculations'!C402,IF(Worksheets!$D$45='Yield Calculations'!$D$4,'Yield Calculations'!B402*'Yield Calculations'!D402,IF(Worksheets!$D$45='Yield Calculations'!$E$4,'Yield Calculations'!B402*'Yield Calculations'!E402,IF(Worksheets!$D$45='Yield Calculations'!$F$4,'Yield Calculations'!B402*'Yield Calculations'!F402,"Too Many Lanes"))))</f>
        <v>Too Many Lanes</v>
      </c>
      <c r="H402" s="90" t="str">
        <f>IF(Worksheets!$D$45='Yield Calculations'!$C$4,'Yield Calculations'!C402,IF(Worksheets!$D$45='Yield Calculations'!$D$4,'Yield Calculations'!D402,IF(Worksheets!$D$45='Yield Calculations'!$E$4,'Yield Calculations'!E402,IF(Worksheets!$D$45='Yield Calculations'!$F$4,'Yield Calculations'!F402,"Too Many Lanes"))))</f>
        <v>Too Many Lanes</v>
      </c>
      <c r="K402" s="83">
        <v>395</v>
      </c>
      <c r="L402" s="83" t="e">
        <f>Worksheets!$X$24*(K402-0.5)</f>
        <v>#VALUE!</v>
      </c>
      <c r="M402" s="90" t="e">
        <f>IF(Worksheets!$AA$24&gt;=K402,Worksheets!$L$45*Worksheets!$AD$29*(1-Worksheets!$AD$29)^('Yield Calculations'!K402-1),0)</f>
        <v>#VALUE!</v>
      </c>
      <c r="N402" s="90" t="e">
        <f>IF(Worksheets!$AA$24&gt;=K402,(Worksheets!$L$45-SUM($N$7:N401))*(((2*Worksheets!$L$44*(1-Worksheets!$L$44)*Worksheets!$AD$29)+(Worksheets!$L$44^2*Worksheets!$AD$29^2))/Worksheets!$L$45),0)</f>
        <v>#VALUE!</v>
      </c>
      <c r="O402" s="90" t="e">
        <f>IF(Worksheets!$AA$24&gt;=K402,(Worksheets!$L$45-SUM($O$7:O401))*((Worksheets!$L$44^3*Worksheets!$AD$29^3+3*Worksheets!$L$44^2*(1-Worksheets!$L$44)*Worksheets!$AD$29^2+3*Worksheets!$L$44*(1-Worksheets!$L$44)^2*Worksheets!$AD$29)/Worksheets!$L$45),0)</f>
        <v>#VALUE!</v>
      </c>
      <c r="P402" s="90" t="e">
        <f>IF(Worksheets!$AA$24&gt;=K402,(Worksheets!$L$45-SUM($P$7:P401))*((Worksheets!$L$44^4*Worksheets!$AD$29^4+4*Worksheets!$L$44^3*(1-Worksheets!$L$44)*Worksheets!$AD$29^3+6*Worksheets!$L$44^2*(1-Worksheets!$L$44)^2*Worksheets!$AD$29^2+4*Worksheets!$L$44*(1-Worksheets!$L$44^3)*Worksheets!$AD$29)/Worksheets!$L$45),0)</f>
        <v>#VALUE!</v>
      </c>
      <c r="Q402" s="90" t="str">
        <f>IF(Worksheets!$I$45='Yield Calculations'!$M$4,'Yield Calculations'!L402*'Yield Calculations'!M402,IF(Worksheets!$I$45='Yield Calculations'!$N$4,'Yield Calculations'!L402*'Yield Calculations'!N402,IF(Worksheets!$I$45='Yield Calculations'!$O$4,'Yield Calculations'!L402*'Yield Calculations'!O402,IF(Worksheets!$I$45='Yield Calculations'!$P$4,'Yield Calculations'!L402*'Yield Calculations'!P402,"Too Many Lanes"))))</f>
        <v>Too Many Lanes</v>
      </c>
      <c r="R402" s="90" t="str">
        <f>IF(Worksheets!$I$45='Yield Calculations'!$M$4,'Yield Calculations'!M402,IF(Worksheets!$I$45='Yield Calculations'!$N$4,'Yield Calculations'!N402,IF(Worksheets!$I$45='Yield Calculations'!$O$4,'Yield Calculations'!O402,IF(Worksheets!$I$45='Yield Calculations'!$P$4,'Yield Calculations'!P402,"Too Many Lanes"))))</f>
        <v>Too Many Lanes</v>
      </c>
    </row>
    <row r="403" spans="1:18">
      <c r="A403" s="83">
        <f t="shared" si="6"/>
        <v>396</v>
      </c>
      <c r="B403" s="83" t="e">
        <f>Worksheets!$S$24*(A403-0.5)</f>
        <v>#VALUE!</v>
      </c>
      <c r="C403" s="90" t="e">
        <f>IF(Worksheets!$V$24&gt;=A403,Worksheets!$G$45*Worksheets!$AD$29*(1-Worksheets!$AD$29)^('Yield Calculations'!A403-1),0)</f>
        <v>#VALUE!</v>
      </c>
      <c r="D403" s="90" t="e">
        <f>IF(Worksheets!$V$24&gt;=A403,(Worksheets!$G$45-SUM($D$7:D402))*(((2*Worksheets!$G$44*(1-Worksheets!$G$44)*Worksheets!$AD$29)+(Worksheets!$G$44^2*Worksheets!$AD$29^2))/Worksheets!$G$45),0)</f>
        <v>#VALUE!</v>
      </c>
      <c r="E403" s="90" t="e">
        <f>IF(Worksheets!$V$24&gt;=A403,(Worksheets!$G$45-SUM($E$7:E402))*((Worksheets!$G$44^3*Worksheets!$AD$29^3+3*Worksheets!$G$44^2*(1-Worksheets!$G$44)*Worksheets!$AD$29^2+3*Worksheets!$G$44*(1-Worksheets!$G$44)^2*Worksheets!$AD$29)/Worksheets!$G$45),0)</f>
        <v>#VALUE!</v>
      </c>
      <c r="F403" s="90" t="e">
        <f>IF(Worksheets!$V$24&gt;=A403,(Worksheets!$G$45-SUM($F$7:F402))*((Worksheets!$G$44^4*Worksheets!$AD$29^4+4*Worksheets!$G$44^3*(1-Worksheets!$G$44)*Worksheets!$AD$29^3+6*Worksheets!$G$44^2*(1-Worksheets!$G$44)^2*Worksheets!$AD$29^2+4*Worksheets!$G$44*(1-Worksheets!$G$44^3)*Worksheets!$AD$29)/Worksheets!$G$45),0)</f>
        <v>#VALUE!</v>
      </c>
      <c r="G403" s="90" t="str">
        <f>IF(Worksheets!$D$45='Yield Calculations'!$C$4,'Yield Calculations'!B403*'Yield Calculations'!C403,IF(Worksheets!$D$45='Yield Calculations'!$D$4,'Yield Calculations'!B403*'Yield Calculations'!D403,IF(Worksheets!$D$45='Yield Calculations'!$E$4,'Yield Calculations'!B403*'Yield Calculations'!E403,IF(Worksheets!$D$45='Yield Calculations'!$F$4,'Yield Calculations'!B403*'Yield Calculations'!F403,"Too Many Lanes"))))</f>
        <v>Too Many Lanes</v>
      </c>
      <c r="H403" s="90" t="str">
        <f>IF(Worksheets!$D$45='Yield Calculations'!$C$4,'Yield Calculations'!C403,IF(Worksheets!$D$45='Yield Calculations'!$D$4,'Yield Calculations'!D403,IF(Worksheets!$D$45='Yield Calculations'!$E$4,'Yield Calculations'!E403,IF(Worksheets!$D$45='Yield Calculations'!$F$4,'Yield Calculations'!F403,"Too Many Lanes"))))</f>
        <v>Too Many Lanes</v>
      </c>
      <c r="K403" s="83">
        <v>396</v>
      </c>
      <c r="L403" s="83" t="e">
        <f>Worksheets!$X$24*(K403-0.5)</f>
        <v>#VALUE!</v>
      </c>
      <c r="M403" s="90" t="e">
        <f>IF(Worksheets!$AA$24&gt;=K403,Worksheets!$L$45*Worksheets!$AD$29*(1-Worksheets!$AD$29)^('Yield Calculations'!K403-1),0)</f>
        <v>#VALUE!</v>
      </c>
      <c r="N403" s="90" t="e">
        <f>IF(Worksheets!$AA$24&gt;=K403,(Worksheets!$L$45-SUM($N$7:N402))*(((2*Worksheets!$L$44*(1-Worksheets!$L$44)*Worksheets!$AD$29)+(Worksheets!$L$44^2*Worksheets!$AD$29^2))/Worksheets!$L$45),0)</f>
        <v>#VALUE!</v>
      </c>
      <c r="O403" s="90" t="e">
        <f>IF(Worksheets!$AA$24&gt;=K403,(Worksheets!$L$45-SUM($O$7:O402))*((Worksheets!$L$44^3*Worksheets!$AD$29^3+3*Worksheets!$L$44^2*(1-Worksheets!$L$44)*Worksheets!$AD$29^2+3*Worksheets!$L$44*(1-Worksheets!$L$44)^2*Worksheets!$AD$29)/Worksheets!$L$45),0)</f>
        <v>#VALUE!</v>
      </c>
      <c r="P403" s="90" t="e">
        <f>IF(Worksheets!$AA$24&gt;=K403,(Worksheets!$L$45-SUM($P$7:P402))*((Worksheets!$L$44^4*Worksheets!$AD$29^4+4*Worksheets!$L$44^3*(1-Worksheets!$L$44)*Worksheets!$AD$29^3+6*Worksheets!$L$44^2*(1-Worksheets!$L$44)^2*Worksheets!$AD$29^2+4*Worksheets!$L$44*(1-Worksheets!$L$44^3)*Worksheets!$AD$29)/Worksheets!$L$45),0)</f>
        <v>#VALUE!</v>
      </c>
      <c r="Q403" s="90" t="str">
        <f>IF(Worksheets!$I$45='Yield Calculations'!$M$4,'Yield Calculations'!L403*'Yield Calculations'!M403,IF(Worksheets!$I$45='Yield Calculations'!$N$4,'Yield Calculations'!L403*'Yield Calculations'!N403,IF(Worksheets!$I$45='Yield Calculations'!$O$4,'Yield Calculations'!L403*'Yield Calculations'!O403,IF(Worksheets!$I$45='Yield Calculations'!$P$4,'Yield Calculations'!L403*'Yield Calculations'!P403,"Too Many Lanes"))))</f>
        <v>Too Many Lanes</v>
      </c>
      <c r="R403" s="90" t="str">
        <f>IF(Worksheets!$I$45='Yield Calculations'!$M$4,'Yield Calculations'!M403,IF(Worksheets!$I$45='Yield Calculations'!$N$4,'Yield Calculations'!N403,IF(Worksheets!$I$45='Yield Calculations'!$O$4,'Yield Calculations'!O403,IF(Worksheets!$I$45='Yield Calculations'!$P$4,'Yield Calculations'!P403,"Too Many Lanes"))))</f>
        <v>Too Many Lanes</v>
      </c>
    </row>
    <row r="404" spans="1:18">
      <c r="A404" s="83">
        <f t="shared" si="6"/>
        <v>397</v>
      </c>
      <c r="B404" s="83" t="e">
        <f>Worksheets!$S$24*(A404-0.5)</f>
        <v>#VALUE!</v>
      </c>
      <c r="C404" s="90" t="e">
        <f>IF(Worksheets!$V$24&gt;=A404,Worksheets!$G$45*Worksheets!$AD$29*(1-Worksheets!$AD$29)^('Yield Calculations'!A404-1),0)</f>
        <v>#VALUE!</v>
      </c>
      <c r="D404" s="90" t="e">
        <f>IF(Worksheets!$V$24&gt;=A404,(Worksheets!$G$45-SUM($D$7:D403))*(((2*Worksheets!$G$44*(1-Worksheets!$G$44)*Worksheets!$AD$29)+(Worksheets!$G$44^2*Worksheets!$AD$29^2))/Worksheets!$G$45),0)</f>
        <v>#VALUE!</v>
      </c>
      <c r="E404" s="90" t="e">
        <f>IF(Worksheets!$V$24&gt;=A404,(Worksheets!$G$45-SUM($E$7:E403))*((Worksheets!$G$44^3*Worksheets!$AD$29^3+3*Worksheets!$G$44^2*(1-Worksheets!$G$44)*Worksheets!$AD$29^2+3*Worksheets!$G$44*(1-Worksheets!$G$44)^2*Worksheets!$AD$29)/Worksheets!$G$45),0)</f>
        <v>#VALUE!</v>
      </c>
      <c r="F404" s="90" t="e">
        <f>IF(Worksheets!$V$24&gt;=A404,(Worksheets!$G$45-SUM($F$7:F403))*((Worksheets!$G$44^4*Worksheets!$AD$29^4+4*Worksheets!$G$44^3*(1-Worksheets!$G$44)*Worksheets!$AD$29^3+6*Worksheets!$G$44^2*(1-Worksheets!$G$44)^2*Worksheets!$AD$29^2+4*Worksheets!$G$44*(1-Worksheets!$G$44^3)*Worksheets!$AD$29)/Worksheets!$G$45),0)</f>
        <v>#VALUE!</v>
      </c>
      <c r="G404" s="90" t="str">
        <f>IF(Worksheets!$D$45='Yield Calculations'!$C$4,'Yield Calculations'!B404*'Yield Calculations'!C404,IF(Worksheets!$D$45='Yield Calculations'!$D$4,'Yield Calculations'!B404*'Yield Calculations'!D404,IF(Worksheets!$D$45='Yield Calculations'!$E$4,'Yield Calculations'!B404*'Yield Calculations'!E404,IF(Worksheets!$D$45='Yield Calculations'!$F$4,'Yield Calculations'!B404*'Yield Calculations'!F404,"Too Many Lanes"))))</f>
        <v>Too Many Lanes</v>
      </c>
      <c r="H404" s="90" t="str">
        <f>IF(Worksheets!$D$45='Yield Calculations'!$C$4,'Yield Calculations'!C404,IF(Worksheets!$D$45='Yield Calculations'!$D$4,'Yield Calculations'!D404,IF(Worksheets!$D$45='Yield Calculations'!$E$4,'Yield Calculations'!E404,IF(Worksheets!$D$45='Yield Calculations'!$F$4,'Yield Calculations'!F404,"Too Many Lanes"))))</f>
        <v>Too Many Lanes</v>
      </c>
      <c r="K404" s="83">
        <v>397</v>
      </c>
      <c r="L404" s="83" t="e">
        <f>Worksheets!$X$24*(K404-0.5)</f>
        <v>#VALUE!</v>
      </c>
      <c r="M404" s="90" t="e">
        <f>IF(Worksheets!$AA$24&gt;=K404,Worksheets!$L$45*Worksheets!$AD$29*(1-Worksheets!$AD$29)^('Yield Calculations'!K404-1),0)</f>
        <v>#VALUE!</v>
      </c>
      <c r="N404" s="90" t="e">
        <f>IF(Worksheets!$AA$24&gt;=K404,(Worksheets!$L$45-SUM($N$7:N403))*(((2*Worksheets!$L$44*(1-Worksheets!$L$44)*Worksheets!$AD$29)+(Worksheets!$L$44^2*Worksheets!$AD$29^2))/Worksheets!$L$45),0)</f>
        <v>#VALUE!</v>
      </c>
      <c r="O404" s="90" t="e">
        <f>IF(Worksheets!$AA$24&gt;=K404,(Worksheets!$L$45-SUM($O$7:O403))*((Worksheets!$L$44^3*Worksheets!$AD$29^3+3*Worksheets!$L$44^2*(1-Worksheets!$L$44)*Worksheets!$AD$29^2+3*Worksheets!$L$44*(1-Worksheets!$L$44)^2*Worksheets!$AD$29)/Worksheets!$L$45),0)</f>
        <v>#VALUE!</v>
      </c>
      <c r="P404" s="90" t="e">
        <f>IF(Worksheets!$AA$24&gt;=K404,(Worksheets!$L$45-SUM($P$7:P403))*((Worksheets!$L$44^4*Worksheets!$AD$29^4+4*Worksheets!$L$44^3*(1-Worksheets!$L$44)*Worksheets!$AD$29^3+6*Worksheets!$L$44^2*(1-Worksheets!$L$44)^2*Worksheets!$AD$29^2+4*Worksheets!$L$44*(1-Worksheets!$L$44^3)*Worksheets!$AD$29)/Worksheets!$L$45),0)</f>
        <v>#VALUE!</v>
      </c>
      <c r="Q404" s="90" t="str">
        <f>IF(Worksheets!$I$45='Yield Calculations'!$M$4,'Yield Calculations'!L404*'Yield Calculations'!M404,IF(Worksheets!$I$45='Yield Calculations'!$N$4,'Yield Calculations'!L404*'Yield Calculations'!N404,IF(Worksheets!$I$45='Yield Calculations'!$O$4,'Yield Calculations'!L404*'Yield Calculations'!O404,IF(Worksheets!$I$45='Yield Calculations'!$P$4,'Yield Calculations'!L404*'Yield Calculations'!P404,"Too Many Lanes"))))</f>
        <v>Too Many Lanes</v>
      </c>
      <c r="R404" s="90" t="str">
        <f>IF(Worksheets!$I$45='Yield Calculations'!$M$4,'Yield Calculations'!M404,IF(Worksheets!$I$45='Yield Calculations'!$N$4,'Yield Calculations'!N404,IF(Worksheets!$I$45='Yield Calculations'!$O$4,'Yield Calculations'!O404,IF(Worksheets!$I$45='Yield Calculations'!$P$4,'Yield Calculations'!P404,"Too Many Lanes"))))</f>
        <v>Too Many Lanes</v>
      </c>
    </row>
    <row r="405" spans="1:18">
      <c r="A405" s="83">
        <f t="shared" si="6"/>
        <v>398</v>
      </c>
      <c r="B405" s="83" t="e">
        <f>Worksheets!$S$24*(A405-0.5)</f>
        <v>#VALUE!</v>
      </c>
      <c r="C405" s="90" t="e">
        <f>IF(Worksheets!$V$24&gt;=A405,Worksheets!$G$45*Worksheets!$AD$29*(1-Worksheets!$AD$29)^('Yield Calculations'!A405-1),0)</f>
        <v>#VALUE!</v>
      </c>
      <c r="D405" s="90" t="e">
        <f>IF(Worksheets!$V$24&gt;=A405,(Worksheets!$G$45-SUM($D$7:D404))*(((2*Worksheets!$G$44*(1-Worksheets!$G$44)*Worksheets!$AD$29)+(Worksheets!$G$44^2*Worksheets!$AD$29^2))/Worksheets!$G$45),0)</f>
        <v>#VALUE!</v>
      </c>
      <c r="E405" s="90" t="e">
        <f>IF(Worksheets!$V$24&gt;=A405,(Worksheets!$G$45-SUM($E$7:E404))*((Worksheets!$G$44^3*Worksheets!$AD$29^3+3*Worksheets!$G$44^2*(1-Worksheets!$G$44)*Worksheets!$AD$29^2+3*Worksheets!$G$44*(1-Worksheets!$G$44)^2*Worksheets!$AD$29)/Worksheets!$G$45),0)</f>
        <v>#VALUE!</v>
      </c>
      <c r="F405" s="90" t="e">
        <f>IF(Worksheets!$V$24&gt;=A405,(Worksheets!$G$45-SUM($F$7:F404))*((Worksheets!$G$44^4*Worksheets!$AD$29^4+4*Worksheets!$G$44^3*(1-Worksheets!$G$44)*Worksheets!$AD$29^3+6*Worksheets!$G$44^2*(1-Worksheets!$G$44)^2*Worksheets!$AD$29^2+4*Worksheets!$G$44*(1-Worksheets!$G$44^3)*Worksheets!$AD$29)/Worksheets!$G$45),0)</f>
        <v>#VALUE!</v>
      </c>
      <c r="G405" s="90" t="str">
        <f>IF(Worksheets!$D$45='Yield Calculations'!$C$4,'Yield Calculations'!B405*'Yield Calculations'!C405,IF(Worksheets!$D$45='Yield Calculations'!$D$4,'Yield Calculations'!B405*'Yield Calculations'!D405,IF(Worksheets!$D$45='Yield Calculations'!$E$4,'Yield Calculations'!B405*'Yield Calculations'!E405,IF(Worksheets!$D$45='Yield Calculations'!$F$4,'Yield Calculations'!B405*'Yield Calculations'!F405,"Too Many Lanes"))))</f>
        <v>Too Many Lanes</v>
      </c>
      <c r="H405" s="90" t="str">
        <f>IF(Worksheets!$D$45='Yield Calculations'!$C$4,'Yield Calculations'!C405,IF(Worksheets!$D$45='Yield Calculations'!$D$4,'Yield Calculations'!D405,IF(Worksheets!$D$45='Yield Calculations'!$E$4,'Yield Calculations'!E405,IF(Worksheets!$D$45='Yield Calculations'!$F$4,'Yield Calculations'!F405,"Too Many Lanes"))))</f>
        <v>Too Many Lanes</v>
      </c>
      <c r="K405" s="83">
        <v>398</v>
      </c>
      <c r="L405" s="83" t="e">
        <f>Worksheets!$X$24*(K405-0.5)</f>
        <v>#VALUE!</v>
      </c>
      <c r="M405" s="90" t="e">
        <f>IF(Worksheets!$AA$24&gt;=K405,Worksheets!$L$45*Worksheets!$AD$29*(1-Worksheets!$AD$29)^('Yield Calculations'!K405-1),0)</f>
        <v>#VALUE!</v>
      </c>
      <c r="N405" s="90" t="e">
        <f>IF(Worksheets!$AA$24&gt;=K405,(Worksheets!$L$45-SUM($N$7:N404))*(((2*Worksheets!$L$44*(1-Worksheets!$L$44)*Worksheets!$AD$29)+(Worksheets!$L$44^2*Worksheets!$AD$29^2))/Worksheets!$L$45),0)</f>
        <v>#VALUE!</v>
      </c>
      <c r="O405" s="90" t="e">
        <f>IF(Worksheets!$AA$24&gt;=K405,(Worksheets!$L$45-SUM($O$7:O404))*((Worksheets!$L$44^3*Worksheets!$AD$29^3+3*Worksheets!$L$44^2*(1-Worksheets!$L$44)*Worksheets!$AD$29^2+3*Worksheets!$L$44*(1-Worksheets!$L$44)^2*Worksheets!$AD$29)/Worksheets!$L$45),0)</f>
        <v>#VALUE!</v>
      </c>
      <c r="P405" s="90" t="e">
        <f>IF(Worksheets!$AA$24&gt;=K405,(Worksheets!$L$45-SUM($P$7:P404))*((Worksheets!$L$44^4*Worksheets!$AD$29^4+4*Worksheets!$L$44^3*(1-Worksheets!$L$44)*Worksheets!$AD$29^3+6*Worksheets!$L$44^2*(1-Worksheets!$L$44)^2*Worksheets!$AD$29^2+4*Worksheets!$L$44*(1-Worksheets!$L$44^3)*Worksheets!$AD$29)/Worksheets!$L$45),0)</f>
        <v>#VALUE!</v>
      </c>
      <c r="Q405" s="90" t="str">
        <f>IF(Worksheets!$I$45='Yield Calculations'!$M$4,'Yield Calculations'!L405*'Yield Calculations'!M405,IF(Worksheets!$I$45='Yield Calculations'!$N$4,'Yield Calculations'!L405*'Yield Calculations'!N405,IF(Worksheets!$I$45='Yield Calculations'!$O$4,'Yield Calculations'!L405*'Yield Calculations'!O405,IF(Worksheets!$I$45='Yield Calculations'!$P$4,'Yield Calculations'!L405*'Yield Calculations'!P405,"Too Many Lanes"))))</f>
        <v>Too Many Lanes</v>
      </c>
      <c r="R405" s="90" t="str">
        <f>IF(Worksheets!$I$45='Yield Calculations'!$M$4,'Yield Calculations'!M405,IF(Worksheets!$I$45='Yield Calculations'!$N$4,'Yield Calculations'!N405,IF(Worksheets!$I$45='Yield Calculations'!$O$4,'Yield Calculations'!O405,IF(Worksheets!$I$45='Yield Calculations'!$P$4,'Yield Calculations'!P405,"Too Many Lanes"))))</f>
        <v>Too Many Lanes</v>
      </c>
    </row>
    <row r="406" spans="1:18">
      <c r="A406" s="83">
        <f t="shared" si="6"/>
        <v>399</v>
      </c>
      <c r="B406" s="83" t="e">
        <f>Worksheets!$S$24*(A406-0.5)</f>
        <v>#VALUE!</v>
      </c>
      <c r="C406" s="90" t="e">
        <f>IF(Worksheets!$V$24&gt;=A406,Worksheets!$G$45*Worksheets!$AD$29*(1-Worksheets!$AD$29)^('Yield Calculations'!A406-1),0)</f>
        <v>#VALUE!</v>
      </c>
      <c r="D406" s="90" t="e">
        <f>IF(Worksheets!$V$24&gt;=A406,(Worksheets!$G$45-SUM($D$7:D405))*(((2*Worksheets!$G$44*(1-Worksheets!$G$44)*Worksheets!$AD$29)+(Worksheets!$G$44^2*Worksheets!$AD$29^2))/Worksheets!$G$45),0)</f>
        <v>#VALUE!</v>
      </c>
      <c r="E406" s="90" t="e">
        <f>IF(Worksheets!$V$24&gt;=A406,(Worksheets!$G$45-SUM($E$7:E405))*((Worksheets!$G$44^3*Worksheets!$AD$29^3+3*Worksheets!$G$44^2*(1-Worksheets!$G$44)*Worksheets!$AD$29^2+3*Worksheets!$G$44*(1-Worksheets!$G$44)^2*Worksheets!$AD$29)/Worksheets!$G$45),0)</f>
        <v>#VALUE!</v>
      </c>
      <c r="F406" s="90" t="e">
        <f>IF(Worksheets!$V$24&gt;=A406,(Worksheets!$G$45-SUM($F$7:F405))*((Worksheets!$G$44^4*Worksheets!$AD$29^4+4*Worksheets!$G$44^3*(1-Worksheets!$G$44)*Worksheets!$AD$29^3+6*Worksheets!$G$44^2*(1-Worksheets!$G$44)^2*Worksheets!$AD$29^2+4*Worksheets!$G$44*(1-Worksheets!$G$44^3)*Worksheets!$AD$29)/Worksheets!$G$45),0)</f>
        <v>#VALUE!</v>
      </c>
      <c r="G406" s="90" t="str">
        <f>IF(Worksheets!$D$45='Yield Calculations'!$C$4,'Yield Calculations'!B406*'Yield Calculations'!C406,IF(Worksheets!$D$45='Yield Calculations'!$D$4,'Yield Calculations'!B406*'Yield Calculations'!D406,IF(Worksheets!$D$45='Yield Calculations'!$E$4,'Yield Calculations'!B406*'Yield Calculations'!E406,IF(Worksheets!$D$45='Yield Calculations'!$F$4,'Yield Calculations'!B406*'Yield Calculations'!F406,"Too Many Lanes"))))</f>
        <v>Too Many Lanes</v>
      </c>
      <c r="H406" s="90" t="str">
        <f>IF(Worksheets!$D$45='Yield Calculations'!$C$4,'Yield Calculations'!C406,IF(Worksheets!$D$45='Yield Calculations'!$D$4,'Yield Calculations'!D406,IF(Worksheets!$D$45='Yield Calculations'!$E$4,'Yield Calculations'!E406,IF(Worksheets!$D$45='Yield Calculations'!$F$4,'Yield Calculations'!F406,"Too Many Lanes"))))</f>
        <v>Too Many Lanes</v>
      </c>
      <c r="K406" s="83">
        <v>399</v>
      </c>
      <c r="L406" s="83" t="e">
        <f>Worksheets!$X$24*(K406-0.5)</f>
        <v>#VALUE!</v>
      </c>
      <c r="M406" s="90" t="e">
        <f>IF(Worksheets!$AA$24&gt;=K406,Worksheets!$L$45*Worksheets!$AD$29*(1-Worksheets!$AD$29)^('Yield Calculations'!K406-1),0)</f>
        <v>#VALUE!</v>
      </c>
      <c r="N406" s="90" t="e">
        <f>IF(Worksheets!$AA$24&gt;=K406,(Worksheets!$L$45-SUM($N$7:N405))*(((2*Worksheets!$L$44*(1-Worksheets!$L$44)*Worksheets!$AD$29)+(Worksheets!$L$44^2*Worksheets!$AD$29^2))/Worksheets!$L$45),0)</f>
        <v>#VALUE!</v>
      </c>
      <c r="O406" s="90" t="e">
        <f>IF(Worksheets!$AA$24&gt;=K406,(Worksheets!$L$45-SUM($O$7:O405))*((Worksheets!$L$44^3*Worksheets!$AD$29^3+3*Worksheets!$L$44^2*(1-Worksheets!$L$44)*Worksheets!$AD$29^2+3*Worksheets!$L$44*(1-Worksheets!$L$44)^2*Worksheets!$AD$29)/Worksheets!$L$45),0)</f>
        <v>#VALUE!</v>
      </c>
      <c r="P406" s="90" t="e">
        <f>IF(Worksheets!$AA$24&gt;=K406,(Worksheets!$L$45-SUM($P$7:P405))*((Worksheets!$L$44^4*Worksheets!$AD$29^4+4*Worksheets!$L$44^3*(1-Worksheets!$L$44)*Worksheets!$AD$29^3+6*Worksheets!$L$44^2*(1-Worksheets!$L$44)^2*Worksheets!$AD$29^2+4*Worksheets!$L$44*(1-Worksheets!$L$44^3)*Worksheets!$AD$29)/Worksheets!$L$45),0)</f>
        <v>#VALUE!</v>
      </c>
      <c r="Q406" s="90" t="str">
        <f>IF(Worksheets!$I$45='Yield Calculations'!$M$4,'Yield Calculations'!L406*'Yield Calculations'!M406,IF(Worksheets!$I$45='Yield Calculations'!$N$4,'Yield Calculations'!L406*'Yield Calculations'!N406,IF(Worksheets!$I$45='Yield Calculations'!$O$4,'Yield Calculations'!L406*'Yield Calculations'!O406,IF(Worksheets!$I$45='Yield Calculations'!$P$4,'Yield Calculations'!L406*'Yield Calculations'!P406,"Too Many Lanes"))))</f>
        <v>Too Many Lanes</v>
      </c>
      <c r="R406" s="90" t="str">
        <f>IF(Worksheets!$I$45='Yield Calculations'!$M$4,'Yield Calculations'!M406,IF(Worksheets!$I$45='Yield Calculations'!$N$4,'Yield Calculations'!N406,IF(Worksheets!$I$45='Yield Calculations'!$O$4,'Yield Calculations'!O406,IF(Worksheets!$I$45='Yield Calculations'!$P$4,'Yield Calculations'!P406,"Too Many Lanes"))))</f>
        <v>Too Many Lanes</v>
      </c>
    </row>
    <row r="407" spans="1:18">
      <c r="A407" s="83">
        <f t="shared" si="6"/>
        <v>400</v>
      </c>
      <c r="B407" s="83" t="e">
        <f>Worksheets!$S$24*(A407-0.5)</f>
        <v>#VALUE!</v>
      </c>
      <c r="C407" s="90" t="e">
        <f>IF(Worksheets!$V$24&gt;=A407,Worksheets!$G$45*Worksheets!$AD$29*(1-Worksheets!$AD$29)^('Yield Calculations'!A407-1),0)</f>
        <v>#VALUE!</v>
      </c>
      <c r="D407" s="90" t="e">
        <f>IF(Worksheets!$V$24&gt;=A407,(Worksheets!$G$45-SUM($D$7:D406))*(((2*Worksheets!$G$44*(1-Worksheets!$G$44)*Worksheets!$AD$29)+(Worksheets!$G$44^2*Worksheets!$AD$29^2))/Worksheets!$G$45),0)</f>
        <v>#VALUE!</v>
      </c>
      <c r="E407" s="90" t="e">
        <f>IF(Worksheets!$V$24&gt;=A407,(Worksheets!$G$45-SUM($E$7:E406))*((Worksheets!$G$44^3*Worksheets!$AD$29^3+3*Worksheets!$G$44^2*(1-Worksheets!$G$44)*Worksheets!$AD$29^2+3*Worksheets!$G$44*(1-Worksheets!$G$44)^2*Worksheets!$AD$29)/Worksheets!$G$45),0)</f>
        <v>#VALUE!</v>
      </c>
      <c r="F407" s="90" t="e">
        <f>IF(Worksheets!$V$24&gt;=A407,(Worksheets!$G$45-SUM($F$7:F406))*((Worksheets!$G$44^4*Worksheets!$AD$29^4+4*Worksheets!$G$44^3*(1-Worksheets!$G$44)*Worksheets!$AD$29^3+6*Worksheets!$G$44^2*(1-Worksheets!$G$44)^2*Worksheets!$AD$29^2+4*Worksheets!$G$44*(1-Worksheets!$G$44^3)*Worksheets!$AD$29)/Worksheets!$G$45),0)</f>
        <v>#VALUE!</v>
      </c>
      <c r="G407" s="90" t="str">
        <f>IF(Worksheets!$D$45='Yield Calculations'!$C$4,'Yield Calculations'!B407*'Yield Calculations'!C407,IF(Worksheets!$D$45='Yield Calculations'!$D$4,'Yield Calculations'!B407*'Yield Calculations'!D407,IF(Worksheets!$D$45='Yield Calculations'!$E$4,'Yield Calculations'!B407*'Yield Calculations'!E407,IF(Worksheets!$D$45='Yield Calculations'!$F$4,'Yield Calculations'!B407*'Yield Calculations'!F407,"Too Many Lanes"))))</f>
        <v>Too Many Lanes</v>
      </c>
      <c r="H407" s="90" t="str">
        <f>IF(Worksheets!$D$45='Yield Calculations'!$C$4,'Yield Calculations'!C407,IF(Worksheets!$D$45='Yield Calculations'!$D$4,'Yield Calculations'!D407,IF(Worksheets!$D$45='Yield Calculations'!$E$4,'Yield Calculations'!E407,IF(Worksheets!$D$45='Yield Calculations'!$F$4,'Yield Calculations'!F407,"Too Many Lanes"))))</f>
        <v>Too Many Lanes</v>
      </c>
      <c r="K407" s="83">
        <v>400</v>
      </c>
      <c r="L407" s="83" t="e">
        <f>Worksheets!$X$24*(K407-0.5)</f>
        <v>#VALUE!</v>
      </c>
      <c r="M407" s="90" t="e">
        <f>IF(Worksheets!$AA$24&gt;=K407,Worksheets!$L$45*Worksheets!$AD$29*(1-Worksheets!$AD$29)^('Yield Calculations'!K407-1),0)</f>
        <v>#VALUE!</v>
      </c>
      <c r="N407" s="90" t="e">
        <f>IF(Worksheets!$AA$24&gt;=K407,(Worksheets!$L$45-SUM($N$7:N406))*(((2*Worksheets!$L$44*(1-Worksheets!$L$44)*Worksheets!$AD$29)+(Worksheets!$L$44^2*Worksheets!$AD$29^2))/Worksheets!$L$45),0)</f>
        <v>#VALUE!</v>
      </c>
      <c r="O407" s="90" t="e">
        <f>IF(Worksheets!$AA$24&gt;=K407,(Worksheets!$L$45-SUM($O$7:O406))*((Worksheets!$L$44^3*Worksheets!$AD$29^3+3*Worksheets!$L$44^2*(1-Worksheets!$L$44)*Worksheets!$AD$29^2+3*Worksheets!$L$44*(1-Worksheets!$L$44)^2*Worksheets!$AD$29)/Worksheets!$L$45),0)</f>
        <v>#VALUE!</v>
      </c>
      <c r="P407" s="90" t="e">
        <f>IF(Worksheets!$AA$24&gt;=K407,(Worksheets!$L$45-SUM($P$7:P406))*((Worksheets!$L$44^4*Worksheets!$AD$29^4+4*Worksheets!$L$44^3*(1-Worksheets!$L$44)*Worksheets!$AD$29^3+6*Worksheets!$L$44^2*(1-Worksheets!$L$44)^2*Worksheets!$AD$29^2+4*Worksheets!$L$44*(1-Worksheets!$L$44^3)*Worksheets!$AD$29)/Worksheets!$L$45),0)</f>
        <v>#VALUE!</v>
      </c>
      <c r="Q407" s="90" t="str">
        <f>IF(Worksheets!$I$45='Yield Calculations'!$M$4,'Yield Calculations'!L407*'Yield Calculations'!M407,IF(Worksheets!$I$45='Yield Calculations'!$N$4,'Yield Calculations'!L407*'Yield Calculations'!N407,IF(Worksheets!$I$45='Yield Calculations'!$O$4,'Yield Calculations'!L407*'Yield Calculations'!O407,IF(Worksheets!$I$45='Yield Calculations'!$P$4,'Yield Calculations'!L407*'Yield Calculations'!P407,"Too Many Lanes"))))</f>
        <v>Too Many Lanes</v>
      </c>
      <c r="R407" s="90" t="str">
        <f>IF(Worksheets!$I$45='Yield Calculations'!$M$4,'Yield Calculations'!M407,IF(Worksheets!$I$45='Yield Calculations'!$N$4,'Yield Calculations'!N407,IF(Worksheets!$I$45='Yield Calculations'!$O$4,'Yield Calculations'!O407,IF(Worksheets!$I$45='Yield Calculations'!$P$4,'Yield Calculations'!P407,"Too Many Lanes"))))</f>
        <v>Too Many Lanes</v>
      </c>
    </row>
    <row r="408" spans="1:18">
      <c r="A408" s="83">
        <f t="shared" si="6"/>
        <v>401</v>
      </c>
      <c r="B408" s="83" t="e">
        <f>Worksheets!$S$24*(A408-0.5)</f>
        <v>#VALUE!</v>
      </c>
      <c r="C408" s="90" t="e">
        <f>IF(Worksheets!$V$24&gt;=A408,Worksheets!$G$45*Worksheets!$AD$29*(1-Worksheets!$AD$29)^('Yield Calculations'!A408-1),0)</f>
        <v>#VALUE!</v>
      </c>
      <c r="D408" s="90" t="e">
        <f>IF(Worksheets!$V$24&gt;=A408,(Worksheets!$G$45-SUM($D$7:D407))*(((2*Worksheets!$G$44*(1-Worksheets!$G$44)*Worksheets!$AD$29)+(Worksheets!$G$44^2*Worksheets!$AD$29^2))/Worksheets!$G$45),0)</f>
        <v>#VALUE!</v>
      </c>
      <c r="E408" s="90" t="e">
        <f>IF(Worksheets!$V$24&gt;=A408,(Worksheets!$G$45-SUM($E$7:E407))*((Worksheets!$G$44^3*Worksheets!$AD$29^3+3*Worksheets!$G$44^2*(1-Worksheets!$G$44)*Worksheets!$AD$29^2+3*Worksheets!$G$44*(1-Worksheets!$G$44)^2*Worksheets!$AD$29)/Worksheets!$G$45),0)</f>
        <v>#VALUE!</v>
      </c>
      <c r="F408" s="90" t="e">
        <f>IF(Worksheets!$V$24&gt;=A408,(Worksheets!$G$45-SUM($F$7:F407))*((Worksheets!$G$44^4*Worksheets!$AD$29^4+4*Worksheets!$G$44^3*(1-Worksheets!$G$44)*Worksheets!$AD$29^3+6*Worksheets!$G$44^2*(1-Worksheets!$G$44)^2*Worksheets!$AD$29^2+4*Worksheets!$G$44*(1-Worksheets!$G$44^3)*Worksheets!$AD$29)/Worksheets!$G$45),0)</f>
        <v>#VALUE!</v>
      </c>
      <c r="G408" s="90" t="str">
        <f>IF(Worksheets!$D$45='Yield Calculations'!$C$4,'Yield Calculations'!B408*'Yield Calculations'!C408,IF(Worksheets!$D$45='Yield Calculations'!$D$4,'Yield Calculations'!B408*'Yield Calculations'!D408,IF(Worksheets!$D$45='Yield Calculations'!$E$4,'Yield Calculations'!B408*'Yield Calculations'!E408,IF(Worksheets!$D$45='Yield Calculations'!$F$4,'Yield Calculations'!B408*'Yield Calculations'!F408,"Too Many Lanes"))))</f>
        <v>Too Many Lanes</v>
      </c>
      <c r="H408" s="90" t="str">
        <f>IF(Worksheets!$D$45='Yield Calculations'!$C$4,'Yield Calculations'!C408,IF(Worksheets!$D$45='Yield Calculations'!$D$4,'Yield Calculations'!D408,IF(Worksheets!$D$45='Yield Calculations'!$E$4,'Yield Calculations'!E408,IF(Worksheets!$D$45='Yield Calculations'!$F$4,'Yield Calculations'!F408,"Too Many Lanes"))))</f>
        <v>Too Many Lanes</v>
      </c>
      <c r="K408" s="83">
        <v>401</v>
      </c>
      <c r="L408" s="83" t="e">
        <f>Worksheets!$X$24*(K408-0.5)</f>
        <v>#VALUE!</v>
      </c>
      <c r="M408" s="90" t="e">
        <f>IF(Worksheets!$AA$24&gt;=K408,Worksheets!$L$45*Worksheets!$AD$29*(1-Worksheets!$AD$29)^('Yield Calculations'!K408-1),0)</f>
        <v>#VALUE!</v>
      </c>
      <c r="N408" s="90" t="e">
        <f>IF(Worksheets!$AA$24&gt;=K408,(Worksheets!$L$45-SUM($N$7:N407))*(((2*Worksheets!$L$44*(1-Worksheets!$L$44)*Worksheets!$AD$29)+(Worksheets!$L$44^2*Worksheets!$AD$29^2))/Worksheets!$L$45),0)</f>
        <v>#VALUE!</v>
      </c>
      <c r="O408" s="90" t="e">
        <f>IF(Worksheets!$AA$24&gt;=K408,(Worksheets!$L$45-SUM($O$7:O407))*((Worksheets!$L$44^3*Worksheets!$AD$29^3+3*Worksheets!$L$44^2*(1-Worksheets!$L$44)*Worksheets!$AD$29^2+3*Worksheets!$L$44*(1-Worksheets!$L$44)^2*Worksheets!$AD$29)/Worksheets!$L$45),0)</f>
        <v>#VALUE!</v>
      </c>
      <c r="P408" s="90" t="e">
        <f>IF(Worksheets!$AA$24&gt;=K408,(Worksheets!$L$45-SUM($P$7:P407))*((Worksheets!$L$44^4*Worksheets!$AD$29^4+4*Worksheets!$L$44^3*(1-Worksheets!$L$44)*Worksheets!$AD$29^3+6*Worksheets!$L$44^2*(1-Worksheets!$L$44)^2*Worksheets!$AD$29^2+4*Worksheets!$L$44*(1-Worksheets!$L$44^3)*Worksheets!$AD$29)/Worksheets!$L$45),0)</f>
        <v>#VALUE!</v>
      </c>
      <c r="Q408" s="90" t="str">
        <f>IF(Worksheets!$I$45='Yield Calculations'!$M$4,'Yield Calculations'!L408*'Yield Calculations'!M408,IF(Worksheets!$I$45='Yield Calculations'!$N$4,'Yield Calculations'!L408*'Yield Calculations'!N408,IF(Worksheets!$I$45='Yield Calculations'!$O$4,'Yield Calculations'!L408*'Yield Calculations'!O408,IF(Worksheets!$I$45='Yield Calculations'!$P$4,'Yield Calculations'!L408*'Yield Calculations'!P408,"Too Many Lanes"))))</f>
        <v>Too Many Lanes</v>
      </c>
      <c r="R408" s="90" t="str">
        <f>IF(Worksheets!$I$45='Yield Calculations'!$M$4,'Yield Calculations'!M408,IF(Worksheets!$I$45='Yield Calculations'!$N$4,'Yield Calculations'!N408,IF(Worksheets!$I$45='Yield Calculations'!$O$4,'Yield Calculations'!O408,IF(Worksheets!$I$45='Yield Calculations'!$P$4,'Yield Calculations'!P408,"Too Many Lanes"))))</f>
        <v>Too Many Lanes</v>
      </c>
    </row>
    <row r="409" spans="1:18">
      <c r="A409" s="83">
        <f t="shared" si="6"/>
        <v>402</v>
      </c>
      <c r="B409" s="83" t="e">
        <f>Worksheets!$S$24*(A409-0.5)</f>
        <v>#VALUE!</v>
      </c>
      <c r="C409" s="90" t="e">
        <f>IF(Worksheets!$V$24&gt;=A409,Worksheets!$G$45*Worksheets!$AD$29*(1-Worksheets!$AD$29)^('Yield Calculations'!A409-1),0)</f>
        <v>#VALUE!</v>
      </c>
      <c r="D409" s="90" t="e">
        <f>IF(Worksheets!$V$24&gt;=A409,(Worksheets!$G$45-SUM($D$7:D408))*(((2*Worksheets!$G$44*(1-Worksheets!$G$44)*Worksheets!$AD$29)+(Worksheets!$G$44^2*Worksheets!$AD$29^2))/Worksheets!$G$45),0)</f>
        <v>#VALUE!</v>
      </c>
      <c r="E409" s="90" t="e">
        <f>IF(Worksheets!$V$24&gt;=A409,(Worksheets!$G$45-SUM($E$7:E408))*((Worksheets!$G$44^3*Worksheets!$AD$29^3+3*Worksheets!$G$44^2*(1-Worksheets!$G$44)*Worksheets!$AD$29^2+3*Worksheets!$G$44*(1-Worksheets!$G$44)^2*Worksheets!$AD$29)/Worksheets!$G$45),0)</f>
        <v>#VALUE!</v>
      </c>
      <c r="F409" s="90" t="e">
        <f>IF(Worksheets!$V$24&gt;=A409,(Worksheets!$G$45-SUM($F$7:F408))*((Worksheets!$G$44^4*Worksheets!$AD$29^4+4*Worksheets!$G$44^3*(1-Worksheets!$G$44)*Worksheets!$AD$29^3+6*Worksheets!$G$44^2*(1-Worksheets!$G$44)^2*Worksheets!$AD$29^2+4*Worksheets!$G$44*(1-Worksheets!$G$44^3)*Worksheets!$AD$29)/Worksheets!$G$45),0)</f>
        <v>#VALUE!</v>
      </c>
      <c r="G409" s="90" t="str">
        <f>IF(Worksheets!$D$45='Yield Calculations'!$C$4,'Yield Calculations'!B409*'Yield Calculations'!C409,IF(Worksheets!$D$45='Yield Calculations'!$D$4,'Yield Calculations'!B409*'Yield Calculations'!D409,IF(Worksheets!$D$45='Yield Calculations'!$E$4,'Yield Calculations'!B409*'Yield Calculations'!E409,IF(Worksheets!$D$45='Yield Calculations'!$F$4,'Yield Calculations'!B409*'Yield Calculations'!F409,"Too Many Lanes"))))</f>
        <v>Too Many Lanes</v>
      </c>
      <c r="H409" s="90" t="str">
        <f>IF(Worksheets!$D$45='Yield Calculations'!$C$4,'Yield Calculations'!C409,IF(Worksheets!$D$45='Yield Calculations'!$D$4,'Yield Calculations'!D409,IF(Worksheets!$D$45='Yield Calculations'!$E$4,'Yield Calculations'!E409,IF(Worksheets!$D$45='Yield Calculations'!$F$4,'Yield Calculations'!F409,"Too Many Lanes"))))</f>
        <v>Too Many Lanes</v>
      </c>
      <c r="K409" s="83">
        <v>402</v>
      </c>
      <c r="L409" s="83" t="e">
        <f>Worksheets!$X$24*(K409-0.5)</f>
        <v>#VALUE!</v>
      </c>
      <c r="M409" s="90" t="e">
        <f>IF(Worksheets!$AA$24&gt;=K409,Worksheets!$L$45*Worksheets!$AD$29*(1-Worksheets!$AD$29)^('Yield Calculations'!K409-1),0)</f>
        <v>#VALUE!</v>
      </c>
      <c r="N409" s="90" t="e">
        <f>IF(Worksheets!$AA$24&gt;=K409,(Worksheets!$L$45-SUM($N$7:N408))*(((2*Worksheets!$L$44*(1-Worksheets!$L$44)*Worksheets!$AD$29)+(Worksheets!$L$44^2*Worksheets!$AD$29^2))/Worksheets!$L$45),0)</f>
        <v>#VALUE!</v>
      </c>
      <c r="O409" s="90" t="e">
        <f>IF(Worksheets!$AA$24&gt;=K409,(Worksheets!$L$45-SUM($O$7:O408))*((Worksheets!$L$44^3*Worksheets!$AD$29^3+3*Worksheets!$L$44^2*(1-Worksheets!$L$44)*Worksheets!$AD$29^2+3*Worksheets!$L$44*(1-Worksheets!$L$44)^2*Worksheets!$AD$29)/Worksheets!$L$45),0)</f>
        <v>#VALUE!</v>
      </c>
      <c r="P409" s="90" t="e">
        <f>IF(Worksheets!$AA$24&gt;=K409,(Worksheets!$L$45-SUM($P$7:P408))*((Worksheets!$L$44^4*Worksheets!$AD$29^4+4*Worksheets!$L$44^3*(1-Worksheets!$L$44)*Worksheets!$AD$29^3+6*Worksheets!$L$44^2*(1-Worksheets!$L$44)^2*Worksheets!$AD$29^2+4*Worksheets!$L$44*(1-Worksheets!$L$44^3)*Worksheets!$AD$29)/Worksheets!$L$45),0)</f>
        <v>#VALUE!</v>
      </c>
      <c r="Q409" s="90" t="str">
        <f>IF(Worksheets!$I$45='Yield Calculations'!$M$4,'Yield Calculations'!L409*'Yield Calculations'!M409,IF(Worksheets!$I$45='Yield Calculations'!$N$4,'Yield Calculations'!L409*'Yield Calculations'!N409,IF(Worksheets!$I$45='Yield Calculations'!$O$4,'Yield Calculations'!L409*'Yield Calculations'!O409,IF(Worksheets!$I$45='Yield Calculations'!$P$4,'Yield Calculations'!L409*'Yield Calculations'!P409,"Too Many Lanes"))))</f>
        <v>Too Many Lanes</v>
      </c>
      <c r="R409" s="90" t="str">
        <f>IF(Worksheets!$I$45='Yield Calculations'!$M$4,'Yield Calculations'!M409,IF(Worksheets!$I$45='Yield Calculations'!$N$4,'Yield Calculations'!N409,IF(Worksheets!$I$45='Yield Calculations'!$O$4,'Yield Calculations'!O409,IF(Worksheets!$I$45='Yield Calculations'!$P$4,'Yield Calculations'!P409,"Too Many Lanes"))))</f>
        <v>Too Many Lanes</v>
      </c>
    </row>
    <row r="410" spans="1:18">
      <c r="A410" s="83">
        <f t="shared" si="6"/>
        <v>403</v>
      </c>
      <c r="B410" s="83" t="e">
        <f>Worksheets!$S$24*(A410-0.5)</f>
        <v>#VALUE!</v>
      </c>
      <c r="C410" s="90" t="e">
        <f>IF(Worksheets!$V$24&gt;=A410,Worksheets!$G$45*Worksheets!$AD$29*(1-Worksheets!$AD$29)^('Yield Calculations'!A410-1),0)</f>
        <v>#VALUE!</v>
      </c>
      <c r="D410" s="90" t="e">
        <f>IF(Worksheets!$V$24&gt;=A410,(Worksheets!$G$45-SUM($D$7:D409))*(((2*Worksheets!$G$44*(1-Worksheets!$G$44)*Worksheets!$AD$29)+(Worksheets!$G$44^2*Worksheets!$AD$29^2))/Worksheets!$G$45),0)</f>
        <v>#VALUE!</v>
      </c>
      <c r="E410" s="90" t="e">
        <f>IF(Worksheets!$V$24&gt;=A410,(Worksheets!$G$45-SUM($E$7:E409))*((Worksheets!$G$44^3*Worksheets!$AD$29^3+3*Worksheets!$G$44^2*(1-Worksheets!$G$44)*Worksheets!$AD$29^2+3*Worksheets!$G$44*(1-Worksheets!$G$44)^2*Worksheets!$AD$29)/Worksheets!$G$45),0)</f>
        <v>#VALUE!</v>
      </c>
      <c r="F410" s="90" t="e">
        <f>IF(Worksheets!$V$24&gt;=A410,(Worksheets!$G$45-SUM($F$7:F409))*((Worksheets!$G$44^4*Worksheets!$AD$29^4+4*Worksheets!$G$44^3*(1-Worksheets!$G$44)*Worksheets!$AD$29^3+6*Worksheets!$G$44^2*(1-Worksheets!$G$44)^2*Worksheets!$AD$29^2+4*Worksheets!$G$44*(1-Worksheets!$G$44^3)*Worksheets!$AD$29)/Worksheets!$G$45),0)</f>
        <v>#VALUE!</v>
      </c>
      <c r="G410" s="90" t="str">
        <f>IF(Worksheets!$D$45='Yield Calculations'!$C$4,'Yield Calculations'!B410*'Yield Calculations'!C410,IF(Worksheets!$D$45='Yield Calculations'!$D$4,'Yield Calculations'!B410*'Yield Calculations'!D410,IF(Worksheets!$D$45='Yield Calculations'!$E$4,'Yield Calculations'!B410*'Yield Calculations'!E410,IF(Worksheets!$D$45='Yield Calculations'!$F$4,'Yield Calculations'!B410*'Yield Calculations'!F410,"Too Many Lanes"))))</f>
        <v>Too Many Lanes</v>
      </c>
      <c r="H410" s="90" t="str">
        <f>IF(Worksheets!$D$45='Yield Calculations'!$C$4,'Yield Calculations'!C410,IF(Worksheets!$D$45='Yield Calculations'!$D$4,'Yield Calculations'!D410,IF(Worksheets!$D$45='Yield Calculations'!$E$4,'Yield Calculations'!E410,IF(Worksheets!$D$45='Yield Calculations'!$F$4,'Yield Calculations'!F410,"Too Many Lanes"))))</f>
        <v>Too Many Lanes</v>
      </c>
      <c r="K410" s="83">
        <v>403</v>
      </c>
      <c r="L410" s="83" t="e">
        <f>Worksheets!$X$24*(K410-0.5)</f>
        <v>#VALUE!</v>
      </c>
      <c r="M410" s="90" t="e">
        <f>IF(Worksheets!$AA$24&gt;=K410,Worksheets!$L$45*Worksheets!$AD$29*(1-Worksheets!$AD$29)^('Yield Calculations'!K410-1),0)</f>
        <v>#VALUE!</v>
      </c>
      <c r="N410" s="90" t="e">
        <f>IF(Worksheets!$AA$24&gt;=K410,(Worksheets!$L$45-SUM($N$7:N409))*(((2*Worksheets!$L$44*(1-Worksheets!$L$44)*Worksheets!$AD$29)+(Worksheets!$L$44^2*Worksheets!$AD$29^2))/Worksheets!$L$45),0)</f>
        <v>#VALUE!</v>
      </c>
      <c r="O410" s="90" t="e">
        <f>IF(Worksheets!$AA$24&gt;=K410,(Worksheets!$L$45-SUM($O$7:O409))*((Worksheets!$L$44^3*Worksheets!$AD$29^3+3*Worksheets!$L$44^2*(1-Worksheets!$L$44)*Worksheets!$AD$29^2+3*Worksheets!$L$44*(1-Worksheets!$L$44)^2*Worksheets!$AD$29)/Worksheets!$L$45),0)</f>
        <v>#VALUE!</v>
      </c>
      <c r="P410" s="90" t="e">
        <f>IF(Worksheets!$AA$24&gt;=K410,(Worksheets!$L$45-SUM($P$7:P409))*((Worksheets!$L$44^4*Worksheets!$AD$29^4+4*Worksheets!$L$44^3*(1-Worksheets!$L$44)*Worksheets!$AD$29^3+6*Worksheets!$L$44^2*(1-Worksheets!$L$44)^2*Worksheets!$AD$29^2+4*Worksheets!$L$44*(1-Worksheets!$L$44^3)*Worksheets!$AD$29)/Worksheets!$L$45),0)</f>
        <v>#VALUE!</v>
      </c>
      <c r="Q410" s="90" t="str">
        <f>IF(Worksheets!$I$45='Yield Calculations'!$M$4,'Yield Calculations'!L410*'Yield Calculations'!M410,IF(Worksheets!$I$45='Yield Calculations'!$N$4,'Yield Calculations'!L410*'Yield Calculations'!N410,IF(Worksheets!$I$45='Yield Calculations'!$O$4,'Yield Calculations'!L410*'Yield Calculations'!O410,IF(Worksheets!$I$45='Yield Calculations'!$P$4,'Yield Calculations'!L410*'Yield Calculations'!P410,"Too Many Lanes"))))</f>
        <v>Too Many Lanes</v>
      </c>
      <c r="R410" s="90" t="str">
        <f>IF(Worksheets!$I$45='Yield Calculations'!$M$4,'Yield Calculations'!M410,IF(Worksheets!$I$45='Yield Calculations'!$N$4,'Yield Calculations'!N410,IF(Worksheets!$I$45='Yield Calculations'!$O$4,'Yield Calculations'!O410,IF(Worksheets!$I$45='Yield Calculations'!$P$4,'Yield Calculations'!P410,"Too Many Lanes"))))</f>
        <v>Too Many Lanes</v>
      </c>
    </row>
    <row r="411" spans="1:18">
      <c r="A411" s="83">
        <f t="shared" si="6"/>
        <v>404</v>
      </c>
      <c r="B411" s="83" t="e">
        <f>Worksheets!$S$24*(A411-0.5)</f>
        <v>#VALUE!</v>
      </c>
      <c r="C411" s="90" t="e">
        <f>IF(Worksheets!$V$24&gt;=A411,Worksheets!$G$45*Worksheets!$AD$29*(1-Worksheets!$AD$29)^('Yield Calculations'!A411-1),0)</f>
        <v>#VALUE!</v>
      </c>
      <c r="D411" s="90" t="e">
        <f>IF(Worksheets!$V$24&gt;=A411,(Worksheets!$G$45-SUM($D$7:D410))*(((2*Worksheets!$G$44*(1-Worksheets!$G$44)*Worksheets!$AD$29)+(Worksheets!$G$44^2*Worksheets!$AD$29^2))/Worksheets!$G$45),0)</f>
        <v>#VALUE!</v>
      </c>
      <c r="E411" s="90" t="e">
        <f>IF(Worksheets!$V$24&gt;=A411,(Worksheets!$G$45-SUM($E$7:E410))*((Worksheets!$G$44^3*Worksheets!$AD$29^3+3*Worksheets!$G$44^2*(1-Worksheets!$G$44)*Worksheets!$AD$29^2+3*Worksheets!$G$44*(1-Worksheets!$G$44)^2*Worksheets!$AD$29)/Worksheets!$G$45),0)</f>
        <v>#VALUE!</v>
      </c>
      <c r="F411" s="90" t="e">
        <f>IF(Worksheets!$V$24&gt;=A411,(Worksheets!$G$45-SUM($F$7:F410))*((Worksheets!$G$44^4*Worksheets!$AD$29^4+4*Worksheets!$G$44^3*(1-Worksheets!$G$44)*Worksheets!$AD$29^3+6*Worksheets!$G$44^2*(1-Worksheets!$G$44)^2*Worksheets!$AD$29^2+4*Worksheets!$G$44*(1-Worksheets!$G$44^3)*Worksheets!$AD$29)/Worksheets!$G$45),0)</f>
        <v>#VALUE!</v>
      </c>
      <c r="G411" s="90" t="str">
        <f>IF(Worksheets!$D$45='Yield Calculations'!$C$4,'Yield Calculations'!B411*'Yield Calculations'!C411,IF(Worksheets!$D$45='Yield Calculations'!$D$4,'Yield Calculations'!B411*'Yield Calculations'!D411,IF(Worksheets!$D$45='Yield Calculations'!$E$4,'Yield Calculations'!B411*'Yield Calculations'!E411,IF(Worksheets!$D$45='Yield Calculations'!$F$4,'Yield Calculations'!B411*'Yield Calculations'!F411,"Too Many Lanes"))))</f>
        <v>Too Many Lanes</v>
      </c>
      <c r="H411" s="90" t="str">
        <f>IF(Worksheets!$D$45='Yield Calculations'!$C$4,'Yield Calculations'!C411,IF(Worksheets!$D$45='Yield Calculations'!$D$4,'Yield Calculations'!D411,IF(Worksheets!$D$45='Yield Calculations'!$E$4,'Yield Calculations'!E411,IF(Worksheets!$D$45='Yield Calculations'!$F$4,'Yield Calculations'!F411,"Too Many Lanes"))))</f>
        <v>Too Many Lanes</v>
      </c>
      <c r="K411" s="83">
        <v>404</v>
      </c>
      <c r="L411" s="83" t="e">
        <f>Worksheets!$X$24*(K411-0.5)</f>
        <v>#VALUE!</v>
      </c>
      <c r="M411" s="90" t="e">
        <f>IF(Worksheets!$AA$24&gt;=K411,Worksheets!$L$45*Worksheets!$AD$29*(1-Worksheets!$AD$29)^('Yield Calculations'!K411-1),0)</f>
        <v>#VALUE!</v>
      </c>
      <c r="N411" s="90" t="e">
        <f>IF(Worksheets!$AA$24&gt;=K411,(Worksheets!$L$45-SUM($N$7:N410))*(((2*Worksheets!$L$44*(1-Worksheets!$L$44)*Worksheets!$AD$29)+(Worksheets!$L$44^2*Worksheets!$AD$29^2))/Worksheets!$L$45),0)</f>
        <v>#VALUE!</v>
      </c>
      <c r="O411" s="90" t="e">
        <f>IF(Worksheets!$AA$24&gt;=K411,(Worksheets!$L$45-SUM($O$7:O410))*((Worksheets!$L$44^3*Worksheets!$AD$29^3+3*Worksheets!$L$44^2*(1-Worksheets!$L$44)*Worksheets!$AD$29^2+3*Worksheets!$L$44*(1-Worksheets!$L$44)^2*Worksheets!$AD$29)/Worksheets!$L$45),0)</f>
        <v>#VALUE!</v>
      </c>
      <c r="P411" s="90" t="e">
        <f>IF(Worksheets!$AA$24&gt;=K411,(Worksheets!$L$45-SUM($P$7:P410))*((Worksheets!$L$44^4*Worksheets!$AD$29^4+4*Worksheets!$L$44^3*(1-Worksheets!$L$44)*Worksheets!$AD$29^3+6*Worksheets!$L$44^2*(1-Worksheets!$L$44)^2*Worksheets!$AD$29^2+4*Worksheets!$L$44*(1-Worksheets!$L$44^3)*Worksheets!$AD$29)/Worksheets!$L$45),0)</f>
        <v>#VALUE!</v>
      </c>
      <c r="Q411" s="90" t="str">
        <f>IF(Worksheets!$I$45='Yield Calculations'!$M$4,'Yield Calculations'!L411*'Yield Calculations'!M411,IF(Worksheets!$I$45='Yield Calculations'!$N$4,'Yield Calculations'!L411*'Yield Calculations'!N411,IF(Worksheets!$I$45='Yield Calculations'!$O$4,'Yield Calculations'!L411*'Yield Calculations'!O411,IF(Worksheets!$I$45='Yield Calculations'!$P$4,'Yield Calculations'!L411*'Yield Calculations'!P411,"Too Many Lanes"))))</f>
        <v>Too Many Lanes</v>
      </c>
      <c r="R411" s="90" t="str">
        <f>IF(Worksheets!$I$45='Yield Calculations'!$M$4,'Yield Calculations'!M411,IF(Worksheets!$I$45='Yield Calculations'!$N$4,'Yield Calculations'!N411,IF(Worksheets!$I$45='Yield Calculations'!$O$4,'Yield Calculations'!O411,IF(Worksheets!$I$45='Yield Calculations'!$P$4,'Yield Calculations'!P411,"Too Many Lanes"))))</f>
        <v>Too Many Lanes</v>
      </c>
    </row>
    <row r="412" spans="1:18">
      <c r="A412" s="83">
        <f t="shared" si="6"/>
        <v>405</v>
      </c>
      <c r="B412" s="83" t="e">
        <f>Worksheets!$S$24*(A412-0.5)</f>
        <v>#VALUE!</v>
      </c>
      <c r="C412" s="90" t="e">
        <f>IF(Worksheets!$V$24&gt;=A412,Worksheets!$G$45*Worksheets!$AD$29*(1-Worksheets!$AD$29)^('Yield Calculations'!A412-1),0)</f>
        <v>#VALUE!</v>
      </c>
      <c r="D412" s="90" t="e">
        <f>IF(Worksheets!$V$24&gt;=A412,(Worksheets!$G$45-SUM($D$7:D411))*(((2*Worksheets!$G$44*(1-Worksheets!$G$44)*Worksheets!$AD$29)+(Worksheets!$G$44^2*Worksheets!$AD$29^2))/Worksheets!$G$45),0)</f>
        <v>#VALUE!</v>
      </c>
      <c r="E412" s="90" t="e">
        <f>IF(Worksheets!$V$24&gt;=A412,(Worksheets!$G$45-SUM($E$7:E411))*((Worksheets!$G$44^3*Worksheets!$AD$29^3+3*Worksheets!$G$44^2*(1-Worksheets!$G$44)*Worksheets!$AD$29^2+3*Worksheets!$G$44*(1-Worksheets!$G$44)^2*Worksheets!$AD$29)/Worksheets!$G$45),0)</f>
        <v>#VALUE!</v>
      </c>
      <c r="F412" s="90" t="e">
        <f>IF(Worksheets!$V$24&gt;=A412,(Worksheets!$G$45-SUM($F$7:F411))*((Worksheets!$G$44^4*Worksheets!$AD$29^4+4*Worksheets!$G$44^3*(1-Worksheets!$G$44)*Worksheets!$AD$29^3+6*Worksheets!$G$44^2*(1-Worksheets!$G$44)^2*Worksheets!$AD$29^2+4*Worksheets!$G$44*(1-Worksheets!$G$44^3)*Worksheets!$AD$29)/Worksheets!$G$45),0)</f>
        <v>#VALUE!</v>
      </c>
      <c r="G412" s="90" t="str">
        <f>IF(Worksheets!$D$45='Yield Calculations'!$C$4,'Yield Calculations'!B412*'Yield Calculations'!C412,IF(Worksheets!$D$45='Yield Calculations'!$D$4,'Yield Calculations'!B412*'Yield Calculations'!D412,IF(Worksheets!$D$45='Yield Calculations'!$E$4,'Yield Calculations'!B412*'Yield Calculations'!E412,IF(Worksheets!$D$45='Yield Calculations'!$F$4,'Yield Calculations'!B412*'Yield Calculations'!F412,"Too Many Lanes"))))</f>
        <v>Too Many Lanes</v>
      </c>
      <c r="H412" s="90" t="str">
        <f>IF(Worksheets!$D$45='Yield Calculations'!$C$4,'Yield Calculations'!C412,IF(Worksheets!$D$45='Yield Calculations'!$D$4,'Yield Calculations'!D412,IF(Worksheets!$D$45='Yield Calculations'!$E$4,'Yield Calculations'!E412,IF(Worksheets!$D$45='Yield Calculations'!$F$4,'Yield Calculations'!F412,"Too Many Lanes"))))</f>
        <v>Too Many Lanes</v>
      </c>
      <c r="K412" s="83">
        <v>405</v>
      </c>
      <c r="L412" s="83" t="e">
        <f>Worksheets!$X$24*(K412-0.5)</f>
        <v>#VALUE!</v>
      </c>
      <c r="M412" s="90" t="e">
        <f>IF(Worksheets!$AA$24&gt;=K412,Worksheets!$L$45*Worksheets!$AD$29*(1-Worksheets!$AD$29)^('Yield Calculations'!K412-1),0)</f>
        <v>#VALUE!</v>
      </c>
      <c r="N412" s="90" t="e">
        <f>IF(Worksheets!$AA$24&gt;=K412,(Worksheets!$L$45-SUM($N$7:N411))*(((2*Worksheets!$L$44*(1-Worksheets!$L$44)*Worksheets!$AD$29)+(Worksheets!$L$44^2*Worksheets!$AD$29^2))/Worksheets!$L$45),0)</f>
        <v>#VALUE!</v>
      </c>
      <c r="O412" s="90" t="e">
        <f>IF(Worksheets!$AA$24&gt;=K412,(Worksheets!$L$45-SUM($O$7:O411))*((Worksheets!$L$44^3*Worksheets!$AD$29^3+3*Worksheets!$L$44^2*(1-Worksheets!$L$44)*Worksheets!$AD$29^2+3*Worksheets!$L$44*(1-Worksheets!$L$44)^2*Worksheets!$AD$29)/Worksheets!$L$45),0)</f>
        <v>#VALUE!</v>
      </c>
      <c r="P412" s="90" t="e">
        <f>IF(Worksheets!$AA$24&gt;=K412,(Worksheets!$L$45-SUM($P$7:P411))*((Worksheets!$L$44^4*Worksheets!$AD$29^4+4*Worksheets!$L$44^3*(1-Worksheets!$L$44)*Worksheets!$AD$29^3+6*Worksheets!$L$44^2*(1-Worksheets!$L$44)^2*Worksheets!$AD$29^2+4*Worksheets!$L$44*(1-Worksheets!$L$44^3)*Worksheets!$AD$29)/Worksheets!$L$45),0)</f>
        <v>#VALUE!</v>
      </c>
      <c r="Q412" s="90" t="str">
        <f>IF(Worksheets!$I$45='Yield Calculations'!$M$4,'Yield Calculations'!L412*'Yield Calculations'!M412,IF(Worksheets!$I$45='Yield Calculations'!$N$4,'Yield Calculations'!L412*'Yield Calculations'!N412,IF(Worksheets!$I$45='Yield Calculations'!$O$4,'Yield Calculations'!L412*'Yield Calculations'!O412,IF(Worksheets!$I$45='Yield Calculations'!$P$4,'Yield Calculations'!L412*'Yield Calculations'!P412,"Too Many Lanes"))))</f>
        <v>Too Many Lanes</v>
      </c>
      <c r="R412" s="90" t="str">
        <f>IF(Worksheets!$I$45='Yield Calculations'!$M$4,'Yield Calculations'!M412,IF(Worksheets!$I$45='Yield Calculations'!$N$4,'Yield Calculations'!N412,IF(Worksheets!$I$45='Yield Calculations'!$O$4,'Yield Calculations'!O412,IF(Worksheets!$I$45='Yield Calculations'!$P$4,'Yield Calculations'!P412,"Too Many Lanes"))))</f>
        <v>Too Many Lanes</v>
      </c>
    </row>
    <row r="413" spans="1:18">
      <c r="A413" s="83">
        <f t="shared" si="6"/>
        <v>406</v>
      </c>
      <c r="B413" s="83" t="e">
        <f>Worksheets!$S$24*(A413-0.5)</f>
        <v>#VALUE!</v>
      </c>
      <c r="C413" s="90" t="e">
        <f>IF(Worksheets!$V$24&gt;=A413,Worksheets!$G$45*Worksheets!$AD$29*(1-Worksheets!$AD$29)^('Yield Calculations'!A413-1),0)</f>
        <v>#VALUE!</v>
      </c>
      <c r="D413" s="90" t="e">
        <f>IF(Worksheets!$V$24&gt;=A413,(Worksheets!$G$45-SUM($D$7:D412))*(((2*Worksheets!$G$44*(1-Worksheets!$G$44)*Worksheets!$AD$29)+(Worksheets!$G$44^2*Worksheets!$AD$29^2))/Worksheets!$G$45),0)</f>
        <v>#VALUE!</v>
      </c>
      <c r="E413" s="90" t="e">
        <f>IF(Worksheets!$V$24&gt;=A413,(Worksheets!$G$45-SUM($E$7:E412))*((Worksheets!$G$44^3*Worksheets!$AD$29^3+3*Worksheets!$G$44^2*(1-Worksheets!$G$44)*Worksheets!$AD$29^2+3*Worksheets!$G$44*(1-Worksheets!$G$44)^2*Worksheets!$AD$29)/Worksheets!$G$45),0)</f>
        <v>#VALUE!</v>
      </c>
      <c r="F413" s="90" t="e">
        <f>IF(Worksheets!$V$24&gt;=A413,(Worksheets!$G$45-SUM($F$7:F412))*((Worksheets!$G$44^4*Worksheets!$AD$29^4+4*Worksheets!$G$44^3*(1-Worksheets!$G$44)*Worksheets!$AD$29^3+6*Worksheets!$G$44^2*(1-Worksheets!$G$44)^2*Worksheets!$AD$29^2+4*Worksheets!$G$44*(1-Worksheets!$G$44^3)*Worksheets!$AD$29)/Worksheets!$G$45),0)</f>
        <v>#VALUE!</v>
      </c>
      <c r="G413" s="90" t="str">
        <f>IF(Worksheets!$D$45='Yield Calculations'!$C$4,'Yield Calculations'!B413*'Yield Calculations'!C413,IF(Worksheets!$D$45='Yield Calculations'!$D$4,'Yield Calculations'!B413*'Yield Calculations'!D413,IF(Worksheets!$D$45='Yield Calculations'!$E$4,'Yield Calculations'!B413*'Yield Calculations'!E413,IF(Worksheets!$D$45='Yield Calculations'!$F$4,'Yield Calculations'!B413*'Yield Calculations'!F413,"Too Many Lanes"))))</f>
        <v>Too Many Lanes</v>
      </c>
      <c r="H413" s="90" t="str">
        <f>IF(Worksheets!$D$45='Yield Calculations'!$C$4,'Yield Calculations'!C413,IF(Worksheets!$D$45='Yield Calculations'!$D$4,'Yield Calculations'!D413,IF(Worksheets!$D$45='Yield Calculations'!$E$4,'Yield Calculations'!E413,IF(Worksheets!$D$45='Yield Calculations'!$F$4,'Yield Calculations'!F413,"Too Many Lanes"))))</f>
        <v>Too Many Lanes</v>
      </c>
      <c r="K413" s="83">
        <v>406</v>
      </c>
      <c r="L413" s="83" t="e">
        <f>Worksheets!$X$24*(K413-0.5)</f>
        <v>#VALUE!</v>
      </c>
      <c r="M413" s="90" t="e">
        <f>IF(Worksheets!$AA$24&gt;=K413,Worksheets!$L$45*Worksheets!$AD$29*(1-Worksheets!$AD$29)^('Yield Calculations'!K413-1),0)</f>
        <v>#VALUE!</v>
      </c>
      <c r="N413" s="90" t="e">
        <f>IF(Worksheets!$AA$24&gt;=K413,(Worksheets!$L$45-SUM($N$7:N412))*(((2*Worksheets!$L$44*(1-Worksheets!$L$44)*Worksheets!$AD$29)+(Worksheets!$L$44^2*Worksheets!$AD$29^2))/Worksheets!$L$45),0)</f>
        <v>#VALUE!</v>
      </c>
      <c r="O413" s="90" t="e">
        <f>IF(Worksheets!$AA$24&gt;=K413,(Worksheets!$L$45-SUM($O$7:O412))*((Worksheets!$L$44^3*Worksheets!$AD$29^3+3*Worksheets!$L$44^2*(1-Worksheets!$L$44)*Worksheets!$AD$29^2+3*Worksheets!$L$44*(1-Worksheets!$L$44)^2*Worksheets!$AD$29)/Worksheets!$L$45),0)</f>
        <v>#VALUE!</v>
      </c>
      <c r="P413" s="90" t="e">
        <f>IF(Worksheets!$AA$24&gt;=K413,(Worksheets!$L$45-SUM($P$7:P412))*((Worksheets!$L$44^4*Worksheets!$AD$29^4+4*Worksheets!$L$44^3*(1-Worksheets!$L$44)*Worksheets!$AD$29^3+6*Worksheets!$L$44^2*(1-Worksheets!$L$44)^2*Worksheets!$AD$29^2+4*Worksheets!$L$44*(1-Worksheets!$L$44^3)*Worksheets!$AD$29)/Worksheets!$L$45),0)</f>
        <v>#VALUE!</v>
      </c>
      <c r="Q413" s="90" t="str">
        <f>IF(Worksheets!$I$45='Yield Calculations'!$M$4,'Yield Calculations'!L413*'Yield Calculations'!M413,IF(Worksheets!$I$45='Yield Calculations'!$N$4,'Yield Calculations'!L413*'Yield Calculations'!N413,IF(Worksheets!$I$45='Yield Calculations'!$O$4,'Yield Calculations'!L413*'Yield Calculations'!O413,IF(Worksheets!$I$45='Yield Calculations'!$P$4,'Yield Calculations'!L413*'Yield Calculations'!P413,"Too Many Lanes"))))</f>
        <v>Too Many Lanes</v>
      </c>
      <c r="R413" s="90" t="str">
        <f>IF(Worksheets!$I$45='Yield Calculations'!$M$4,'Yield Calculations'!M413,IF(Worksheets!$I$45='Yield Calculations'!$N$4,'Yield Calculations'!N413,IF(Worksheets!$I$45='Yield Calculations'!$O$4,'Yield Calculations'!O413,IF(Worksheets!$I$45='Yield Calculations'!$P$4,'Yield Calculations'!P413,"Too Many Lanes"))))</f>
        <v>Too Many Lanes</v>
      </c>
    </row>
    <row r="414" spans="1:18">
      <c r="A414" s="83">
        <f t="shared" si="6"/>
        <v>407</v>
      </c>
      <c r="B414" s="83" t="e">
        <f>Worksheets!$S$24*(A414-0.5)</f>
        <v>#VALUE!</v>
      </c>
      <c r="C414" s="90" t="e">
        <f>IF(Worksheets!$V$24&gt;=A414,Worksheets!$G$45*Worksheets!$AD$29*(1-Worksheets!$AD$29)^('Yield Calculations'!A414-1),0)</f>
        <v>#VALUE!</v>
      </c>
      <c r="D414" s="90" t="e">
        <f>IF(Worksheets!$V$24&gt;=A414,(Worksheets!$G$45-SUM($D$7:D413))*(((2*Worksheets!$G$44*(1-Worksheets!$G$44)*Worksheets!$AD$29)+(Worksheets!$G$44^2*Worksheets!$AD$29^2))/Worksheets!$G$45),0)</f>
        <v>#VALUE!</v>
      </c>
      <c r="E414" s="90" t="e">
        <f>IF(Worksheets!$V$24&gt;=A414,(Worksheets!$G$45-SUM($E$7:E413))*((Worksheets!$G$44^3*Worksheets!$AD$29^3+3*Worksheets!$G$44^2*(1-Worksheets!$G$44)*Worksheets!$AD$29^2+3*Worksheets!$G$44*(1-Worksheets!$G$44)^2*Worksheets!$AD$29)/Worksheets!$G$45),0)</f>
        <v>#VALUE!</v>
      </c>
      <c r="F414" s="90" t="e">
        <f>IF(Worksheets!$V$24&gt;=A414,(Worksheets!$G$45-SUM($F$7:F413))*((Worksheets!$G$44^4*Worksheets!$AD$29^4+4*Worksheets!$G$44^3*(1-Worksheets!$G$44)*Worksheets!$AD$29^3+6*Worksheets!$G$44^2*(1-Worksheets!$G$44)^2*Worksheets!$AD$29^2+4*Worksheets!$G$44*(1-Worksheets!$G$44^3)*Worksheets!$AD$29)/Worksheets!$G$45),0)</f>
        <v>#VALUE!</v>
      </c>
      <c r="G414" s="90" t="str">
        <f>IF(Worksheets!$D$45='Yield Calculations'!$C$4,'Yield Calculations'!B414*'Yield Calculations'!C414,IF(Worksheets!$D$45='Yield Calculations'!$D$4,'Yield Calculations'!B414*'Yield Calculations'!D414,IF(Worksheets!$D$45='Yield Calculations'!$E$4,'Yield Calculations'!B414*'Yield Calculations'!E414,IF(Worksheets!$D$45='Yield Calculations'!$F$4,'Yield Calculations'!B414*'Yield Calculations'!F414,"Too Many Lanes"))))</f>
        <v>Too Many Lanes</v>
      </c>
      <c r="H414" s="90" t="str">
        <f>IF(Worksheets!$D$45='Yield Calculations'!$C$4,'Yield Calculations'!C414,IF(Worksheets!$D$45='Yield Calculations'!$D$4,'Yield Calculations'!D414,IF(Worksheets!$D$45='Yield Calculations'!$E$4,'Yield Calculations'!E414,IF(Worksheets!$D$45='Yield Calculations'!$F$4,'Yield Calculations'!F414,"Too Many Lanes"))))</f>
        <v>Too Many Lanes</v>
      </c>
      <c r="K414" s="83">
        <v>407</v>
      </c>
      <c r="L414" s="83" t="e">
        <f>Worksheets!$X$24*(K414-0.5)</f>
        <v>#VALUE!</v>
      </c>
      <c r="M414" s="90" t="e">
        <f>IF(Worksheets!$AA$24&gt;=K414,Worksheets!$L$45*Worksheets!$AD$29*(1-Worksheets!$AD$29)^('Yield Calculations'!K414-1),0)</f>
        <v>#VALUE!</v>
      </c>
      <c r="N414" s="90" t="e">
        <f>IF(Worksheets!$AA$24&gt;=K414,(Worksheets!$L$45-SUM($N$7:N413))*(((2*Worksheets!$L$44*(1-Worksheets!$L$44)*Worksheets!$AD$29)+(Worksheets!$L$44^2*Worksheets!$AD$29^2))/Worksheets!$L$45),0)</f>
        <v>#VALUE!</v>
      </c>
      <c r="O414" s="90" t="e">
        <f>IF(Worksheets!$AA$24&gt;=K414,(Worksheets!$L$45-SUM($O$7:O413))*((Worksheets!$L$44^3*Worksheets!$AD$29^3+3*Worksheets!$L$44^2*(1-Worksheets!$L$44)*Worksheets!$AD$29^2+3*Worksheets!$L$44*(1-Worksheets!$L$44)^2*Worksheets!$AD$29)/Worksheets!$L$45),0)</f>
        <v>#VALUE!</v>
      </c>
      <c r="P414" s="90" t="e">
        <f>IF(Worksheets!$AA$24&gt;=K414,(Worksheets!$L$45-SUM($P$7:P413))*((Worksheets!$L$44^4*Worksheets!$AD$29^4+4*Worksheets!$L$44^3*(1-Worksheets!$L$44)*Worksheets!$AD$29^3+6*Worksheets!$L$44^2*(1-Worksheets!$L$44)^2*Worksheets!$AD$29^2+4*Worksheets!$L$44*(1-Worksheets!$L$44^3)*Worksheets!$AD$29)/Worksheets!$L$45),0)</f>
        <v>#VALUE!</v>
      </c>
      <c r="Q414" s="90" t="str">
        <f>IF(Worksheets!$I$45='Yield Calculations'!$M$4,'Yield Calculations'!L414*'Yield Calculations'!M414,IF(Worksheets!$I$45='Yield Calculations'!$N$4,'Yield Calculations'!L414*'Yield Calculations'!N414,IF(Worksheets!$I$45='Yield Calculations'!$O$4,'Yield Calculations'!L414*'Yield Calculations'!O414,IF(Worksheets!$I$45='Yield Calculations'!$P$4,'Yield Calculations'!L414*'Yield Calculations'!P414,"Too Many Lanes"))))</f>
        <v>Too Many Lanes</v>
      </c>
      <c r="R414" s="90" t="str">
        <f>IF(Worksheets!$I$45='Yield Calculations'!$M$4,'Yield Calculations'!M414,IF(Worksheets!$I$45='Yield Calculations'!$N$4,'Yield Calculations'!N414,IF(Worksheets!$I$45='Yield Calculations'!$O$4,'Yield Calculations'!O414,IF(Worksheets!$I$45='Yield Calculations'!$P$4,'Yield Calculations'!P414,"Too Many Lanes"))))</f>
        <v>Too Many Lanes</v>
      </c>
    </row>
    <row r="415" spans="1:18">
      <c r="A415" s="83">
        <f t="shared" si="6"/>
        <v>408</v>
      </c>
      <c r="B415" s="83" t="e">
        <f>Worksheets!$S$24*(A415-0.5)</f>
        <v>#VALUE!</v>
      </c>
      <c r="C415" s="90" t="e">
        <f>IF(Worksheets!$V$24&gt;=A415,Worksheets!$G$45*Worksheets!$AD$29*(1-Worksheets!$AD$29)^('Yield Calculations'!A415-1),0)</f>
        <v>#VALUE!</v>
      </c>
      <c r="D415" s="90" t="e">
        <f>IF(Worksheets!$V$24&gt;=A415,(Worksheets!$G$45-SUM($D$7:D414))*(((2*Worksheets!$G$44*(1-Worksheets!$G$44)*Worksheets!$AD$29)+(Worksheets!$G$44^2*Worksheets!$AD$29^2))/Worksheets!$G$45),0)</f>
        <v>#VALUE!</v>
      </c>
      <c r="E415" s="90" t="e">
        <f>IF(Worksheets!$V$24&gt;=A415,(Worksheets!$G$45-SUM($E$7:E414))*((Worksheets!$G$44^3*Worksheets!$AD$29^3+3*Worksheets!$G$44^2*(1-Worksheets!$G$44)*Worksheets!$AD$29^2+3*Worksheets!$G$44*(1-Worksheets!$G$44)^2*Worksheets!$AD$29)/Worksheets!$G$45),0)</f>
        <v>#VALUE!</v>
      </c>
      <c r="F415" s="90" t="e">
        <f>IF(Worksheets!$V$24&gt;=A415,(Worksheets!$G$45-SUM($F$7:F414))*((Worksheets!$G$44^4*Worksheets!$AD$29^4+4*Worksheets!$G$44^3*(1-Worksheets!$G$44)*Worksheets!$AD$29^3+6*Worksheets!$G$44^2*(1-Worksheets!$G$44)^2*Worksheets!$AD$29^2+4*Worksheets!$G$44*(1-Worksheets!$G$44^3)*Worksheets!$AD$29)/Worksheets!$G$45),0)</f>
        <v>#VALUE!</v>
      </c>
      <c r="G415" s="90" t="str">
        <f>IF(Worksheets!$D$45='Yield Calculations'!$C$4,'Yield Calculations'!B415*'Yield Calculations'!C415,IF(Worksheets!$D$45='Yield Calculations'!$D$4,'Yield Calculations'!B415*'Yield Calculations'!D415,IF(Worksheets!$D$45='Yield Calculations'!$E$4,'Yield Calculations'!B415*'Yield Calculations'!E415,IF(Worksheets!$D$45='Yield Calculations'!$F$4,'Yield Calculations'!B415*'Yield Calculations'!F415,"Too Many Lanes"))))</f>
        <v>Too Many Lanes</v>
      </c>
      <c r="H415" s="90" t="str">
        <f>IF(Worksheets!$D$45='Yield Calculations'!$C$4,'Yield Calculations'!C415,IF(Worksheets!$D$45='Yield Calculations'!$D$4,'Yield Calculations'!D415,IF(Worksheets!$D$45='Yield Calculations'!$E$4,'Yield Calculations'!E415,IF(Worksheets!$D$45='Yield Calculations'!$F$4,'Yield Calculations'!F415,"Too Many Lanes"))))</f>
        <v>Too Many Lanes</v>
      </c>
      <c r="K415" s="83">
        <v>408</v>
      </c>
      <c r="L415" s="83" t="e">
        <f>Worksheets!$X$24*(K415-0.5)</f>
        <v>#VALUE!</v>
      </c>
      <c r="M415" s="90" t="e">
        <f>IF(Worksheets!$AA$24&gt;=K415,Worksheets!$L$45*Worksheets!$AD$29*(1-Worksheets!$AD$29)^('Yield Calculations'!K415-1),0)</f>
        <v>#VALUE!</v>
      </c>
      <c r="N415" s="90" t="e">
        <f>IF(Worksheets!$AA$24&gt;=K415,(Worksheets!$L$45-SUM($N$7:N414))*(((2*Worksheets!$L$44*(1-Worksheets!$L$44)*Worksheets!$AD$29)+(Worksheets!$L$44^2*Worksheets!$AD$29^2))/Worksheets!$L$45),0)</f>
        <v>#VALUE!</v>
      </c>
      <c r="O415" s="90" t="e">
        <f>IF(Worksheets!$AA$24&gt;=K415,(Worksheets!$L$45-SUM($O$7:O414))*((Worksheets!$L$44^3*Worksheets!$AD$29^3+3*Worksheets!$L$44^2*(1-Worksheets!$L$44)*Worksheets!$AD$29^2+3*Worksheets!$L$44*(1-Worksheets!$L$44)^2*Worksheets!$AD$29)/Worksheets!$L$45),0)</f>
        <v>#VALUE!</v>
      </c>
      <c r="P415" s="90" t="e">
        <f>IF(Worksheets!$AA$24&gt;=K415,(Worksheets!$L$45-SUM($P$7:P414))*((Worksheets!$L$44^4*Worksheets!$AD$29^4+4*Worksheets!$L$44^3*(1-Worksheets!$L$44)*Worksheets!$AD$29^3+6*Worksheets!$L$44^2*(1-Worksheets!$L$44)^2*Worksheets!$AD$29^2+4*Worksheets!$L$44*(1-Worksheets!$L$44^3)*Worksheets!$AD$29)/Worksheets!$L$45),0)</f>
        <v>#VALUE!</v>
      </c>
      <c r="Q415" s="90" t="str">
        <f>IF(Worksheets!$I$45='Yield Calculations'!$M$4,'Yield Calculations'!L415*'Yield Calculations'!M415,IF(Worksheets!$I$45='Yield Calculations'!$N$4,'Yield Calculations'!L415*'Yield Calculations'!N415,IF(Worksheets!$I$45='Yield Calculations'!$O$4,'Yield Calculations'!L415*'Yield Calculations'!O415,IF(Worksheets!$I$45='Yield Calculations'!$P$4,'Yield Calculations'!L415*'Yield Calculations'!P415,"Too Many Lanes"))))</f>
        <v>Too Many Lanes</v>
      </c>
      <c r="R415" s="90" t="str">
        <f>IF(Worksheets!$I$45='Yield Calculations'!$M$4,'Yield Calculations'!M415,IF(Worksheets!$I$45='Yield Calculations'!$N$4,'Yield Calculations'!N415,IF(Worksheets!$I$45='Yield Calculations'!$O$4,'Yield Calculations'!O415,IF(Worksheets!$I$45='Yield Calculations'!$P$4,'Yield Calculations'!P415,"Too Many Lanes"))))</f>
        <v>Too Many Lanes</v>
      </c>
    </row>
    <row r="416" spans="1:18">
      <c r="A416" s="83">
        <f t="shared" si="6"/>
        <v>409</v>
      </c>
      <c r="B416" s="83" t="e">
        <f>Worksheets!$S$24*(A416-0.5)</f>
        <v>#VALUE!</v>
      </c>
      <c r="C416" s="90" t="e">
        <f>IF(Worksheets!$V$24&gt;=A416,Worksheets!$G$45*Worksheets!$AD$29*(1-Worksheets!$AD$29)^('Yield Calculations'!A416-1),0)</f>
        <v>#VALUE!</v>
      </c>
      <c r="D416" s="90" t="e">
        <f>IF(Worksheets!$V$24&gt;=A416,(Worksheets!$G$45-SUM($D$7:D415))*(((2*Worksheets!$G$44*(1-Worksheets!$G$44)*Worksheets!$AD$29)+(Worksheets!$G$44^2*Worksheets!$AD$29^2))/Worksheets!$G$45),0)</f>
        <v>#VALUE!</v>
      </c>
      <c r="E416" s="90" t="e">
        <f>IF(Worksheets!$V$24&gt;=A416,(Worksheets!$G$45-SUM($E$7:E415))*((Worksheets!$G$44^3*Worksheets!$AD$29^3+3*Worksheets!$G$44^2*(1-Worksheets!$G$44)*Worksheets!$AD$29^2+3*Worksheets!$G$44*(1-Worksheets!$G$44)^2*Worksheets!$AD$29)/Worksheets!$G$45),0)</f>
        <v>#VALUE!</v>
      </c>
      <c r="F416" s="90" t="e">
        <f>IF(Worksheets!$V$24&gt;=A416,(Worksheets!$G$45-SUM($F$7:F415))*((Worksheets!$G$44^4*Worksheets!$AD$29^4+4*Worksheets!$G$44^3*(1-Worksheets!$G$44)*Worksheets!$AD$29^3+6*Worksheets!$G$44^2*(1-Worksheets!$G$44)^2*Worksheets!$AD$29^2+4*Worksheets!$G$44*(1-Worksheets!$G$44^3)*Worksheets!$AD$29)/Worksheets!$G$45),0)</f>
        <v>#VALUE!</v>
      </c>
      <c r="G416" s="90" t="str">
        <f>IF(Worksheets!$D$45='Yield Calculations'!$C$4,'Yield Calculations'!B416*'Yield Calculations'!C416,IF(Worksheets!$D$45='Yield Calculations'!$D$4,'Yield Calculations'!B416*'Yield Calculations'!D416,IF(Worksheets!$D$45='Yield Calculations'!$E$4,'Yield Calculations'!B416*'Yield Calculations'!E416,IF(Worksheets!$D$45='Yield Calculations'!$F$4,'Yield Calculations'!B416*'Yield Calculations'!F416,"Too Many Lanes"))))</f>
        <v>Too Many Lanes</v>
      </c>
      <c r="H416" s="90" t="str">
        <f>IF(Worksheets!$D$45='Yield Calculations'!$C$4,'Yield Calculations'!C416,IF(Worksheets!$D$45='Yield Calculations'!$D$4,'Yield Calculations'!D416,IF(Worksheets!$D$45='Yield Calculations'!$E$4,'Yield Calculations'!E416,IF(Worksheets!$D$45='Yield Calculations'!$F$4,'Yield Calculations'!F416,"Too Many Lanes"))))</f>
        <v>Too Many Lanes</v>
      </c>
      <c r="K416" s="83">
        <v>409</v>
      </c>
      <c r="L416" s="83" t="e">
        <f>Worksheets!$X$24*(K416-0.5)</f>
        <v>#VALUE!</v>
      </c>
      <c r="M416" s="90" t="e">
        <f>IF(Worksheets!$AA$24&gt;=K416,Worksheets!$L$45*Worksheets!$AD$29*(1-Worksheets!$AD$29)^('Yield Calculations'!K416-1),0)</f>
        <v>#VALUE!</v>
      </c>
      <c r="N416" s="90" t="e">
        <f>IF(Worksheets!$AA$24&gt;=K416,(Worksheets!$L$45-SUM($N$7:N415))*(((2*Worksheets!$L$44*(1-Worksheets!$L$44)*Worksheets!$AD$29)+(Worksheets!$L$44^2*Worksheets!$AD$29^2))/Worksheets!$L$45),0)</f>
        <v>#VALUE!</v>
      </c>
      <c r="O416" s="90" t="e">
        <f>IF(Worksheets!$AA$24&gt;=K416,(Worksheets!$L$45-SUM($O$7:O415))*((Worksheets!$L$44^3*Worksheets!$AD$29^3+3*Worksheets!$L$44^2*(1-Worksheets!$L$44)*Worksheets!$AD$29^2+3*Worksheets!$L$44*(1-Worksheets!$L$44)^2*Worksheets!$AD$29)/Worksheets!$L$45),0)</f>
        <v>#VALUE!</v>
      </c>
      <c r="P416" s="90" t="e">
        <f>IF(Worksheets!$AA$24&gt;=K416,(Worksheets!$L$45-SUM($P$7:P415))*((Worksheets!$L$44^4*Worksheets!$AD$29^4+4*Worksheets!$L$44^3*(1-Worksheets!$L$44)*Worksheets!$AD$29^3+6*Worksheets!$L$44^2*(1-Worksheets!$L$44)^2*Worksheets!$AD$29^2+4*Worksheets!$L$44*(1-Worksheets!$L$44^3)*Worksheets!$AD$29)/Worksheets!$L$45),0)</f>
        <v>#VALUE!</v>
      </c>
      <c r="Q416" s="90" t="str">
        <f>IF(Worksheets!$I$45='Yield Calculations'!$M$4,'Yield Calculations'!L416*'Yield Calculations'!M416,IF(Worksheets!$I$45='Yield Calculations'!$N$4,'Yield Calculations'!L416*'Yield Calculations'!N416,IF(Worksheets!$I$45='Yield Calculations'!$O$4,'Yield Calculations'!L416*'Yield Calculations'!O416,IF(Worksheets!$I$45='Yield Calculations'!$P$4,'Yield Calculations'!L416*'Yield Calculations'!P416,"Too Many Lanes"))))</f>
        <v>Too Many Lanes</v>
      </c>
      <c r="R416" s="90" t="str">
        <f>IF(Worksheets!$I$45='Yield Calculations'!$M$4,'Yield Calculations'!M416,IF(Worksheets!$I$45='Yield Calculations'!$N$4,'Yield Calculations'!N416,IF(Worksheets!$I$45='Yield Calculations'!$O$4,'Yield Calculations'!O416,IF(Worksheets!$I$45='Yield Calculations'!$P$4,'Yield Calculations'!P416,"Too Many Lanes"))))</f>
        <v>Too Many Lanes</v>
      </c>
    </row>
    <row r="417" spans="1:18">
      <c r="A417" s="83">
        <f t="shared" si="6"/>
        <v>410</v>
      </c>
      <c r="B417" s="83" t="e">
        <f>Worksheets!$S$24*(A417-0.5)</f>
        <v>#VALUE!</v>
      </c>
      <c r="C417" s="90" t="e">
        <f>IF(Worksheets!$V$24&gt;=A417,Worksheets!$G$45*Worksheets!$AD$29*(1-Worksheets!$AD$29)^('Yield Calculations'!A417-1),0)</f>
        <v>#VALUE!</v>
      </c>
      <c r="D417" s="90" t="e">
        <f>IF(Worksheets!$V$24&gt;=A417,(Worksheets!$G$45-SUM($D$7:D416))*(((2*Worksheets!$G$44*(1-Worksheets!$G$44)*Worksheets!$AD$29)+(Worksheets!$G$44^2*Worksheets!$AD$29^2))/Worksheets!$G$45),0)</f>
        <v>#VALUE!</v>
      </c>
      <c r="E417" s="90" t="e">
        <f>IF(Worksheets!$V$24&gt;=A417,(Worksheets!$G$45-SUM($E$7:E416))*((Worksheets!$G$44^3*Worksheets!$AD$29^3+3*Worksheets!$G$44^2*(1-Worksheets!$G$44)*Worksheets!$AD$29^2+3*Worksheets!$G$44*(1-Worksheets!$G$44)^2*Worksheets!$AD$29)/Worksheets!$G$45),0)</f>
        <v>#VALUE!</v>
      </c>
      <c r="F417" s="90" t="e">
        <f>IF(Worksheets!$V$24&gt;=A417,(Worksheets!$G$45-SUM($F$7:F416))*((Worksheets!$G$44^4*Worksheets!$AD$29^4+4*Worksheets!$G$44^3*(1-Worksheets!$G$44)*Worksheets!$AD$29^3+6*Worksheets!$G$44^2*(1-Worksheets!$G$44)^2*Worksheets!$AD$29^2+4*Worksheets!$G$44*(1-Worksheets!$G$44^3)*Worksheets!$AD$29)/Worksheets!$G$45),0)</f>
        <v>#VALUE!</v>
      </c>
      <c r="G417" s="90" t="str">
        <f>IF(Worksheets!$D$45='Yield Calculations'!$C$4,'Yield Calculations'!B417*'Yield Calculations'!C417,IF(Worksheets!$D$45='Yield Calculations'!$D$4,'Yield Calculations'!B417*'Yield Calculations'!D417,IF(Worksheets!$D$45='Yield Calculations'!$E$4,'Yield Calculations'!B417*'Yield Calculations'!E417,IF(Worksheets!$D$45='Yield Calculations'!$F$4,'Yield Calculations'!B417*'Yield Calculations'!F417,"Too Many Lanes"))))</f>
        <v>Too Many Lanes</v>
      </c>
      <c r="H417" s="90" t="str">
        <f>IF(Worksheets!$D$45='Yield Calculations'!$C$4,'Yield Calculations'!C417,IF(Worksheets!$D$45='Yield Calculations'!$D$4,'Yield Calculations'!D417,IF(Worksheets!$D$45='Yield Calculations'!$E$4,'Yield Calculations'!E417,IF(Worksheets!$D$45='Yield Calculations'!$F$4,'Yield Calculations'!F417,"Too Many Lanes"))))</f>
        <v>Too Many Lanes</v>
      </c>
      <c r="K417" s="83">
        <v>410</v>
      </c>
      <c r="L417" s="83" t="e">
        <f>Worksheets!$X$24*(K417-0.5)</f>
        <v>#VALUE!</v>
      </c>
      <c r="M417" s="90" t="e">
        <f>IF(Worksheets!$AA$24&gt;=K417,Worksheets!$L$45*Worksheets!$AD$29*(1-Worksheets!$AD$29)^('Yield Calculations'!K417-1),0)</f>
        <v>#VALUE!</v>
      </c>
      <c r="N417" s="90" t="e">
        <f>IF(Worksheets!$AA$24&gt;=K417,(Worksheets!$L$45-SUM($N$7:N416))*(((2*Worksheets!$L$44*(1-Worksheets!$L$44)*Worksheets!$AD$29)+(Worksheets!$L$44^2*Worksheets!$AD$29^2))/Worksheets!$L$45),0)</f>
        <v>#VALUE!</v>
      </c>
      <c r="O417" s="90" t="e">
        <f>IF(Worksheets!$AA$24&gt;=K417,(Worksheets!$L$45-SUM($O$7:O416))*((Worksheets!$L$44^3*Worksheets!$AD$29^3+3*Worksheets!$L$44^2*(1-Worksheets!$L$44)*Worksheets!$AD$29^2+3*Worksheets!$L$44*(1-Worksheets!$L$44)^2*Worksheets!$AD$29)/Worksheets!$L$45),0)</f>
        <v>#VALUE!</v>
      </c>
      <c r="P417" s="90" t="e">
        <f>IF(Worksheets!$AA$24&gt;=K417,(Worksheets!$L$45-SUM($P$7:P416))*((Worksheets!$L$44^4*Worksheets!$AD$29^4+4*Worksheets!$L$44^3*(1-Worksheets!$L$44)*Worksheets!$AD$29^3+6*Worksheets!$L$44^2*(1-Worksheets!$L$44)^2*Worksheets!$AD$29^2+4*Worksheets!$L$44*(1-Worksheets!$L$44^3)*Worksheets!$AD$29)/Worksheets!$L$45),0)</f>
        <v>#VALUE!</v>
      </c>
      <c r="Q417" s="90" t="str">
        <f>IF(Worksheets!$I$45='Yield Calculations'!$M$4,'Yield Calculations'!L417*'Yield Calculations'!M417,IF(Worksheets!$I$45='Yield Calculations'!$N$4,'Yield Calculations'!L417*'Yield Calculations'!N417,IF(Worksheets!$I$45='Yield Calculations'!$O$4,'Yield Calculations'!L417*'Yield Calculations'!O417,IF(Worksheets!$I$45='Yield Calculations'!$P$4,'Yield Calculations'!L417*'Yield Calculations'!P417,"Too Many Lanes"))))</f>
        <v>Too Many Lanes</v>
      </c>
      <c r="R417" s="90" t="str">
        <f>IF(Worksheets!$I$45='Yield Calculations'!$M$4,'Yield Calculations'!M417,IF(Worksheets!$I$45='Yield Calculations'!$N$4,'Yield Calculations'!N417,IF(Worksheets!$I$45='Yield Calculations'!$O$4,'Yield Calculations'!O417,IF(Worksheets!$I$45='Yield Calculations'!$P$4,'Yield Calculations'!P417,"Too Many Lanes"))))</f>
        <v>Too Many Lanes</v>
      </c>
    </row>
    <row r="418" spans="1:18">
      <c r="A418" s="83">
        <f t="shared" si="6"/>
        <v>411</v>
      </c>
      <c r="B418" s="83" t="e">
        <f>Worksheets!$S$24*(A418-0.5)</f>
        <v>#VALUE!</v>
      </c>
      <c r="C418" s="90" t="e">
        <f>IF(Worksheets!$V$24&gt;=A418,Worksheets!$G$45*Worksheets!$AD$29*(1-Worksheets!$AD$29)^('Yield Calculations'!A418-1),0)</f>
        <v>#VALUE!</v>
      </c>
      <c r="D418" s="90" t="e">
        <f>IF(Worksheets!$V$24&gt;=A418,(Worksheets!$G$45-SUM($D$7:D417))*(((2*Worksheets!$G$44*(1-Worksheets!$G$44)*Worksheets!$AD$29)+(Worksheets!$G$44^2*Worksheets!$AD$29^2))/Worksheets!$G$45),0)</f>
        <v>#VALUE!</v>
      </c>
      <c r="E418" s="90" t="e">
        <f>IF(Worksheets!$V$24&gt;=A418,(Worksheets!$G$45-SUM($E$7:E417))*((Worksheets!$G$44^3*Worksheets!$AD$29^3+3*Worksheets!$G$44^2*(1-Worksheets!$G$44)*Worksheets!$AD$29^2+3*Worksheets!$G$44*(1-Worksheets!$G$44)^2*Worksheets!$AD$29)/Worksheets!$G$45),0)</f>
        <v>#VALUE!</v>
      </c>
      <c r="F418" s="90" t="e">
        <f>IF(Worksheets!$V$24&gt;=A418,(Worksheets!$G$45-SUM($F$7:F417))*((Worksheets!$G$44^4*Worksheets!$AD$29^4+4*Worksheets!$G$44^3*(1-Worksheets!$G$44)*Worksheets!$AD$29^3+6*Worksheets!$G$44^2*(1-Worksheets!$G$44)^2*Worksheets!$AD$29^2+4*Worksheets!$G$44*(1-Worksheets!$G$44^3)*Worksheets!$AD$29)/Worksheets!$G$45),0)</f>
        <v>#VALUE!</v>
      </c>
      <c r="G418" s="90" t="str">
        <f>IF(Worksheets!$D$45='Yield Calculations'!$C$4,'Yield Calculations'!B418*'Yield Calculations'!C418,IF(Worksheets!$D$45='Yield Calculations'!$D$4,'Yield Calculations'!B418*'Yield Calculations'!D418,IF(Worksheets!$D$45='Yield Calculations'!$E$4,'Yield Calculations'!B418*'Yield Calculations'!E418,IF(Worksheets!$D$45='Yield Calculations'!$F$4,'Yield Calculations'!B418*'Yield Calculations'!F418,"Too Many Lanes"))))</f>
        <v>Too Many Lanes</v>
      </c>
      <c r="H418" s="90" t="str">
        <f>IF(Worksheets!$D$45='Yield Calculations'!$C$4,'Yield Calculations'!C418,IF(Worksheets!$D$45='Yield Calculations'!$D$4,'Yield Calculations'!D418,IF(Worksheets!$D$45='Yield Calculations'!$E$4,'Yield Calculations'!E418,IF(Worksheets!$D$45='Yield Calculations'!$F$4,'Yield Calculations'!F418,"Too Many Lanes"))))</f>
        <v>Too Many Lanes</v>
      </c>
      <c r="K418" s="83">
        <v>411</v>
      </c>
      <c r="L418" s="83" t="e">
        <f>Worksheets!$X$24*(K418-0.5)</f>
        <v>#VALUE!</v>
      </c>
      <c r="M418" s="90" t="e">
        <f>IF(Worksheets!$AA$24&gt;=K418,Worksheets!$L$45*Worksheets!$AD$29*(1-Worksheets!$AD$29)^('Yield Calculations'!K418-1),0)</f>
        <v>#VALUE!</v>
      </c>
      <c r="N418" s="90" t="e">
        <f>IF(Worksheets!$AA$24&gt;=K418,(Worksheets!$L$45-SUM($N$7:N417))*(((2*Worksheets!$L$44*(1-Worksheets!$L$44)*Worksheets!$AD$29)+(Worksheets!$L$44^2*Worksheets!$AD$29^2))/Worksheets!$L$45),0)</f>
        <v>#VALUE!</v>
      </c>
      <c r="O418" s="90" t="e">
        <f>IF(Worksheets!$AA$24&gt;=K418,(Worksheets!$L$45-SUM($O$7:O417))*((Worksheets!$L$44^3*Worksheets!$AD$29^3+3*Worksheets!$L$44^2*(1-Worksheets!$L$44)*Worksheets!$AD$29^2+3*Worksheets!$L$44*(1-Worksheets!$L$44)^2*Worksheets!$AD$29)/Worksheets!$L$45),0)</f>
        <v>#VALUE!</v>
      </c>
      <c r="P418" s="90" t="e">
        <f>IF(Worksheets!$AA$24&gt;=K418,(Worksheets!$L$45-SUM($P$7:P417))*((Worksheets!$L$44^4*Worksheets!$AD$29^4+4*Worksheets!$L$44^3*(1-Worksheets!$L$44)*Worksheets!$AD$29^3+6*Worksheets!$L$44^2*(1-Worksheets!$L$44)^2*Worksheets!$AD$29^2+4*Worksheets!$L$44*(1-Worksheets!$L$44^3)*Worksheets!$AD$29)/Worksheets!$L$45),0)</f>
        <v>#VALUE!</v>
      </c>
      <c r="Q418" s="90" t="str">
        <f>IF(Worksheets!$I$45='Yield Calculations'!$M$4,'Yield Calculations'!L418*'Yield Calculations'!M418,IF(Worksheets!$I$45='Yield Calculations'!$N$4,'Yield Calculations'!L418*'Yield Calculations'!N418,IF(Worksheets!$I$45='Yield Calculations'!$O$4,'Yield Calculations'!L418*'Yield Calculations'!O418,IF(Worksheets!$I$45='Yield Calculations'!$P$4,'Yield Calculations'!L418*'Yield Calculations'!P418,"Too Many Lanes"))))</f>
        <v>Too Many Lanes</v>
      </c>
      <c r="R418" s="90" t="str">
        <f>IF(Worksheets!$I$45='Yield Calculations'!$M$4,'Yield Calculations'!M418,IF(Worksheets!$I$45='Yield Calculations'!$N$4,'Yield Calculations'!N418,IF(Worksheets!$I$45='Yield Calculations'!$O$4,'Yield Calculations'!O418,IF(Worksheets!$I$45='Yield Calculations'!$P$4,'Yield Calculations'!P418,"Too Many Lanes"))))</f>
        <v>Too Many Lanes</v>
      </c>
    </row>
    <row r="419" spans="1:18">
      <c r="A419" s="83">
        <f t="shared" si="6"/>
        <v>412</v>
      </c>
      <c r="B419" s="83" t="e">
        <f>Worksheets!$S$24*(A419-0.5)</f>
        <v>#VALUE!</v>
      </c>
      <c r="C419" s="90" t="e">
        <f>IF(Worksheets!$V$24&gt;=A419,Worksheets!$G$45*Worksheets!$AD$29*(1-Worksheets!$AD$29)^('Yield Calculations'!A419-1),0)</f>
        <v>#VALUE!</v>
      </c>
      <c r="D419" s="90" t="e">
        <f>IF(Worksheets!$V$24&gt;=A419,(Worksheets!$G$45-SUM($D$7:D418))*(((2*Worksheets!$G$44*(1-Worksheets!$G$44)*Worksheets!$AD$29)+(Worksheets!$G$44^2*Worksheets!$AD$29^2))/Worksheets!$G$45),0)</f>
        <v>#VALUE!</v>
      </c>
      <c r="E419" s="90" t="e">
        <f>IF(Worksheets!$V$24&gt;=A419,(Worksheets!$G$45-SUM($E$7:E418))*((Worksheets!$G$44^3*Worksheets!$AD$29^3+3*Worksheets!$G$44^2*(1-Worksheets!$G$44)*Worksheets!$AD$29^2+3*Worksheets!$G$44*(1-Worksheets!$G$44)^2*Worksheets!$AD$29)/Worksheets!$G$45),0)</f>
        <v>#VALUE!</v>
      </c>
      <c r="F419" s="90" t="e">
        <f>IF(Worksheets!$V$24&gt;=A419,(Worksheets!$G$45-SUM($F$7:F418))*((Worksheets!$G$44^4*Worksheets!$AD$29^4+4*Worksheets!$G$44^3*(1-Worksheets!$G$44)*Worksheets!$AD$29^3+6*Worksheets!$G$44^2*(1-Worksheets!$G$44)^2*Worksheets!$AD$29^2+4*Worksheets!$G$44*(1-Worksheets!$G$44^3)*Worksheets!$AD$29)/Worksheets!$G$45),0)</f>
        <v>#VALUE!</v>
      </c>
      <c r="G419" s="90" t="str">
        <f>IF(Worksheets!$D$45='Yield Calculations'!$C$4,'Yield Calculations'!B419*'Yield Calculations'!C419,IF(Worksheets!$D$45='Yield Calculations'!$D$4,'Yield Calculations'!B419*'Yield Calculations'!D419,IF(Worksheets!$D$45='Yield Calculations'!$E$4,'Yield Calculations'!B419*'Yield Calculations'!E419,IF(Worksheets!$D$45='Yield Calculations'!$F$4,'Yield Calculations'!B419*'Yield Calculations'!F419,"Too Many Lanes"))))</f>
        <v>Too Many Lanes</v>
      </c>
      <c r="H419" s="90" t="str">
        <f>IF(Worksheets!$D$45='Yield Calculations'!$C$4,'Yield Calculations'!C419,IF(Worksheets!$D$45='Yield Calculations'!$D$4,'Yield Calculations'!D419,IF(Worksheets!$D$45='Yield Calculations'!$E$4,'Yield Calculations'!E419,IF(Worksheets!$D$45='Yield Calculations'!$F$4,'Yield Calculations'!F419,"Too Many Lanes"))))</f>
        <v>Too Many Lanes</v>
      </c>
      <c r="K419" s="83">
        <v>412</v>
      </c>
      <c r="L419" s="83" t="e">
        <f>Worksheets!$X$24*(K419-0.5)</f>
        <v>#VALUE!</v>
      </c>
      <c r="M419" s="90" t="e">
        <f>IF(Worksheets!$AA$24&gt;=K419,Worksheets!$L$45*Worksheets!$AD$29*(1-Worksheets!$AD$29)^('Yield Calculations'!K419-1),0)</f>
        <v>#VALUE!</v>
      </c>
      <c r="N419" s="90" t="e">
        <f>IF(Worksheets!$AA$24&gt;=K419,(Worksheets!$L$45-SUM($N$7:N418))*(((2*Worksheets!$L$44*(1-Worksheets!$L$44)*Worksheets!$AD$29)+(Worksheets!$L$44^2*Worksheets!$AD$29^2))/Worksheets!$L$45),0)</f>
        <v>#VALUE!</v>
      </c>
      <c r="O419" s="90" t="e">
        <f>IF(Worksheets!$AA$24&gt;=K419,(Worksheets!$L$45-SUM($O$7:O418))*((Worksheets!$L$44^3*Worksheets!$AD$29^3+3*Worksheets!$L$44^2*(1-Worksheets!$L$44)*Worksheets!$AD$29^2+3*Worksheets!$L$44*(1-Worksheets!$L$44)^2*Worksheets!$AD$29)/Worksheets!$L$45),0)</f>
        <v>#VALUE!</v>
      </c>
      <c r="P419" s="90" t="e">
        <f>IF(Worksheets!$AA$24&gt;=K419,(Worksheets!$L$45-SUM($P$7:P418))*((Worksheets!$L$44^4*Worksheets!$AD$29^4+4*Worksheets!$L$44^3*(1-Worksheets!$L$44)*Worksheets!$AD$29^3+6*Worksheets!$L$44^2*(1-Worksheets!$L$44)^2*Worksheets!$AD$29^2+4*Worksheets!$L$44*(1-Worksheets!$L$44^3)*Worksheets!$AD$29)/Worksheets!$L$45),0)</f>
        <v>#VALUE!</v>
      </c>
      <c r="Q419" s="90" t="str">
        <f>IF(Worksheets!$I$45='Yield Calculations'!$M$4,'Yield Calculations'!L419*'Yield Calculations'!M419,IF(Worksheets!$I$45='Yield Calculations'!$N$4,'Yield Calculations'!L419*'Yield Calculations'!N419,IF(Worksheets!$I$45='Yield Calculations'!$O$4,'Yield Calculations'!L419*'Yield Calculations'!O419,IF(Worksheets!$I$45='Yield Calculations'!$P$4,'Yield Calculations'!L419*'Yield Calculations'!P419,"Too Many Lanes"))))</f>
        <v>Too Many Lanes</v>
      </c>
      <c r="R419" s="90" t="str">
        <f>IF(Worksheets!$I$45='Yield Calculations'!$M$4,'Yield Calculations'!M419,IF(Worksheets!$I$45='Yield Calculations'!$N$4,'Yield Calculations'!N419,IF(Worksheets!$I$45='Yield Calculations'!$O$4,'Yield Calculations'!O419,IF(Worksheets!$I$45='Yield Calculations'!$P$4,'Yield Calculations'!P419,"Too Many Lanes"))))</f>
        <v>Too Many Lanes</v>
      </c>
    </row>
    <row r="420" spans="1:18">
      <c r="A420" s="83">
        <f t="shared" si="6"/>
        <v>413</v>
      </c>
      <c r="B420" s="83" t="e">
        <f>Worksheets!$S$24*(A420-0.5)</f>
        <v>#VALUE!</v>
      </c>
      <c r="C420" s="90" t="e">
        <f>IF(Worksheets!$V$24&gt;=A420,Worksheets!$G$45*Worksheets!$AD$29*(1-Worksheets!$AD$29)^('Yield Calculations'!A420-1),0)</f>
        <v>#VALUE!</v>
      </c>
      <c r="D420" s="90" t="e">
        <f>IF(Worksheets!$V$24&gt;=A420,(Worksheets!$G$45-SUM($D$7:D419))*(((2*Worksheets!$G$44*(1-Worksheets!$G$44)*Worksheets!$AD$29)+(Worksheets!$G$44^2*Worksheets!$AD$29^2))/Worksheets!$G$45),0)</f>
        <v>#VALUE!</v>
      </c>
      <c r="E420" s="90" t="e">
        <f>IF(Worksheets!$V$24&gt;=A420,(Worksheets!$G$45-SUM($E$7:E419))*((Worksheets!$G$44^3*Worksheets!$AD$29^3+3*Worksheets!$G$44^2*(1-Worksheets!$G$44)*Worksheets!$AD$29^2+3*Worksheets!$G$44*(1-Worksheets!$G$44)^2*Worksheets!$AD$29)/Worksheets!$G$45),0)</f>
        <v>#VALUE!</v>
      </c>
      <c r="F420" s="90" t="e">
        <f>IF(Worksheets!$V$24&gt;=A420,(Worksheets!$G$45-SUM($F$7:F419))*((Worksheets!$G$44^4*Worksheets!$AD$29^4+4*Worksheets!$G$44^3*(1-Worksheets!$G$44)*Worksheets!$AD$29^3+6*Worksheets!$G$44^2*(1-Worksheets!$G$44)^2*Worksheets!$AD$29^2+4*Worksheets!$G$44*(1-Worksheets!$G$44^3)*Worksheets!$AD$29)/Worksheets!$G$45),0)</f>
        <v>#VALUE!</v>
      </c>
      <c r="G420" s="90" t="str">
        <f>IF(Worksheets!$D$45='Yield Calculations'!$C$4,'Yield Calculations'!B420*'Yield Calculations'!C420,IF(Worksheets!$D$45='Yield Calculations'!$D$4,'Yield Calculations'!B420*'Yield Calculations'!D420,IF(Worksheets!$D$45='Yield Calculations'!$E$4,'Yield Calculations'!B420*'Yield Calculations'!E420,IF(Worksheets!$D$45='Yield Calculations'!$F$4,'Yield Calculations'!B420*'Yield Calculations'!F420,"Too Many Lanes"))))</f>
        <v>Too Many Lanes</v>
      </c>
      <c r="H420" s="90" t="str">
        <f>IF(Worksheets!$D$45='Yield Calculations'!$C$4,'Yield Calculations'!C420,IF(Worksheets!$D$45='Yield Calculations'!$D$4,'Yield Calculations'!D420,IF(Worksheets!$D$45='Yield Calculations'!$E$4,'Yield Calculations'!E420,IF(Worksheets!$D$45='Yield Calculations'!$F$4,'Yield Calculations'!F420,"Too Many Lanes"))))</f>
        <v>Too Many Lanes</v>
      </c>
      <c r="K420" s="83">
        <v>413</v>
      </c>
      <c r="L420" s="83" t="e">
        <f>Worksheets!$X$24*(K420-0.5)</f>
        <v>#VALUE!</v>
      </c>
      <c r="M420" s="90" t="e">
        <f>IF(Worksheets!$AA$24&gt;=K420,Worksheets!$L$45*Worksheets!$AD$29*(1-Worksheets!$AD$29)^('Yield Calculations'!K420-1),0)</f>
        <v>#VALUE!</v>
      </c>
      <c r="N420" s="90" t="e">
        <f>IF(Worksheets!$AA$24&gt;=K420,(Worksheets!$L$45-SUM($N$7:N419))*(((2*Worksheets!$L$44*(1-Worksheets!$L$44)*Worksheets!$AD$29)+(Worksheets!$L$44^2*Worksheets!$AD$29^2))/Worksheets!$L$45),0)</f>
        <v>#VALUE!</v>
      </c>
      <c r="O420" s="90" t="e">
        <f>IF(Worksheets!$AA$24&gt;=K420,(Worksheets!$L$45-SUM($O$7:O419))*((Worksheets!$L$44^3*Worksheets!$AD$29^3+3*Worksheets!$L$44^2*(1-Worksheets!$L$44)*Worksheets!$AD$29^2+3*Worksheets!$L$44*(1-Worksheets!$L$44)^2*Worksheets!$AD$29)/Worksheets!$L$45),0)</f>
        <v>#VALUE!</v>
      </c>
      <c r="P420" s="90" t="e">
        <f>IF(Worksheets!$AA$24&gt;=K420,(Worksheets!$L$45-SUM($P$7:P419))*((Worksheets!$L$44^4*Worksheets!$AD$29^4+4*Worksheets!$L$44^3*(1-Worksheets!$L$44)*Worksheets!$AD$29^3+6*Worksheets!$L$44^2*(1-Worksheets!$L$44)^2*Worksheets!$AD$29^2+4*Worksheets!$L$44*(1-Worksheets!$L$44^3)*Worksheets!$AD$29)/Worksheets!$L$45),0)</f>
        <v>#VALUE!</v>
      </c>
      <c r="Q420" s="90" t="str">
        <f>IF(Worksheets!$I$45='Yield Calculations'!$M$4,'Yield Calculations'!L420*'Yield Calculations'!M420,IF(Worksheets!$I$45='Yield Calculations'!$N$4,'Yield Calculations'!L420*'Yield Calculations'!N420,IF(Worksheets!$I$45='Yield Calculations'!$O$4,'Yield Calculations'!L420*'Yield Calculations'!O420,IF(Worksheets!$I$45='Yield Calculations'!$P$4,'Yield Calculations'!L420*'Yield Calculations'!P420,"Too Many Lanes"))))</f>
        <v>Too Many Lanes</v>
      </c>
      <c r="R420" s="90" t="str">
        <f>IF(Worksheets!$I$45='Yield Calculations'!$M$4,'Yield Calculations'!M420,IF(Worksheets!$I$45='Yield Calculations'!$N$4,'Yield Calculations'!N420,IF(Worksheets!$I$45='Yield Calculations'!$O$4,'Yield Calculations'!O420,IF(Worksheets!$I$45='Yield Calculations'!$P$4,'Yield Calculations'!P420,"Too Many Lanes"))))</f>
        <v>Too Many Lanes</v>
      </c>
    </row>
    <row r="421" spans="1:18">
      <c r="A421" s="83">
        <f t="shared" si="6"/>
        <v>414</v>
      </c>
      <c r="B421" s="83" t="e">
        <f>Worksheets!$S$24*(A421-0.5)</f>
        <v>#VALUE!</v>
      </c>
      <c r="C421" s="90" t="e">
        <f>IF(Worksheets!$V$24&gt;=A421,Worksheets!$G$45*Worksheets!$AD$29*(1-Worksheets!$AD$29)^('Yield Calculations'!A421-1),0)</f>
        <v>#VALUE!</v>
      </c>
      <c r="D421" s="90" t="e">
        <f>IF(Worksheets!$V$24&gt;=A421,(Worksheets!$G$45-SUM($D$7:D420))*(((2*Worksheets!$G$44*(1-Worksheets!$G$44)*Worksheets!$AD$29)+(Worksheets!$G$44^2*Worksheets!$AD$29^2))/Worksheets!$G$45),0)</f>
        <v>#VALUE!</v>
      </c>
      <c r="E421" s="90" t="e">
        <f>IF(Worksheets!$V$24&gt;=A421,(Worksheets!$G$45-SUM($E$7:E420))*((Worksheets!$G$44^3*Worksheets!$AD$29^3+3*Worksheets!$G$44^2*(1-Worksheets!$G$44)*Worksheets!$AD$29^2+3*Worksheets!$G$44*(1-Worksheets!$G$44)^2*Worksheets!$AD$29)/Worksheets!$G$45),0)</f>
        <v>#VALUE!</v>
      </c>
      <c r="F421" s="90" t="e">
        <f>IF(Worksheets!$V$24&gt;=A421,(Worksheets!$G$45-SUM($F$7:F420))*((Worksheets!$G$44^4*Worksheets!$AD$29^4+4*Worksheets!$G$44^3*(1-Worksheets!$G$44)*Worksheets!$AD$29^3+6*Worksheets!$G$44^2*(1-Worksheets!$G$44)^2*Worksheets!$AD$29^2+4*Worksheets!$G$44*(1-Worksheets!$G$44^3)*Worksheets!$AD$29)/Worksheets!$G$45),0)</f>
        <v>#VALUE!</v>
      </c>
      <c r="G421" s="90" t="str">
        <f>IF(Worksheets!$D$45='Yield Calculations'!$C$4,'Yield Calculations'!B421*'Yield Calculations'!C421,IF(Worksheets!$D$45='Yield Calculations'!$D$4,'Yield Calculations'!B421*'Yield Calculations'!D421,IF(Worksheets!$D$45='Yield Calculations'!$E$4,'Yield Calculations'!B421*'Yield Calculations'!E421,IF(Worksheets!$D$45='Yield Calculations'!$F$4,'Yield Calculations'!B421*'Yield Calculations'!F421,"Too Many Lanes"))))</f>
        <v>Too Many Lanes</v>
      </c>
      <c r="H421" s="90" t="str">
        <f>IF(Worksheets!$D$45='Yield Calculations'!$C$4,'Yield Calculations'!C421,IF(Worksheets!$D$45='Yield Calculations'!$D$4,'Yield Calculations'!D421,IF(Worksheets!$D$45='Yield Calculations'!$E$4,'Yield Calculations'!E421,IF(Worksheets!$D$45='Yield Calculations'!$F$4,'Yield Calculations'!F421,"Too Many Lanes"))))</f>
        <v>Too Many Lanes</v>
      </c>
      <c r="K421" s="83">
        <v>414</v>
      </c>
      <c r="L421" s="83" t="e">
        <f>Worksheets!$X$24*(K421-0.5)</f>
        <v>#VALUE!</v>
      </c>
      <c r="M421" s="90" t="e">
        <f>IF(Worksheets!$AA$24&gt;=K421,Worksheets!$L$45*Worksheets!$AD$29*(1-Worksheets!$AD$29)^('Yield Calculations'!K421-1),0)</f>
        <v>#VALUE!</v>
      </c>
      <c r="N421" s="90" t="e">
        <f>IF(Worksheets!$AA$24&gt;=K421,(Worksheets!$L$45-SUM($N$7:N420))*(((2*Worksheets!$L$44*(1-Worksheets!$L$44)*Worksheets!$AD$29)+(Worksheets!$L$44^2*Worksheets!$AD$29^2))/Worksheets!$L$45),0)</f>
        <v>#VALUE!</v>
      </c>
      <c r="O421" s="90" t="e">
        <f>IF(Worksheets!$AA$24&gt;=K421,(Worksheets!$L$45-SUM($O$7:O420))*((Worksheets!$L$44^3*Worksheets!$AD$29^3+3*Worksheets!$L$44^2*(1-Worksheets!$L$44)*Worksheets!$AD$29^2+3*Worksheets!$L$44*(1-Worksheets!$L$44)^2*Worksheets!$AD$29)/Worksheets!$L$45),0)</f>
        <v>#VALUE!</v>
      </c>
      <c r="P421" s="90" t="e">
        <f>IF(Worksheets!$AA$24&gt;=K421,(Worksheets!$L$45-SUM($P$7:P420))*((Worksheets!$L$44^4*Worksheets!$AD$29^4+4*Worksheets!$L$44^3*(1-Worksheets!$L$44)*Worksheets!$AD$29^3+6*Worksheets!$L$44^2*(1-Worksheets!$L$44)^2*Worksheets!$AD$29^2+4*Worksheets!$L$44*(1-Worksheets!$L$44^3)*Worksheets!$AD$29)/Worksheets!$L$45),0)</f>
        <v>#VALUE!</v>
      </c>
      <c r="Q421" s="90" t="str">
        <f>IF(Worksheets!$I$45='Yield Calculations'!$M$4,'Yield Calculations'!L421*'Yield Calculations'!M421,IF(Worksheets!$I$45='Yield Calculations'!$N$4,'Yield Calculations'!L421*'Yield Calculations'!N421,IF(Worksheets!$I$45='Yield Calculations'!$O$4,'Yield Calculations'!L421*'Yield Calculations'!O421,IF(Worksheets!$I$45='Yield Calculations'!$P$4,'Yield Calculations'!L421*'Yield Calculations'!P421,"Too Many Lanes"))))</f>
        <v>Too Many Lanes</v>
      </c>
      <c r="R421" s="90" t="str">
        <f>IF(Worksheets!$I$45='Yield Calculations'!$M$4,'Yield Calculations'!M421,IF(Worksheets!$I$45='Yield Calculations'!$N$4,'Yield Calculations'!N421,IF(Worksheets!$I$45='Yield Calculations'!$O$4,'Yield Calculations'!O421,IF(Worksheets!$I$45='Yield Calculations'!$P$4,'Yield Calculations'!P421,"Too Many Lanes"))))</f>
        <v>Too Many Lanes</v>
      </c>
    </row>
    <row r="422" spans="1:18">
      <c r="A422" s="83">
        <f t="shared" si="6"/>
        <v>415</v>
      </c>
      <c r="B422" s="83" t="e">
        <f>Worksheets!$S$24*(A422-0.5)</f>
        <v>#VALUE!</v>
      </c>
      <c r="C422" s="90" t="e">
        <f>IF(Worksheets!$V$24&gt;=A422,Worksheets!$G$45*Worksheets!$AD$29*(1-Worksheets!$AD$29)^('Yield Calculations'!A422-1),0)</f>
        <v>#VALUE!</v>
      </c>
      <c r="D422" s="90" t="e">
        <f>IF(Worksheets!$V$24&gt;=A422,(Worksheets!$G$45-SUM($D$7:D421))*(((2*Worksheets!$G$44*(1-Worksheets!$G$44)*Worksheets!$AD$29)+(Worksheets!$G$44^2*Worksheets!$AD$29^2))/Worksheets!$G$45),0)</f>
        <v>#VALUE!</v>
      </c>
      <c r="E422" s="90" t="e">
        <f>IF(Worksheets!$V$24&gt;=A422,(Worksheets!$G$45-SUM($E$7:E421))*((Worksheets!$G$44^3*Worksheets!$AD$29^3+3*Worksheets!$G$44^2*(1-Worksheets!$G$44)*Worksheets!$AD$29^2+3*Worksheets!$G$44*(1-Worksheets!$G$44)^2*Worksheets!$AD$29)/Worksheets!$G$45),0)</f>
        <v>#VALUE!</v>
      </c>
      <c r="F422" s="90" t="e">
        <f>IF(Worksheets!$V$24&gt;=A422,(Worksheets!$G$45-SUM($F$7:F421))*((Worksheets!$G$44^4*Worksheets!$AD$29^4+4*Worksheets!$G$44^3*(1-Worksheets!$G$44)*Worksheets!$AD$29^3+6*Worksheets!$G$44^2*(1-Worksheets!$G$44)^2*Worksheets!$AD$29^2+4*Worksheets!$G$44*(1-Worksheets!$G$44^3)*Worksheets!$AD$29)/Worksheets!$G$45),0)</f>
        <v>#VALUE!</v>
      </c>
      <c r="G422" s="90" t="str">
        <f>IF(Worksheets!$D$45='Yield Calculations'!$C$4,'Yield Calculations'!B422*'Yield Calculations'!C422,IF(Worksheets!$D$45='Yield Calculations'!$D$4,'Yield Calculations'!B422*'Yield Calculations'!D422,IF(Worksheets!$D$45='Yield Calculations'!$E$4,'Yield Calculations'!B422*'Yield Calculations'!E422,IF(Worksheets!$D$45='Yield Calculations'!$F$4,'Yield Calculations'!B422*'Yield Calculations'!F422,"Too Many Lanes"))))</f>
        <v>Too Many Lanes</v>
      </c>
      <c r="H422" s="90" t="str">
        <f>IF(Worksheets!$D$45='Yield Calculations'!$C$4,'Yield Calculations'!C422,IF(Worksheets!$D$45='Yield Calculations'!$D$4,'Yield Calculations'!D422,IF(Worksheets!$D$45='Yield Calculations'!$E$4,'Yield Calculations'!E422,IF(Worksheets!$D$45='Yield Calculations'!$F$4,'Yield Calculations'!F422,"Too Many Lanes"))))</f>
        <v>Too Many Lanes</v>
      </c>
      <c r="K422" s="83">
        <v>415</v>
      </c>
      <c r="L422" s="83" t="e">
        <f>Worksheets!$X$24*(K422-0.5)</f>
        <v>#VALUE!</v>
      </c>
      <c r="M422" s="90" t="e">
        <f>IF(Worksheets!$AA$24&gt;=K422,Worksheets!$L$45*Worksheets!$AD$29*(1-Worksheets!$AD$29)^('Yield Calculations'!K422-1),0)</f>
        <v>#VALUE!</v>
      </c>
      <c r="N422" s="90" t="e">
        <f>IF(Worksheets!$AA$24&gt;=K422,(Worksheets!$L$45-SUM($N$7:N421))*(((2*Worksheets!$L$44*(1-Worksheets!$L$44)*Worksheets!$AD$29)+(Worksheets!$L$44^2*Worksheets!$AD$29^2))/Worksheets!$L$45),0)</f>
        <v>#VALUE!</v>
      </c>
      <c r="O422" s="90" t="e">
        <f>IF(Worksheets!$AA$24&gt;=K422,(Worksheets!$L$45-SUM($O$7:O421))*((Worksheets!$L$44^3*Worksheets!$AD$29^3+3*Worksheets!$L$44^2*(1-Worksheets!$L$44)*Worksheets!$AD$29^2+3*Worksheets!$L$44*(1-Worksheets!$L$44)^2*Worksheets!$AD$29)/Worksheets!$L$45),0)</f>
        <v>#VALUE!</v>
      </c>
      <c r="P422" s="90" t="e">
        <f>IF(Worksheets!$AA$24&gt;=K422,(Worksheets!$L$45-SUM($P$7:P421))*((Worksheets!$L$44^4*Worksheets!$AD$29^4+4*Worksheets!$L$44^3*(1-Worksheets!$L$44)*Worksheets!$AD$29^3+6*Worksheets!$L$44^2*(1-Worksheets!$L$44)^2*Worksheets!$AD$29^2+4*Worksheets!$L$44*(1-Worksheets!$L$44^3)*Worksheets!$AD$29)/Worksheets!$L$45),0)</f>
        <v>#VALUE!</v>
      </c>
      <c r="Q422" s="90" t="str">
        <f>IF(Worksheets!$I$45='Yield Calculations'!$M$4,'Yield Calculations'!L422*'Yield Calculations'!M422,IF(Worksheets!$I$45='Yield Calculations'!$N$4,'Yield Calculations'!L422*'Yield Calculations'!N422,IF(Worksheets!$I$45='Yield Calculations'!$O$4,'Yield Calculations'!L422*'Yield Calculations'!O422,IF(Worksheets!$I$45='Yield Calculations'!$P$4,'Yield Calculations'!L422*'Yield Calculations'!P422,"Too Many Lanes"))))</f>
        <v>Too Many Lanes</v>
      </c>
      <c r="R422" s="90" t="str">
        <f>IF(Worksheets!$I$45='Yield Calculations'!$M$4,'Yield Calculations'!M422,IF(Worksheets!$I$45='Yield Calculations'!$N$4,'Yield Calculations'!N422,IF(Worksheets!$I$45='Yield Calculations'!$O$4,'Yield Calculations'!O422,IF(Worksheets!$I$45='Yield Calculations'!$P$4,'Yield Calculations'!P422,"Too Many Lanes"))))</f>
        <v>Too Many Lanes</v>
      </c>
    </row>
    <row r="423" spans="1:18">
      <c r="A423" s="83">
        <f t="shared" si="6"/>
        <v>416</v>
      </c>
      <c r="B423" s="83" t="e">
        <f>Worksheets!$S$24*(A423-0.5)</f>
        <v>#VALUE!</v>
      </c>
      <c r="C423" s="90" t="e">
        <f>IF(Worksheets!$V$24&gt;=A423,Worksheets!$G$45*Worksheets!$AD$29*(1-Worksheets!$AD$29)^('Yield Calculations'!A423-1),0)</f>
        <v>#VALUE!</v>
      </c>
      <c r="D423" s="90" t="e">
        <f>IF(Worksheets!$V$24&gt;=A423,(Worksheets!$G$45-SUM($D$7:D422))*(((2*Worksheets!$G$44*(1-Worksheets!$G$44)*Worksheets!$AD$29)+(Worksheets!$G$44^2*Worksheets!$AD$29^2))/Worksheets!$G$45),0)</f>
        <v>#VALUE!</v>
      </c>
      <c r="E423" s="90" t="e">
        <f>IF(Worksheets!$V$24&gt;=A423,(Worksheets!$G$45-SUM($E$7:E422))*((Worksheets!$G$44^3*Worksheets!$AD$29^3+3*Worksheets!$G$44^2*(1-Worksheets!$G$44)*Worksheets!$AD$29^2+3*Worksheets!$G$44*(1-Worksheets!$G$44)^2*Worksheets!$AD$29)/Worksheets!$G$45),0)</f>
        <v>#VALUE!</v>
      </c>
      <c r="F423" s="90" t="e">
        <f>IF(Worksheets!$V$24&gt;=A423,(Worksheets!$G$45-SUM($F$7:F422))*((Worksheets!$G$44^4*Worksheets!$AD$29^4+4*Worksheets!$G$44^3*(1-Worksheets!$G$44)*Worksheets!$AD$29^3+6*Worksheets!$G$44^2*(1-Worksheets!$G$44)^2*Worksheets!$AD$29^2+4*Worksheets!$G$44*(1-Worksheets!$G$44^3)*Worksheets!$AD$29)/Worksheets!$G$45),0)</f>
        <v>#VALUE!</v>
      </c>
      <c r="G423" s="90" t="str">
        <f>IF(Worksheets!$D$45='Yield Calculations'!$C$4,'Yield Calculations'!B423*'Yield Calculations'!C423,IF(Worksheets!$D$45='Yield Calculations'!$D$4,'Yield Calculations'!B423*'Yield Calculations'!D423,IF(Worksheets!$D$45='Yield Calculations'!$E$4,'Yield Calculations'!B423*'Yield Calculations'!E423,IF(Worksheets!$D$45='Yield Calculations'!$F$4,'Yield Calculations'!B423*'Yield Calculations'!F423,"Too Many Lanes"))))</f>
        <v>Too Many Lanes</v>
      </c>
      <c r="H423" s="90" t="str">
        <f>IF(Worksheets!$D$45='Yield Calculations'!$C$4,'Yield Calculations'!C423,IF(Worksheets!$D$45='Yield Calculations'!$D$4,'Yield Calculations'!D423,IF(Worksheets!$D$45='Yield Calculations'!$E$4,'Yield Calculations'!E423,IF(Worksheets!$D$45='Yield Calculations'!$F$4,'Yield Calculations'!F423,"Too Many Lanes"))))</f>
        <v>Too Many Lanes</v>
      </c>
      <c r="K423" s="83">
        <v>416</v>
      </c>
      <c r="L423" s="83" t="e">
        <f>Worksheets!$X$24*(K423-0.5)</f>
        <v>#VALUE!</v>
      </c>
      <c r="M423" s="90" t="e">
        <f>IF(Worksheets!$AA$24&gt;=K423,Worksheets!$L$45*Worksheets!$AD$29*(1-Worksheets!$AD$29)^('Yield Calculations'!K423-1),0)</f>
        <v>#VALUE!</v>
      </c>
      <c r="N423" s="90" t="e">
        <f>IF(Worksheets!$AA$24&gt;=K423,(Worksheets!$L$45-SUM($N$7:N422))*(((2*Worksheets!$L$44*(1-Worksheets!$L$44)*Worksheets!$AD$29)+(Worksheets!$L$44^2*Worksheets!$AD$29^2))/Worksheets!$L$45),0)</f>
        <v>#VALUE!</v>
      </c>
      <c r="O423" s="90" t="e">
        <f>IF(Worksheets!$AA$24&gt;=K423,(Worksheets!$L$45-SUM($O$7:O422))*((Worksheets!$L$44^3*Worksheets!$AD$29^3+3*Worksheets!$L$44^2*(1-Worksheets!$L$44)*Worksheets!$AD$29^2+3*Worksheets!$L$44*(1-Worksheets!$L$44)^2*Worksheets!$AD$29)/Worksheets!$L$45),0)</f>
        <v>#VALUE!</v>
      </c>
      <c r="P423" s="90" t="e">
        <f>IF(Worksheets!$AA$24&gt;=K423,(Worksheets!$L$45-SUM($P$7:P422))*((Worksheets!$L$44^4*Worksheets!$AD$29^4+4*Worksheets!$L$44^3*(1-Worksheets!$L$44)*Worksheets!$AD$29^3+6*Worksheets!$L$44^2*(1-Worksheets!$L$44)^2*Worksheets!$AD$29^2+4*Worksheets!$L$44*(1-Worksheets!$L$44^3)*Worksheets!$AD$29)/Worksheets!$L$45),0)</f>
        <v>#VALUE!</v>
      </c>
      <c r="Q423" s="90" t="str">
        <f>IF(Worksheets!$I$45='Yield Calculations'!$M$4,'Yield Calculations'!L423*'Yield Calculations'!M423,IF(Worksheets!$I$45='Yield Calculations'!$N$4,'Yield Calculations'!L423*'Yield Calculations'!N423,IF(Worksheets!$I$45='Yield Calculations'!$O$4,'Yield Calculations'!L423*'Yield Calculations'!O423,IF(Worksheets!$I$45='Yield Calculations'!$P$4,'Yield Calculations'!L423*'Yield Calculations'!P423,"Too Many Lanes"))))</f>
        <v>Too Many Lanes</v>
      </c>
      <c r="R423" s="90" t="str">
        <f>IF(Worksheets!$I$45='Yield Calculations'!$M$4,'Yield Calculations'!M423,IF(Worksheets!$I$45='Yield Calculations'!$N$4,'Yield Calculations'!N423,IF(Worksheets!$I$45='Yield Calculations'!$O$4,'Yield Calculations'!O423,IF(Worksheets!$I$45='Yield Calculations'!$P$4,'Yield Calculations'!P423,"Too Many Lanes"))))</f>
        <v>Too Many Lanes</v>
      </c>
    </row>
    <row r="424" spans="1:18">
      <c r="A424" s="83">
        <f t="shared" si="6"/>
        <v>417</v>
      </c>
      <c r="B424" s="83" t="e">
        <f>Worksheets!$S$24*(A424-0.5)</f>
        <v>#VALUE!</v>
      </c>
      <c r="C424" s="90" t="e">
        <f>IF(Worksheets!$V$24&gt;=A424,Worksheets!$G$45*Worksheets!$AD$29*(1-Worksheets!$AD$29)^('Yield Calculations'!A424-1),0)</f>
        <v>#VALUE!</v>
      </c>
      <c r="D424" s="90" t="e">
        <f>IF(Worksheets!$V$24&gt;=A424,(Worksheets!$G$45-SUM($D$7:D423))*(((2*Worksheets!$G$44*(1-Worksheets!$G$44)*Worksheets!$AD$29)+(Worksheets!$G$44^2*Worksheets!$AD$29^2))/Worksheets!$G$45),0)</f>
        <v>#VALUE!</v>
      </c>
      <c r="E424" s="90" t="e">
        <f>IF(Worksheets!$V$24&gt;=A424,(Worksheets!$G$45-SUM($E$7:E423))*((Worksheets!$G$44^3*Worksheets!$AD$29^3+3*Worksheets!$G$44^2*(1-Worksheets!$G$44)*Worksheets!$AD$29^2+3*Worksheets!$G$44*(1-Worksheets!$G$44)^2*Worksheets!$AD$29)/Worksheets!$G$45),0)</f>
        <v>#VALUE!</v>
      </c>
      <c r="F424" s="90" t="e">
        <f>IF(Worksheets!$V$24&gt;=A424,(Worksheets!$G$45-SUM($F$7:F423))*((Worksheets!$G$44^4*Worksheets!$AD$29^4+4*Worksheets!$G$44^3*(1-Worksheets!$G$44)*Worksheets!$AD$29^3+6*Worksheets!$G$44^2*(1-Worksheets!$G$44)^2*Worksheets!$AD$29^2+4*Worksheets!$G$44*(1-Worksheets!$G$44^3)*Worksheets!$AD$29)/Worksheets!$G$45),0)</f>
        <v>#VALUE!</v>
      </c>
      <c r="G424" s="90" t="str">
        <f>IF(Worksheets!$D$45='Yield Calculations'!$C$4,'Yield Calculations'!B424*'Yield Calculations'!C424,IF(Worksheets!$D$45='Yield Calculations'!$D$4,'Yield Calculations'!B424*'Yield Calculations'!D424,IF(Worksheets!$D$45='Yield Calculations'!$E$4,'Yield Calculations'!B424*'Yield Calculations'!E424,IF(Worksheets!$D$45='Yield Calculations'!$F$4,'Yield Calculations'!B424*'Yield Calculations'!F424,"Too Many Lanes"))))</f>
        <v>Too Many Lanes</v>
      </c>
      <c r="H424" s="90" t="str">
        <f>IF(Worksheets!$D$45='Yield Calculations'!$C$4,'Yield Calculations'!C424,IF(Worksheets!$D$45='Yield Calculations'!$D$4,'Yield Calculations'!D424,IF(Worksheets!$D$45='Yield Calculations'!$E$4,'Yield Calculations'!E424,IF(Worksheets!$D$45='Yield Calculations'!$F$4,'Yield Calculations'!F424,"Too Many Lanes"))))</f>
        <v>Too Many Lanes</v>
      </c>
      <c r="K424" s="83">
        <v>417</v>
      </c>
      <c r="L424" s="83" t="e">
        <f>Worksheets!$X$24*(K424-0.5)</f>
        <v>#VALUE!</v>
      </c>
      <c r="M424" s="90" t="e">
        <f>IF(Worksheets!$AA$24&gt;=K424,Worksheets!$L$45*Worksheets!$AD$29*(1-Worksheets!$AD$29)^('Yield Calculations'!K424-1),0)</f>
        <v>#VALUE!</v>
      </c>
      <c r="N424" s="90" t="e">
        <f>IF(Worksheets!$AA$24&gt;=K424,(Worksheets!$L$45-SUM($N$7:N423))*(((2*Worksheets!$L$44*(1-Worksheets!$L$44)*Worksheets!$AD$29)+(Worksheets!$L$44^2*Worksheets!$AD$29^2))/Worksheets!$L$45),0)</f>
        <v>#VALUE!</v>
      </c>
      <c r="O424" s="90" t="e">
        <f>IF(Worksheets!$AA$24&gt;=K424,(Worksheets!$L$45-SUM($O$7:O423))*((Worksheets!$L$44^3*Worksheets!$AD$29^3+3*Worksheets!$L$44^2*(1-Worksheets!$L$44)*Worksheets!$AD$29^2+3*Worksheets!$L$44*(1-Worksheets!$L$44)^2*Worksheets!$AD$29)/Worksheets!$L$45),0)</f>
        <v>#VALUE!</v>
      </c>
      <c r="P424" s="90" t="e">
        <f>IF(Worksheets!$AA$24&gt;=K424,(Worksheets!$L$45-SUM($P$7:P423))*((Worksheets!$L$44^4*Worksheets!$AD$29^4+4*Worksheets!$L$44^3*(1-Worksheets!$L$44)*Worksheets!$AD$29^3+6*Worksheets!$L$44^2*(1-Worksheets!$L$44)^2*Worksheets!$AD$29^2+4*Worksheets!$L$44*(1-Worksheets!$L$44^3)*Worksheets!$AD$29)/Worksheets!$L$45),0)</f>
        <v>#VALUE!</v>
      </c>
      <c r="Q424" s="90" t="str">
        <f>IF(Worksheets!$I$45='Yield Calculations'!$M$4,'Yield Calculations'!L424*'Yield Calculations'!M424,IF(Worksheets!$I$45='Yield Calculations'!$N$4,'Yield Calculations'!L424*'Yield Calculations'!N424,IF(Worksheets!$I$45='Yield Calculations'!$O$4,'Yield Calculations'!L424*'Yield Calculations'!O424,IF(Worksheets!$I$45='Yield Calculations'!$P$4,'Yield Calculations'!L424*'Yield Calculations'!P424,"Too Many Lanes"))))</f>
        <v>Too Many Lanes</v>
      </c>
      <c r="R424" s="90" t="str">
        <f>IF(Worksheets!$I$45='Yield Calculations'!$M$4,'Yield Calculations'!M424,IF(Worksheets!$I$45='Yield Calculations'!$N$4,'Yield Calculations'!N424,IF(Worksheets!$I$45='Yield Calculations'!$O$4,'Yield Calculations'!O424,IF(Worksheets!$I$45='Yield Calculations'!$P$4,'Yield Calculations'!P424,"Too Many Lanes"))))</f>
        <v>Too Many Lanes</v>
      </c>
    </row>
    <row r="425" spans="1:18">
      <c r="A425" s="83">
        <f t="shared" si="6"/>
        <v>418</v>
      </c>
      <c r="B425" s="83" t="e">
        <f>Worksheets!$S$24*(A425-0.5)</f>
        <v>#VALUE!</v>
      </c>
      <c r="C425" s="90" t="e">
        <f>IF(Worksheets!$V$24&gt;=A425,Worksheets!$G$45*Worksheets!$AD$29*(1-Worksheets!$AD$29)^('Yield Calculations'!A425-1),0)</f>
        <v>#VALUE!</v>
      </c>
      <c r="D425" s="90" t="e">
        <f>IF(Worksheets!$V$24&gt;=A425,(Worksheets!$G$45-SUM($D$7:D424))*(((2*Worksheets!$G$44*(1-Worksheets!$G$44)*Worksheets!$AD$29)+(Worksheets!$G$44^2*Worksheets!$AD$29^2))/Worksheets!$G$45),0)</f>
        <v>#VALUE!</v>
      </c>
      <c r="E425" s="90" t="e">
        <f>IF(Worksheets!$V$24&gt;=A425,(Worksheets!$G$45-SUM($E$7:E424))*((Worksheets!$G$44^3*Worksheets!$AD$29^3+3*Worksheets!$G$44^2*(1-Worksheets!$G$44)*Worksheets!$AD$29^2+3*Worksheets!$G$44*(1-Worksheets!$G$44)^2*Worksheets!$AD$29)/Worksheets!$G$45),0)</f>
        <v>#VALUE!</v>
      </c>
      <c r="F425" s="90" t="e">
        <f>IF(Worksheets!$V$24&gt;=A425,(Worksheets!$G$45-SUM($F$7:F424))*((Worksheets!$G$44^4*Worksheets!$AD$29^4+4*Worksheets!$G$44^3*(1-Worksheets!$G$44)*Worksheets!$AD$29^3+6*Worksheets!$G$44^2*(1-Worksheets!$G$44)^2*Worksheets!$AD$29^2+4*Worksheets!$G$44*(1-Worksheets!$G$44^3)*Worksheets!$AD$29)/Worksheets!$G$45),0)</f>
        <v>#VALUE!</v>
      </c>
      <c r="G425" s="90" t="str">
        <f>IF(Worksheets!$D$45='Yield Calculations'!$C$4,'Yield Calculations'!B425*'Yield Calculations'!C425,IF(Worksheets!$D$45='Yield Calculations'!$D$4,'Yield Calculations'!B425*'Yield Calculations'!D425,IF(Worksheets!$D$45='Yield Calculations'!$E$4,'Yield Calculations'!B425*'Yield Calculations'!E425,IF(Worksheets!$D$45='Yield Calculations'!$F$4,'Yield Calculations'!B425*'Yield Calculations'!F425,"Too Many Lanes"))))</f>
        <v>Too Many Lanes</v>
      </c>
      <c r="H425" s="90" t="str">
        <f>IF(Worksheets!$D$45='Yield Calculations'!$C$4,'Yield Calculations'!C425,IF(Worksheets!$D$45='Yield Calculations'!$D$4,'Yield Calculations'!D425,IF(Worksheets!$D$45='Yield Calculations'!$E$4,'Yield Calculations'!E425,IF(Worksheets!$D$45='Yield Calculations'!$F$4,'Yield Calculations'!F425,"Too Many Lanes"))))</f>
        <v>Too Many Lanes</v>
      </c>
      <c r="K425" s="83">
        <v>418</v>
      </c>
      <c r="L425" s="83" t="e">
        <f>Worksheets!$X$24*(K425-0.5)</f>
        <v>#VALUE!</v>
      </c>
      <c r="M425" s="90" t="e">
        <f>IF(Worksheets!$AA$24&gt;=K425,Worksheets!$L$45*Worksheets!$AD$29*(1-Worksheets!$AD$29)^('Yield Calculations'!K425-1),0)</f>
        <v>#VALUE!</v>
      </c>
      <c r="N425" s="90" t="e">
        <f>IF(Worksheets!$AA$24&gt;=K425,(Worksheets!$L$45-SUM($N$7:N424))*(((2*Worksheets!$L$44*(1-Worksheets!$L$44)*Worksheets!$AD$29)+(Worksheets!$L$44^2*Worksheets!$AD$29^2))/Worksheets!$L$45),0)</f>
        <v>#VALUE!</v>
      </c>
      <c r="O425" s="90" t="e">
        <f>IF(Worksheets!$AA$24&gt;=K425,(Worksheets!$L$45-SUM($O$7:O424))*((Worksheets!$L$44^3*Worksheets!$AD$29^3+3*Worksheets!$L$44^2*(1-Worksheets!$L$44)*Worksheets!$AD$29^2+3*Worksheets!$L$44*(1-Worksheets!$L$44)^2*Worksheets!$AD$29)/Worksheets!$L$45),0)</f>
        <v>#VALUE!</v>
      </c>
      <c r="P425" s="90" t="e">
        <f>IF(Worksheets!$AA$24&gt;=K425,(Worksheets!$L$45-SUM($P$7:P424))*((Worksheets!$L$44^4*Worksheets!$AD$29^4+4*Worksheets!$L$44^3*(1-Worksheets!$L$44)*Worksheets!$AD$29^3+6*Worksheets!$L$44^2*(1-Worksheets!$L$44)^2*Worksheets!$AD$29^2+4*Worksheets!$L$44*(1-Worksheets!$L$44^3)*Worksheets!$AD$29)/Worksheets!$L$45),0)</f>
        <v>#VALUE!</v>
      </c>
      <c r="Q425" s="90" t="str">
        <f>IF(Worksheets!$I$45='Yield Calculations'!$M$4,'Yield Calculations'!L425*'Yield Calculations'!M425,IF(Worksheets!$I$45='Yield Calculations'!$N$4,'Yield Calculations'!L425*'Yield Calculations'!N425,IF(Worksheets!$I$45='Yield Calculations'!$O$4,'Yield Calculations'!L425*'Yield Calculations'!O425,IF(Worksheets!$I$45='Yield Calculations'!$P$4,'Yield Calculations'!L425*'Yield Calculations'!P425,"Too Many Lanes"))))</f>
        <v>Too Many Lanes</v>
      </c>
      <c r="R425" s="90" t="str">
        <f>IF(Worksheets!$I$45='Yield Calculations'!$M$4,'Yield Calculations'!M425,IF(Worksheets!$I$45='Yield Calculations'!$N$4,'Yield Calculations'!N425,IF(Worksheets!$I$45='Yield Calculations'!$O$4,'Yield Calculations'!O425,IF(Worksheets!$I$45='Yield Calculations'!$P$4,'Yield Calculations'!P425,"Too Many Lanes"))))</f>
        <v>Too Many Lanes</v>
      </c>
    </row>
    <row r="426" spans="1:18">
      <c r="A426" s="83">
        <f t="shared" si="6"/>
        <v>419</v>
      </c>
      <c r="B426" s="83" t="e">
        <f>Worksheets!$S$24*(A426-0.5)</f>
        <v>#VALUE!</v>
      </c>
      <c r="C426" s="90" t="e">
        <f>IF(Worksheets!$V$24&gt;=A426,Worksheets!$G$45*Worksheets!$AD$29*(1-Worksheets!$AD$29)^('Yield Calculations'!A426-1),0)</f>
        <v>#VALUE!</v>
      </c>
      <c r="D426" s="90" t="e">
        <f>IF(Worksheets!$V$24&gt;=A426,(Worksheets!$G$45-SUM($D$7:D425))*(((2*Worksheets!$G$44*(1-Worksheets!$G$44)*Worksheets!$AD$29)+(Worksheets!$G$44^2*Worksheets!$AD$29^2))/Worksheets!$G$45),0)</f>
        <v>#VALUE!</v>
      </c>
      <c r="E426" s="90" t="e">
        <f>IF(Worksheets!$V$24&gt;=A426,(Worksheets!$G$45-SUM($E$7:E425))*((Worksheets!$G$44^3*Worksheets!$AD$29^3+3*Worksheets!$G$44^2*(1-Worksheets!$G$44)*Worksheets!$AD$29^2+3*Worksheets!$G$44*(1-Worksheets!$G$44)^2*Worksheets!$AD$29)/Worksheets!$G$45),0)</f>
        <v>#VALUE!</v>
      </c>
      <c r="F426" s="90" t="e">
        <f>IF(Worksheets!$V$24&gt;=A426,(Worksheets!$G$45-SUM($F$7:F425))*((Worksheets!$G$44^4*Worksheets!$AD$29^4+4*Worksheets!$G$44^3*(1-Worksheets!$G$44)*Worksheets!$AD$29^3+6*Worksheets!$G$44^2*(1-Worksheets!$G$44)^2*Worksheets!$AD$29^2+4*Worksheets!$G$44*(1-Worksheets!$G$44^3)*Worksheets!$AD$29)/Worksheets!$G$45),0)</f>
        <v>#VALUE!</v>
      </c>
      <c r="G426" s="90" t="str">
        <f>IF(Worksheets!$D$45='Yield Calculations'!$C$4,'Yield Calculations'!B426*'Yield Calculations'!C426,IF(Worksheets!$D$45='Yield Calculations'!$D$4,'Yield Calculations'!B426*'Yield Calculations'!D426,IF(Worksheets!$D$45='Yield Calculations'!$E$4,'Yield Calculations'!B426*'Yield Calculations'!E426,IF(Worksheets!$D$45='Yield Calculations'!$F$4,'Yield Calculations'!B426*'Yield Calculations'!F426,"Too Many Lanes"))))</f>
        <v>Too Many Lanes</v>
      </c>
      <c r="H426" s="90" t="str">
        <f>IF(Worksheets!$D$45='Yield Calculations'!$C$4,'Yield Calculations'!C426,IF(Worksheets!$D$45='Yield Calculations'!$D$4,'Yield Calculations'!D426,IF(Worksheets!$D$45='Yield Calculations'!$E$4,'Yield Calculations'!E426,IF(Worksheets!$D$45='Yield Calculations'!$F$4,'Yield Calculations'!F426,"Too Many Lanes"))))</f>
        <v>Too Many Lanes</v>
      </c>
      <c r="K426" s="83">
        <v>419</v>
      </c>
      <c r="L426" s="83" t="e">
        <f>Worksheets!$X$24*(K426-0.5)</f>
        <v>#VALUE!</v>
      </c>
      <c r="M426" s="90" t="e">
        <f>IF(Worksheets!$AA$24&gt;=K426,Worksheets!$L$45*Worksheets!$AD$29*(1-Worksheets!$AD$29)^('Yield Calculations'!K426-1),0)</f>
        <v>#VALUE!</v>
      </c>
      <c r="N426" s="90" t="e">
        <f>IF(Worksheets!$AA$24&gt;=K426,(Worksheets!$L$45-SUM($N$7:N425))*(((2*Worksheets!$L$44*(1-Worksheets!$L$44)*Worksheets!$AD$29)+(Worksheets!$L$44^2*Worksheets!$AD$29^2))/Worksheets!$L$45),0)</f>
        <v>#VALUE!</v>
      </c>
      <c r="O426" s="90" t="e">
        <f>IF(Worksheets!$AA$24&gt;=K426,(Worksheets!$L$45-SUM($O$7:O425))*((Worksheets!$L$44^3*Worksheets!$AD$29^3+3*Worksheets!$L$44^2*(1-Worksheets!$L$44)*Worksheets!$AD$29^2+3*Worksheets!$L$44*(1-Worksheets!$L$44)^2*Worksheets!$AD$29)/Worksheets!$L$45),0)</f>
        <v>#VALUE!</v>
      </c>
      <c r="P426" s="90" t="e">
        <f>IF(Worksheets!$AA$24&gt;=K426,(Worksheets!$L$45-SUM($P$7:P425))*((Worksheets!$L$44^4*Worksheets!$AD$29^4+4*Worksheets!$L$44^3*(1-Worksheets!$L$44)*Worksheets!$AD$29^3+6*Worksheets!$L$44^2*(1-Worksheets!$L$44)^2*Worksheets!$AD$29^2+4*Worksheets!$L$44*(1-Worksheets!$L$44^3)*Worksheets!$AD$29)/Worksheets!$L$45),0)</f>
        <v>#VALUE!</v>
      </c>
      <c r="Q426" s="90" t="str">
        <f>IF(Worksheets!$I$45='Yield Calculations'!$M$4,'Yield Calculations'!L426*'Yield Calculations'!M426,IF(Worksheets!$I$45='Yield Calculations'!$N$4,'Yield Calculations'!L426*'Yield Calculations'!N426,IF(Worksheets!$I$45='Yield Calculations'!$O$4,'Yield Calculations'!L426*'Yield Calculations'!O426,IF(Worksheets!$I$45='Yield Calculations'!$P$4,'Yield Calculations'!L426*'Yield Calculations'!P426,"Too Many Lanes"))))</f>
        <v>Too Many Lanes</v>
      </c>
      <c r="R426" s="90" t="str">
        <f>IF(Worksheets!$I$45='Yield Calculations'!$M$4,'Yield Calculations'!M426,IF(Worksheets!$I$45='Yield Calculations'!$N$4,'Yield Calculations'!N426,IF(Worksheets!$I$45='Yield Calculations'!$O$4,'Yield Calculations'!O426,IF(Worksheets!$I$45='Yield Calculations'!$P$4,'Yield Calculations'!P426,"Too Many Lanes"))))</f>
        <v>Too Many Lanes</v>
      </c>
    </row>
    <row r="427" spans="1:18">
      <c r="A427" s="83">
        <f t="shared" si="6"/>
        <v>420</v>
      </c>
      <c r="B427" s="83" t="e">
        <f>Worksheets!$S$24*(A427-0.5)</f>
        <v>#VALUE!</v>
      </c>
      <c r="C427" s="90" t="e">
        <f>IF(Worksheets!$V$24&gt;=A427,Worksheets!$G$45*Worksheets!$AD$29*(1-Worksheets!$AD$29)^('Yield Calculations'!A427-1),0)</f>
        <v>#VALUE!</v>
      </c>
      <c r="D427" s="90" t="e">
        <f>IF(Worksheets!$V$24&gt;=A427,(Worksheets!$G$45-SUM($D$7:D426))*(((2*Worksheets!$G$44*(1-Worksheets!$G$44)*Worksheets!$AD$29)+(Worksheets!$G$44^2*Worksheets!$AD$29^2))/Worksheets!$G$45),0)</f>
        <v>#VALUE!</v>
      </c>
      <c r="E427" s="90" t="e">
        <f>IF(Worksheets!$V$24&gt;=A427,(Worksheets!$G$45-SUM($E$7:E426))*((Worksheets!$G$44^3*Worksheets!$AD$29^3+3*Worksheets!$G$44^2*(1-Worksheets!$G$44)*Worksheets!$AD$29^2+3*Worksheets!$G$44*(1-Worksheets!$G$44)^2*Worksheets!$AD$29)/Worksheets!$G$45),0)</f>
        <v>#VALUE!</v>
      </c>
      <c r="F427" s="90" t="e">
        <f>IF(Worksheets!$V$24&gt;=A427,(Worksheets!$G$45-SUM($F$7:F426))*((Worksheets!$G$44^4*Worksheets!$AD$29^4+4*Worksheets!$G$44^3*(1-Worksheets!$G$44)*Worksheets!$AD$29^3+6*Worksheets!$G$44^2*(1-Worksheets!$G$44)^2*Worksheets!$AD$29^2+4*Worksheets!$G$44*(1-Worksheets!$G$44^3)*Worksheets!$AD$29)/Worksheets!$G$45),0)</f>
        <v>#VALUE!</v>
      </c>
      <c r="G427" s="90" t="str">
        <f>IF(Worksheets!$D$45='Yield Calculations'!$C$4,'Yield Calculations'!B427*'Yield Calculations'!C427,IF(Worksheets!$D$45='Yield Calculations'!$D$4,'Yield Calculations'!B427*'Yield Calculations'!D427,IF(Worksheets!$D$45='Yield Calculations'!$E$4,'Yield Calculations'!B427*'Yield Calculations'!E427,IF(Worksheets!$D$45='Yield Calculations'!$F$4,'Yield Calculations'!B427*'Yield Calculations'!F427,"Too Many Lanes"))))</f>
        <v>Too Many Lanes</v>
      </c>
      <c r="H427" s="90" t="str">
        <f>IF(Worksheets!$D$45='Yield Calculations'!$C$4,'Yield Calculations'!C427,IF(Worksheets!$D$45='Yield Calculations'!$D$4,'Yield Calculations'!D427,IF(Worksheets!$D$45='Yield Calculations'!$E$4,'Yield Calculations'!E427,IF(Worksheets!$D$45='Yield Calculations'!$F$4,'Yield Calculations'!F427,"Too Many Lanes"))))</f>
        <v>Too Many Lanes</v>
      </c>
      <c r="K427" s="83">
        <v>420</v>
      </c>
      <c r="L427" s="83" t="e">
        <f>Worksheets!$X$24*(K427-0.5)</f>
        <v>#VALUE!</v>
      </c>
      <c r="M427" s="90" t="e">
        <f>IF(Worksheets!$AA$24&gt;=K427,Worksheets!$L$45*Worksheets!$AD$29*(1-Worksheets!$AD$29)^('Yield Calculations'!K427-1),0)</f>
        <v>#VALUE!</v>
      </c>
      <c r="N427" s="90" t="e">
        <f>IF(Worksheets!$AA$24&gt;=K427,(Worksheets!$L$45-SUM($N$7:N426))*(((2*Worksheets!$L$44*(1-Worksheets!$L$44)*Worksheets!$AD$29)+(Worksheets!$L$44^2*Worksheets!$AD$29^2))/Worksheets!$L$45),0)</f>
        <v>#VALUE!</v>
      </c>
      <c r="O427" s="90" t="e">
        <f>IF(Worksheets!$AA$24&gt;=K427,(Worksheets!$L$45-SUM($O$7:O426))*((Worksheets!$L$44^3*Worksheets!$AD$29^3+3*Worksheets!$L$44^2*(1-Worksheets!$L$44)*Worksheets!$AD$29^2+3*Worksheets!$L$44*(1-Worksheets!$L$44)^2*Worksheets!$AD$29)/Worksheets!$L$45),0)</f>
        <v>#VALUE!</v>
      </c>
      <c r="P427" s="90" t="e">
        <f>IF(Worksheets!$AA$24&gt;=K427,(Worksheets!$L$45-SUM($P$7:P426))*((Worksheets!$L$44^4*Worksheets!$AD$29^4+4*Worksheets!$L$44^3*(1-Worksheets!$L$44)*Worksheets!$AD$29^3+6*Worksheets!$L$44^2*(1-Worksheets!$L$44)^2*Worksheets!$AD$29^2+4*Worksheets!$L$44*(1-Worksheets!$L$44^3)*Worksheets!$AD$29)/Worksheets!$L$45),0)</f>
        <v>#VALUE!</v>
      </c>
      <c r="Q427" s="90" t="str">
        <f>IF(Worksheets!$I$45='Yield Calculations'!$M$4,'Yield Calculations'!L427*'Yield Calculations'!M427,IF(Worksheets!$I$45='Yield Calculations'!$N$4,'Yield Calculations'!L427*'Yield Calculations'!N427,IF(Worksheets!$I$45='Yield Calculations'!$O$4,'Yield Calculations'!L427*'Yield Calculations'!O427,IF(Worksheets!$I$45='Yield Calculations'!$P$4,'Yield Calculations'!L427*'Yield Calculations'!P427,"Too Many Lanes"))))</f>
        <v>Too Many Lanes</v>
      </c>
      <c r="R427" s="90" t="str">
        <f>IF(Worksheets!$I$45='Yield Calculations'!$M$4,'Yield Calculations'!M427,IF(Worksheets!$I$45='Yield Calculations'!$N$4,'Yield Calculations'!N427,IF(Worksheets!$I$45='Yield Calculations'!$O$4,'Yield Calculations'!O427,IF(Worksheets!$I$45='Yield Calculations'!$P$4,'Yield Calculations'!P427,"Too Many Lanes"))))</f>
        <v>Too Many Lanes</v>
      </c>
    </row>
    <row r="428" spans="1:18">
      <c r="A428" s="83">
        <f t="shared" si="6"/>
        <v>421</v>
      </c>
      <c r="B428" s="83" t="e">
        <f>Worksheets!$S$24*(A428-0.5)</f>
        <v>#VALUE!</v>
      </c>
      <c r="C428" s="90" t="e">
        <f>IF(Worksheets!$V$24&gt;=A428,Worksheets!$G$45*Worksheets!$AD$29*(1-Worksheets!$AD$29)^('Yield Calculations'!A428-1),0)</f>
        <v>#VALUE!</v>
      </c>
      <c r="D428" s="90" t="e">
        <f>IF(Worksheets!$V$24&gt;=A428,(Worksheets!$G$45-SUM($D$7:D427))*(((2*Worksheets!$G$44*(1-Worksheets!$G$44)*Worksheets!$AD$29)+(Worksheets!$G$44^2*Worksheets!$AD$29^2))/Worksheets!$G$45),0)</f>
        <v>#VALUE!</v>
      </c>
      <c r="E428" s="90" t="e">
        <f>IF(Worksheets!$V$24&gt;=A428,(Worksheets!$G$45-SUM($E$7:E427))*((Worksheets!$G$44^3*Worksheets!$AD$29^3+3*Worksheets!$G$44^2*(1-Worksheets!$G$44)*Worksheets!$AD$29^2+3*Worksheets!$G$44*(1-Worksheets!$G$44)^2*Worksheets!$AD$29)/Worksheets!$G$45),0)</f>
        <v>#VALUE!</v>
      </c>
      <c r="F428" s="90" t="e">
        <f>IF(Worksheets!$V$24&gt;=A428,(Worksheets!$G$45-SUM($F$7:F427))*((Worksheets!$G$44^4*Worksheets!$AD$29^4+4*Worksheets!$G$44^3*(1-Worksheets!$G$44)*Worksheets!$AD$29^3+6*Worksheets!$G$44^2*(1-Worksheets!$G$44)^2*Worksheets!$AD$29^2+4*Worksheets!$G$44*(1-Worksheets!$G$44^3)*Worksheets!$AD$29)/Worksheets!$G$45),0)</f>
        <v>#VALUE!</v>
      </c>
      <c r="G428" s="90" t="str">
        <f>IF(Worksheets!$D$45='Yield Calculations'!$C$4,'Yield Calculations'!B428*'Yield Calculations'!C428,IF(Worksheets!$D$45='Yield Calculations'!$D$4,'Yield Calculations'!B428*'Yield Calculations'!D428,IF(Worksheets!$D$45='Yield Calculations'!$E$4,'Yield Calculations'!B428*'Yield Calculations'!E428,IF(Worksheets!$D$45='Yield Calculations'!$F$4,'Yield Calculations'!B428*'Yield Calculations'!F428,"Too Many Lanes"))))</f>
        <v>Too Many Lanes</v>
      </c>
      <c r="H428" s="90" t="str">
        <f>IF(Worksheets!$D$45='Yield Calculations'!$C$4,'Yield Calculations'!C428,IF(Worksheets!$D$45='Yield Calculations'!$D$4,'Yield Calculations'!D428,IF(Worksheets!$D$45='Yield Calculations'!$E$4,'Yield Calculations'!E428,IF(Worksheets!$D$45='Yield Calculations'!$F$4,'Yield Calculations'!F428,"Too Many Lanes"))))</f>
        <v>Too Many Lanes</v>
      </c>
      <c r="K428" s="83">
        <v>421</v>
      </c>
      <c r="L428" s="83" t="e">
        <f>Worksheets!$X$24*(K428-0.5)</f>
        <v>#VALUE!</v>
      </c>
      <c r="M428" s="90" t="e">
        <f>IF(Worksheets!$AA$24&gt;=K428,Worksheets!$L$45*Worksheets!$AD$29*(1-Worksheets!$AD$29)^('Yield Calculations'!K428-1),0)</f>
        <v>#VALUE!</v>
      </c>
      <c r="N428" s="90" t="e">
        <f>IF(Worksheets!$AA$24&gt;=K428,(Worksheets!$L$45-SUM($N$7:N427))*(((2*Worksheets!$L$44*(1-Worksheets!$L$44)*Worksheets!$AD$29)+(Worksheets!$L$44^2*Worksheets!$AD$29^2))/Worksheets!$L$45),0)</f>
        <v>#VALUE!</v>
      </c>
      <c r="O428" s="90" t="e">
        <f>IF(Worksheets!$AA$24&gt;=K428,(Worksheets!$L$45-SUM($O$7:O427))*((Worksheets!$L$44^3*Worksheets!$AD$29^3+3*Worksheets!$L$44^2*(1-Worksheets!$L$44)*Worksheets!$AD$29^2+3*Worksheets!$L$44*(1-Worksheets!$L$44)^2*Worksheets!$AD$29)/Worksheets!$L$45),0)</f>
        <v>#VALUE!</v>
      </c>
      <c r="P428" s="90" t="e">
        <f>IF(Worksheets!$AA$24&gt;=K428,(Worksheets!$L$45-SUM($P$7:P427))*((Worksheets!$L$44^4*Worksheets!$AD$29^4+4*Worksheets!$L$44^3*(1-Worksheets!$L$44)*Worksheets!$AD$29^3+6*Worksheets!$L$44^2*(1-Worksheets!$L$44)^2*Worksheets!$AD$29^2+4*Worksheets!$L$44*(1-Worksheets!$L$44^3)*Worksheets!$AD$29)/Worksheets!$L$45),0)</f>
        <v>#VALUE!</v>
      </c>
      <c r="Q428" s="90" t="str">
        <f>IF(Worksheets!$I$45='Yield Calculations'!$M$4,'Yield Calculations'!L428*'Yield Calculations'!M428,IF(Worksheets!$I$45='Yield Calculations'!$N$4,'Yield Calculations'!L428*'Yield Calculations'!N428,IF(Worksheets!$I$45='Yield Calculations'!$O$4,'Yield Calculations'!L428*'Yield Calculations'!O428,IF(Worksheets!$I$45='Yield Calculations'!$P$4,'Yield Calculations'!L428*'Yield Calculations'!P428,"Too Many Lanes"))))</f>
        <v>Too Many Lanes</v>
      </c>
      <c r="R428" s="90" t="str">
        <f>IF(Worksheets!$I$45='Yield Calculations'!$M$4,'Yield Calculations'!M428,IF(Worksheets!$I$45='Yield Calculations'!$N$4,'Yield Calculations'!N428,IF(Worksheets!$I$45='Yield Calculations'!$O$4,'Yield Calculations'!O428,IF(Worksheets!$I$45='Yield Calculations'!$P$4,'Yield Calculations'!P428,"Too Many Lanes"))))</f>
        <v>Too Many Lanes</v>
      </c>
    </row>
    <row r="429" spans="1:18">
      <c r="A429" s="83">
        <f t="shared" si="6"/>
        <v>422</v>
      </c>
      <c r="B429" s="83" t="e">
        <f>Worksheets!$S$24*(A429-0.5)</f>
        <v>#VALUE!</v>
      </c>
      <c r="C429" s="90" t="e">
        <f>IF(Worksheets!$V$24&gt;=A429,Worksheets!$G$45*Worksheets!$AD$29*(1-Worksheets!$AD$29)^('Yield Calculations'!A429-1),0)</f>
        <v>#VALUE!</v>
      </c>
      <c r="D429" s="90" t="e">
        <f>IF(Worksheets!$V$24&gt;=A429,(Worksheets!$G$45-SUM($D$7:D428))*(((2*Worksheets!$G$44*(1-Worksheets!$G$44)*Worksheets!$AD$29)+(Worksheets!$G$44^2*Worksheets!$AD$29^2))/Worksheets!$G$45),0)</f>
        <v>#VALUE!</v>
      </c>
      <c r="E429" s="90" t="e">
        <f>IF(Worksheets!$V$24&gt;=A429,(Worksheets!$G$45-SUM($E$7:E428))*((Worksheets!$G$44^3*Worksheets!$AD$29^3+3*Worksheets!$G$44^2*(1-Worksheets!$G$44)*Worksheets!$AD$29^2+3*Worksheets!$G$44*(1-Worksheets!$G$44)^2*Worksheets!$AD$29)/Worksheets!$G$45),0)</f>
        <v>#VALUE!</v>
      </c>
      <c r="F429" s="90" t="e">
        <f>IF(Worksheets!$V$24&gt;=A429,(Worksheets!$G$45-SUM($F$7:F428))*((Worksheets!$G$44^4*Worksheets!$AD$29^4+4*Worksheets!$G$44^3*(1-Worksheets!$G$44)*Worksheets!$AD$29^3+6*Worksheets!$G$44^2*(1-Worksheets!$G$44)^2*Worksheets!$AD$29^2+4*Worksheets!$G$44*(1-Worksheets!$G$44^3)*Worksheets!$AD$29)/Worksheets!$G$45),0)</f>
        <v>#VALUE!</v>
      </c>
      <c r="G429" s="90" t="str">
        <f>IF(Worksheets!$D$45='Yield Calculations'!$C$4,'Yield Calculations'!B429*'Yield Calculations'!C429,IF(Worksheets!$D$45='Yield Calculations'!$D$4,'Yield Calculations'!B429*'Yield Calculations'!D429,IF(Worksheets!$D$45='Yield Calculations'!$E$4,'Yield Calculations'!B429*'Yield Calculations'!E429,IF(Worksheets!$D$45='Yield Calculations'!$F$4,'Yield Calculations'!B429*'Yield Calculations'!F429,"Too Many Lanes"))))</f>
        <v>Too Many Lanes</v>
      </c>
      <c r="H429" s="90" t="str">
        <f>IF(Worksheets!$D$45='Yield Calculations'!$C$4,'Yield Calculations'!C429,IF(Worksheets!$D$45='Yield Calculations'!$D$4,'Yield Calculations'!D429,IF(Worksheets!$D$45='Yield Calculations'!$E$4,'Yield Calculations'!E429,IF(Worksheets!$D$45='Yield Calculations'!$F$4,'Yield Calculations'!F429,"Too Many Lanes"))))</f>
        <v>Too Many Lanes</v>
      </c>
      <c r="K429" s="83">
        <v>422</v>
      </c>
      <c r="L429" s="83" t="e">
        <f>Worksheets!$X$24*(K429-0.5)</f>
        <v>#VALUE!</v>
      </c>
      <c r="M429" s="90" t="e">
        <f>IF(Worksheets!$AA$24&gt;=K429,Worksheets!$L$45*Worksheets!$AD$29*(1-Worksheets!$AD$29)^('Yield Calculations'!K429-1),0)</f>
        <v>#VALUE!</v>
      </c>
      <c r="N429" s="90" t="e">
        <f>IF(Worksheets!$AA$24&gt;=K429,(Worksheets!$L$45-SUM($N$7:N428))*(((2*Worksheets!$L$44*(1-Worksheets!$L$44)*Worksheets!$AD$29)+(Worksheets!$L$44^2*Worksheets!$AD$29^2))/Worksheets!$L$45),0)</f>
        <v>#VALUE!</v>
      </c>
      <c r="O429" s="90" t="e">
        <f>IF(Worksheets!$AA$24&gt;=K429,(Worksheets!$L$45-SUM($O$7:O428))*((Worksheets!$L$44^3*Worksheets!$AD$29^3+3*Worksheets!$L$44^2*(1-Worksheets!$L$44)*Worksheets!$AD$29^2+3*Worksheets!$L$44*(1-Worksheets!$L$44)^2*Worksheets!$AD$29)/Worksheets!$L$45),0)</f>
        <v>#VALUE!</v>
      </c>
      <c r="P429" s="90" t="e">
        <f>IF(Worksheets!$AA$24&gt;=K429,(Worksheets!$L$45-SUM($P$7:P428))*((Worksheets!$L$44^4*Worksheets!$AD$29^4+4*Worksheets!$L$44^3*(1-Worksheets!$L$44)*Worksheets!$AD$29^3+6*Worksheets!$L$44^2*(1-Worksheets!$L$44)^2*Worksheets!$AD$29^2+4*Worksheets!$L$44*(1-Worksheets!$L$44^3)*Worksheets!$AD$29)/Worksheets!$L$45),0)</f>
        <v>#VALUE!</v>
      </c>
      <c r="Q429" s="90" t="str">
        <f>IF(Worksheets!$I$45='Yield Calculations'!$M$4,'Yield Calculations'!L429*'Yield Calculations'!M429,IF(Worksheets!$I$45='Yield Calculations'!$N$4,'Yield Calculations'!L429*'Yield Calculations'!N429,IF(Worksheets!$I$45='Yield Calculations'!$O$4,'Yield Calculations'!L429*'Yield Calculations'!O429,IF(Worksheets!$I$45='Yield Calculations'!$P$4,'Yield Calculations'!L429*'Yield Calculations'!P429,"Too Many Lanes"))))</f>
        <v>Too Many Lanes</v>
      </c>
      <c r="R429" s="90" t="str">
        <f>IF(Worksheets!$I$45='Yield Calculations'!$M$4,'Yield Calculations'!M429,IF(Worksheets!$I$45='Yield Calculations'!$N$4,'Yield Calculations'!N429,IF(Worksheets!$I$45='Yield Calculations'!$O$4,'Yield Calculations'!O429,IF(Worksheets!$I$45='Yield Calculations'!$P$4,'Yield Calculations'!P429,"Too Many Lanes"))))</f>
        <v>Too Many Lanes</v>
      </c>
    </row>
    <row r="430" spans="1:18">
      <c r="A430" s="83">
        <f t="shared" si="6"/>
        <v>423</v>
      </c>
      <c r="B430" s="83" t="e">
        <f>Worksheets!$S$24*(A430-0.5)</f>
        <v>#VALUE!</v>
      </c>
      <c r="C430" s="90" t="e">
        <f>IF(Worksheets!$V$24&gt;=A430,Worksheets!$G$45*Worksheets!$AD$29*(1-Worksheets!$AD$29)^('Yield Calculations'!A430-1),0)</f>
        <v>#VALUE!</v>
      </c>
      <c r="D430" s="90" t="e">
        <f>IF(Worksheets!$V$24&gt;=A430,(Worksheets!$G$45-SUM($D$7:D429))*(((2*Worksheets!$G$44*(1-Worksheets!$G$44)*Worksheets!$AD$29)+(Worksheets!$G$44^2*Worksheets!$AD$29^2))/Worksheets!$G$45),0)</f>
        <v>#VALUE!</v>
      </c>
      <c r="E430" s="90" t="e">
        <f>IF(Worksheets!$V$24&gt;=A430,(Worksheets!$G$45-SUM($E$7:E429))*((Worksheets!$G$44^3*Worksheets!$AD$29^3+3*Worksheets!$G$44^2*(1-Worksheets!$G$44)*Worksheets!$AD$29^2+3*Worksheets!$G$44*(1-Worksheets!$G$44)^2*Worksheets!$AD$29)/Worksheets!$G$45),0)</f>
        <v>#VALUE!</v>
      </c>
      <c r="F430" s="90" t="e">
        <f>IF(Worksheets!$V$24&gt;=A430,(Worksheets!$G$45-SUM($F$7:F429))*((Worksheets!$G$44^4*Worksheets!$AD$29^4+4*Worksheets!$G$44^3*(1-Worksheets!$G$44)*Worksheets!$AD$29^3+6*Worksheets!$G$44^2*(1-Worksheets!$G$44)^2*Worksheets!$AD$29^2+4*Worksheets!$G$44*(1-Worksheets!$G$44^3)*Worksheets!$AD$29)/Worksheets!$G$45),0)</f>
        <v>#VALUE!</v>
      </c>
      <c r="G430" s="90" t="str">
        <f>IF(Worksheets!$D$45='Yield Calculations'!$C$4,'Yield Calculations'!B430*'Yield Calculations'!C430,IF(Worksheets!$D$45='Yield Calculations'!$D$4,'Yield Calculations'!B430*'Yield Calculations'!D430,IF(Worksheets!$D$45='Yield Calculations'!$E$4,'Yield Calculations'!B430*'Yield Calculations'!E430,IF(Worksheets!$D$45='Yield Calculations'!$F$4,'Yield Calculations'!B430*'Yield Calculations'!F430,"Too Many Lanes"))))</f>
        <v>Too Many Lanes</v>
      </c>
      <c r="H430" s="90" t="str">
        <f>IF(Worksheets!$D$45='Yield Calculations'!$C$4,'Yield Calculations'!C430,IF(Worksheets!$D$45='Yield Calculations'!$D$4,'Yield Calculations'!D430,IF(Worksheets!$D$45='Yield Calculations'!$E$4,'Yield Calculations'!E430,IF(Worksheets!$D$45='Yield Calculations'!$F$4,'Yield Calculations'!F430,"Too Many Lanes"))))</f>
        <v>Too Many Lanes</v>
      </c>
      <c r="K430" s="83">
        <v>423</v>
      </c>
      <c r="L430" s="83" t="e">
        <f>Worksheets!$X$24*(K430-0.5)</f>
        <v>#VALUE!</v>
      </c>
      <c r="M430" s="90" t="e">
        <f>IF(Worksheets!$AA$24&gt;=K430,Worksheets!$L$45*Worksheets!$AD$29*(1-Worksheets!$AD$29)^('Yield Calculations'!K430-1),0)</f>
        <v>#VALUE!</v>
      </c>
      <c r="N430" s="90" t="e">
        <f>IF(Worksheets!$AA$24&gt;=K430,(Worksheets!$L$45-SUM($N$7:N429))*(((2*Worksheets!$L$44*(1-Worksheets!$L$44)*Worksheets!$AD$29)+(Worksheets!$L$44^2*Worksheets!$AD$29^2))/Worksheets!$L$45),0)</f>
        <v>#VALUE!</v>
      </c>
      <c r="O430" s="90" t="e">
        <f>IF(Worksheets!$AA$24&gt;=K430,(Worksheets!$L$45-SUM($O$7:O429))*((Worksheets!$L$44^3*Worksheets!$AD$29^3+3*Worksheets!$L$44^2*(1-Worksheets!$L$44)*Worksheets!$AD$29^2+3*Worksheets!$L$44*(1-Worksheets!$L$44)^2*Worksheets!$AD$29)/Worksheets!$L$45),0)</f>
        <v>#VALUE!</v>
      </c>
      <c r="P430" s="90" t="e">
        <f>IF(Worksheets!$AA$24&gt;=K430,(Worksheets!$L$45-SUM($P$7:P429))*((Worksheets!$L$44^4*Worksheets!$AD$29^4+4*Worksheets!$L$44^3*(1-Worksheets!$L$44)*Worksheets!$AD$29^3+6*Worksheets!$L$44^2*(1-Worksheets!$L$44)^2*Worksheets!$AD$29^2+4*Worksheets!$L$44*(1-Worksheets!$L$44^3)*Worksheets!$AD$29)/Worksheets!$L$45),0)</f>
        <v>#VALUE!</v>
      </c>
      <c r="Q430" s="90" t="str">
        <f>IF(Worksheets!$I$45='Yield Calculations'!$M$4,'Yield Calculations'!L430*'Yield Calculations'!M430,IF(Worksheets!$I$45='Yield Calculations'!$N$4,'Yield Calculations'!L430*'Yield Calculations'!N430,IF(Worksheets!$I$45='Yield Calculations'!$O$4,'Yield Calculations'!L430*'Yield Calculations'!O430,IF(Worksheets!$I$45='Yield Calculations'!$P$4,'Yield Calculations'!L430*'Yield Calculations'!P430,"Too Many Lanes"))))</f>
        <v>Too Many Lanes</v>
      </c>
      <c r="R430" s="90" t="str">
        <f>IF(Worksheets!$I$45='Yield Calculations'!$M$4,'Yield Calculations'!M430,IF(Worksheets!$I$45='Yield Calculations'!$N$4,'Yield Calculations'!N430,IF(Worksheets!$I$45='Yield Calculations'!$O$4,'Yield Calculations'!O430,IF(Worksheets!$I$45='Yield Calculations'!$P$4,'Yield Calculations'!P430,"Too Many Lanes"))))</f>
        <v>Too Many Lanes</v>
      </c>
    </row>
    <row r="431" spans="1:18">
      <c r="A431" s="83">
        <f t="shared" si="6"/>
        <v>424</v>
      </c>
      <c r="B431" s="83" t="e">
        <f>Worksheets!$S$24*(A431-0.5)</f>
        <v>#VALUE!</v>
      </c>
      <c r="C431" s="90" t="e">
        <f>IF(Worksheets!$V$24&gt;=A431,Worksheets!$G$45*Worksheets!$AD$29*(1-Worksheets!$AD$29)^('Yield Calculations'!A431-1),0)</f>
        <v>#VALUE!</v>
      </c>
      <c r="D431" s="90" t="e">
        <f>IF(Worksheets!$V$24&gt;=A431,(Worksheets!$G$45-SUM($D$7:D430))*(((2*Worksheets!$G$44*(1-Worksheets!$G$44)*Worksheets!$AD$29)+(Worksheets!$G$44^2*Worksheets!$AD$29^2))/Worksheets!$G$45),0)</f>
        <v>#VALUE!</v>
      </c>
      <c r="E431" s="90" t="e">
        <f>IF(Worksheets!$V$24&gt;=A431,(Worksheets!$G$45-SUM($E$7:E430))*((Worksheets!$G$44^3*Worksheets!$AD$29^3+3*Worksheets!$G$44^2*(1-Worksheets!$G$44)*Worksheets!$AD$29^2+3*Worksheets!$G$44*(1-Worksheets!$G$44)^2*Worksheets!$AD$29)/Worksheets!$G$45),0)</f>
        <v>#VALUE!</v>
      </c>
      <c r="F431" s="90" t="e">
        <f>IF(Worksheets!$V$24&gt;=A431,(Worksheets!$G$45-SUM($F$7:F430))*((Worksheets!$G$44^4*Worksheets!$AD$29^4+4*Worksheets!$G$44^3*(1-Worksheets!$G$44)*Worksheets!$AD$29^3+6*Worksheets!$G$44^2*(1-Worksheets!$G$44)^2*Worksheets!$AD$29^2+4*Worksheets!$G$44*(1-Worksheets!$G$44^3)*Worksheets!$AD$29)/Worksheets!$G$45),0)</f>
        <v>#VALUE!</v>
      </c>
      <c r="G431" s="90" t="str">
        <f>IF(Worksheets!$D$45='Yield Calculations'!$C$4,'Yield Calculations'!B431*'Yield Calculations'!C431,IF(Worksheets!$D$45='Yield Calculations'!$D$4,'Yield Calculations'!B431*'Yield Calculations'!D431,IF(Worksheets!$D$45='Yield Calculations'!$E$4,'Yield Calculations'!B431*'Yield Calculations'!E431,IF(Worksheets!$D$45='Yield Calculations'!$F$4,'Yield Calculations'!B431*'Yield Calculations'!F431,"Too Many Lanes"))))</f>
        <v>Too Many Lanes</v>
      </c>
      <c r="H431" s="90" t="str">
        <f>IF(Worksheets!$D$45='Yield Calculations'!$C$4,'Yield Calculations'!C431,IF(Worksheets!$D$45='Yield Calculations'!$D$4,'Yield Calculations'!D431,IF(Worksheets!$D$45='Yield Calculations'!$E$4,'Yield Calculations'!E431,IF(Worksheets!$D$45='Yield Calculations'!$F$4,'Yield Calculations'!F431,"Too Many Lanes"))))</f>
        <v>Too Many Lanes</v>
      </c>
      <c r="K431" s="83">
        <v>424</v>
      </c>
      <c r="L431" s="83" t="e">
        <f>Worksheets!$X$24*(K431-0.5)</f>
        <v>#VALUE!</v>
      </c>
      <c r="M431" s="90" t="e">
        <f>IF(Worksheets!$AA$24&gt;=K431,Worksheets!$L$45*Worksheets!$AD$29*(1-Worksheets!$AD$29)^('Yield Calculations'!K431-1),0)</f>
        <v>#VALUE!</v>
      </c>
      <c r="N431" s="90" t="e">
        <f>IF(Worksheets!$AA$24&gt;=K431,(Worksheets!$L$45-SUM($N$7:N430))*(((2*Worksheets!$L$44*(1-Worksheets!$L$44)*Worksheets!$AD$29)+(Worksheets!$L$44^2*Worksheets!$AD$29^2))/Worksheets!$L$45),0)</f>
        <v>#VALUE!</v>
      </c>
      <c r="O431" s="90" t="e">
        <f>IF(Worksheets!$AA$24&gt;=K431,(Worksheets!$L$45-SUM($O$7:O430))*((Worksheets!$L$44^3*Worksheets!$AD$29^3+3*Worksheets!$L$44^2*(1-Worksheets!$L$44)*Worksheets!$AD$29^2+3*Worksheets!$L$44*(1-Worksheets!$L$44)^2*Worksheets!$AD$29)/Worksheets!$L$45),0)</f>
        <v>#VALUE!</v>
      </c>
      <c r="P431" s="90" t="e">
        <f>IF(Worksheets!$AA$24&gt;=K431,(Worksheets!$L$45-SUM($P$7:P430))*((Worksheets!$L$44^4*Worksheets!$AD$29^4+4*Worksheets!$L$44^3*(1-Worksheets!$L$44)*Worksheets!$AD$29^3+6*Worksheets!$L$44^2*(1-Worksheets!$L$44)^2*Worksheets!$AD$29^2+4*Worksheets!$L$44*(1-Worksheets!$L$44^3)*Worksheets!$AD$29)/Worksheets!$L$45),0)</f>
        <v>#VALUE!</v>
      </c>
      <c r="Q431" s="90" t="str">
        <f>IF(Worksheets!$I$45='Yield Calculations'!$M$4,'Yield Calculations'!L431*'Yield Calculations'!M431,IF(Worksheets!$I$45='Yield Calculations'!$N$4,'Yield Calculations'!L431*'Yield Calculations'!N431,IF(Worksheets!$I$45='Yield Calculations'!$O$4,'Yield Calculations'!L431*'Yield Calculations'!O431,IF(Worksheets!$I$45='Yield Calculations'!$P$4,'Yield Calculations'!L431*'Yield Calculations'!P431,"Too Many Lanes"))))</f>
        <v>Too Many Lanes</v>
      </c>
      <c r="R431" s="90" t="str">
        <f>IF(Worksheets!$I$45='Yield Calculations'!$M$4,'Yield Calculations'!M431,IF(Worksheets!$I$45='Yield Calculations'!$N$4,'Yield Calculations'!N431,IF(Worksheets!$I$45='Yield Calculations'!$O$4,'Yield Calculations'!O431,IF(Worksheets!$I$45='Yield Calculations'!$P$4,'Yield Calculations'!P431,"Too Many Lanes"))))</f>
        <v>Too Many Lanes</v>
      </c>
    </row>
    <row r="432" spans="1:18">
      <c r="A432" s="83">
        <f t="shared" si="6"/>
        <v>425</v>
      </c>
      <c r="B432" s="83" t="e">
        <f>Worksheets!$S$24*(A432-0.5)</f>
        <v>#VALUE!</v>
      </c>
      <c r="C432" s="90" t="e">
        <f>IF(Worksheets!$V$24&gt;=A432,Worksheets!$G$45*Worksheets!$AD$29*(1-Worksheets!$AD$29)^('Yield Calculations'!A432-1),0)</f>
        <v>#VALUE!</v>
      </c>
      <c r="D432" s="90" t="e">
        <f>IF(Worksheets!$V$24&gt;=A432,(Worksheets!$G$45-SUM($D$7:D431))*(((2*Worksheets!$G$44*(1-Worksheets!$G$44)*Worksheets!$AD$29)+(Worksheets!$G$44^2*Worksheets!$AD$29^2))/Worksheets!$G$45),0)</f>
        <v>#VALUE!</v>
      </c>
      <c r="E432" s="90" t="e">
        <f>IF(Worksheets!$V$24&gt;=A432,(Worksheets!$G$45-SUM($E$7:E431))*((Worksheets!$G$44^3*Worksheets!$AD$29^3+3*Worksheets!$G$44^2*(1-Worksheets!$G$44)*Worksheets!$AD$29^2+3*Worksheets!$G$44*(1-Worksheets!$G$44)^2*Worksheets!$AD$29)/Worksheets!$G$45),0)</f>
        <v>#VALUE!</v>
      </c>
      <c r="F432" s="90" t="e">
        <f>IF(Worksheets!$V$24&gt;=A432,(Worksheets!$G$45-SUM($F$7:F431))*((Worksheets!$G$44^4*Worksheets!$AD$29^4+4*Worksheets!$G$44^3*(1-Worksheets!$G$44)*Worksheets!$AD$29^3+6*Worksheets!$G$44^2*(1-Worksheets!$G$44)^2*Worksheets!$AD$29^2+4*Worksheets!$G$44*(1-Worksheets!$G$44^3)*Worksheets!$AD$29)/Worksheets!$G$45),0)</f>
        <v>#VALUE!</v>
      </c>
      <c r="G432" s="90" t="str">
        <f>IF(Worksheets!$D$45='Yield Calculations'!$C$4,'Yield Calculations'!B432*'Yield Calculations'!C432,IF(Worksheets!$D$45='Yield Calculations'!$D$4,'Yield Calculations'!B432*'Yield Calculations'!D432,IF(Worksheets!$D$45='Yield Calculations'!$E$4,'Yield Calculations'!B432*'Yield Calculations'!E432,IF(Worksheets!$D$45='Yield Calculations'!$F$4,'Yield Calculations'!B432*'Yield Calculations'!F432,"Too Many Lanes"))))</f>
        <v>Too Many Lanes</v>
      </c>
      <c r="H432" s="90" t="str">
        <f>IF(Worksheets!$D$45='Yield Calculations'!$C$4,'Yield Calculations'!C432,IF(Worksheets!$D$45='Yield Calculations'!$D$4,'Yield Calculations'!D432,IF(Worksheets!$D$45='Yield Calculations'!$E$4,'Yield Calculations'!E432,IF(Worksheets!$D$45='Yield Calculations'!$F$4,'Yield Calculations'!F432,"Too Many Lanes"))))</f>
        <v>Too Many Lanes</v>
      </c>
      <c r="K432" s="83">
        <v>425</v>
      </c>
      <c r="L432" s="83" t="e">
        <f>Worksheets!$X$24*(K432-0.5)</f>
        <v>#VALUE!</v>
      </c>
      <c r="M432" s="90" t="e">
        <f>IF(Worksheets!$AA$24&gt;=K432,Worksheets!$L$45*Worksheets!$AD$29*(1-Worksheets!$AD$29)^('Yield Calculations'!K432-1),0)</f>
        <v>#VALUE!</v>
      </c>
      <c r="N432" s="90" t="e">
        <f>IF(Worksheets!$AA$24&gt;=K432,(Worksheets!$L$45-SUM($N$7:N431))*(((2*Worksheets!$L$44*(1-Worksheets!$L$44)*Worksheets!$AD$29)+(Worksheets!$L$44^2*Worksheets!$AD$29^2))/Worksheets!$L$45),0)</f>
        <v>#VALUE!</v>
      </c>
      <c r="O432" s="90" t="e">
        <f>IF(Worksheets!$AA$24&gt;=K432,(Worksheets!$L$45-SUM($O$7:O431))*((Worksheets!$L$44^3*Worksheets!$AD$29^3+3*Worksheets!$L$44^2*(1-Worksheets!$L$44)*Worksheets!$AD$29^2+3*Worksheets!$L$44*(1-Worksheets!$L$44)^2*Worksheets!$AD$29)/Worksheets!$L$45),0)</f>
        <v>#VALUE!</v>
      </c>
      <c r="P432" s="90" t="e">
        <f>IF(Worksheets!$AA$24&gt;=K432,(Worksheets!$L$45-SUM($P$7:P431))*((Worksheets!$L$44^4*Worksheets!$AD$29^4+4*Worksheets!$L$44^3*(1-Worksheets!$L$44)*Worksheets!$AD$29^3+6*Worksheets!$L$44^2*(1-Worksheets!$L$44)^2*Worksheets!$AD$29^2+4*Worksheets!$L$44*(1-Worksheets!$L$44^3)*Worksheets!$AD$29)/Worksheets!$L$45),0)</f>
        <v>#VALUE!</v>
      </c>
      <c r="Q432" s="90" t="str">
        <f>IF(Worksheets!$I$45='Yield Calculations'!$M$4,'Yield Calculations'!L432*'Yield Calculations'!M432,IF(Worksheets!$I$45='Yield Calculations'!$N$4,'Yield Calculations'!L432*'Yield Calculations'!N432,IF(Worksheets!$I$45='Yield Calculations'!$O$4,'Yield Calculations'!L432*'Yield Calculations'!O432,IF(Worksheets!$I$45='Yield Calculations'!$P$4,'Yield Calculations'!L432*'Yield Calculations'!P432,"Too Many Lanes"))))</f>
        <v>Too Many Lanes</v>
      </c>
      <c r="R432" s="90" t="str">
        <f>IF(Worksheets!$I$45='Yield Calculations'!$M$4,'Yield Calculations'!M432,IF(Worksheets!$I$45='Yield Calculations'!$N$4,'Yield Calculations'!N432,IF(Worksheets!$I$45='Yield Calculations'!$O$4,'Yield Calculations'!O432,IF(Worksheets!$I$45='Yield Calculations'!$P$4,'Yield Calculations'!P432,"Too Many Lanes"))))</f>
        <v>Too Many Lanes</v>
      </c>
    </row>
    <row r="433" spans="1:18">
      <c r="A433" s="83">
        <f t="shared" si="6"/>
        <v>426</v>
      </c>
      <c r="B433" s="83" t="e">
        <f>Worksheets!$S$24*(A433-0.5)</f>
        <v>#VALUE!</v>
      </c>
      <c r="C433" s="90" t="e">
        <f>IF(Worksheets!$V$24&gt;=A433,Worksheets!$G$45*Worksheets!$AD$29*(1-Worksheets!$AD$29)^('Yield Calculations'!A433-1),0)</f>
        <v>#VALUE!</v>
      </c>
      <c r="D433" s="90" t="e">
        <f>IF(Worksheets!$V$24&gt;=A433,(Worksheets!$G$45-SUM($D$7:D432))*(((2*Worksheets!$G$44*(1-Worksheets!$G$44)*Worksheets!$AD$29)+(Worksheets!$G$44^2*Worksheets!$AD$29^2))/Worksheets!$G$45),0)</f>
        <v>#VALUE!</v>
      </c>
      <c r="E433" s="90" t="e">
        <f>IF(Worksheets!$V$24&gt;=A433,(Worksheets!$G$45-SUM($E$7:E432))*((Worksheets!$G$44^3*Worksheets!$AD$29^3+3*Worksheets!$G$44^2*(1-Worksheets!$G$44)*Worksheets!$AD$29^2+3*Worksheets!$G$44*(1-Worksheets!$G$44)^2*Worksheets!$AD$29)/Worksheets!$G$45),0)</f>
        <v>#VALUE!</v>
      </c>
      <c r="F433" s="90" t="e">
        <f>IF(Worksheets!$V$24&gt;=A433,(Worksheets!$G$45-SUM($F$7:F432))*((Worksheets!$G$44^4*Worksheets!$AD$29^4+4*Worksheets!$G$44^3*(1-Worksheets!$G$44)*Worksheets!$AD$29^3+6*Worksheets!$G$44^2*(1-Worksheets!$G$44)^2*Worksheets!$AD$29^2+4*Worksheets!$G$44*(1-Worksheets!$G$44^3)*Worksheets!$AD$29)/Worksheets!$G$45),0)</f>
        <v>#VALUE!</v>
      </c>
      <c r="G433" s="90" t="str">
        <f>IF(Worksheets!$D$45='Yield Calculations'!$C$4,'Yield Calculations'!B433*'Yield Calculations'!C433,IF(Worksheets!$D$45='Yield Calculations'!$D$4,'Yield Calculations'!B433*'Yield Calculations'!D433,IF(Worksheets!$D$45='Yield Calculations'!$E$4,'Yield Calculations'!B433*'Yield Calculations'!E433,IF(Worksheets!$D$45='Yield Calculations'!$F$4,'Yield Calculations'!B433*'Yield Calculations'!F433,"Too Many Lanes"))))</f>
        <v>Too Many Lanes</v>
      </c>
      <c r="H433" s="90" t="str">
        <f>IF(Worksheets!$D$45='Yield Calculations'!$C$4,'Yield Calculations'!C433,IF(Worksheets!$D$45='Yield Calculations'!$D$4,'Yield Calculations'!D433,IF(Worksheets!$D$45='Yield Calculations'!$E$4,'Yield Calculations'!E433,IF(Worksheets!$D$45='Yield Calculations'!$F$4,'Yield Calculations'!F433,"Too Many Lanes"))))</f>
        <v>Too Many Lanes</v>
      </c>
      <c r="K433" s="83">
        <v>426</v>
      </c>
      <c r="L433" s="83" t="e">
        <f>Worksheets!$X$24*(K433-0.5)</f>
        <v>#VALUE!</v>
      </c>
      <c r="M433" s="90" t="e">
        <f>IF(Worksheets!$AA$24&gt;=K433,Worksheets!$L$45*Worksheets!$AD$29*(1-Worksheets!$AD$29)^('Yield Calculations'!K433-1),0)</f>
        <v>#VALUE!</v>
      </c>
      <c r="N433" s="90" t="e">
        <f>IF(Worksheets!$AA$24&gt;=K433,(Worksheets!$L$45-SUM($N$7:N432))*(((2*Worksheets!$L$44*(1-Worksheets!$L$44)*Worksheets!$AD$29)+(Worksheets!$L$44^2*Worksheets!$AD$29^2))/Worksheets!$L$45),0)</f>
        <v>#VALUE!</v>
      </c>
      <c r="O433" s="90" t="e">
        <f>IF(Worksheets!$AA$24&gt;=K433,(Worksheets!$L$45-SUM($O$7:O432))*((Worksheets!$L$44^3*Worksheets!$AD$29^3+3*Worksheets!$L$44^2*(1-Worksheets!$L$44)*Worksheets!$AD$29^2+3*Worksheets!$L$44*(1-Worksheets!$L$44)^2*Worksheets!$AD$29)/Worksheets!$L$45),0)</f>
        <v>#VALUE!</v>
      </c>
      <c r="P433" s="90" t="e">
        <f>IF(Worksheets!$AA$24&gt;=K433,(Worksheets!$L$45-SUM($P$7:P432))*((Worksheets!$L$44^4*Worksheets!$AD$29^4+4*Worksheets!$L$44^3*(1-Worksheets!$L$44)*Worksheets!$AD$29^3+6*Worksheets!$L$44^2*(1-Worksheets!$L$44)^2*Worksheets!$AD$29^2+4*Worksheets!$L$44*(1-Worksheets!$L$44^3)*Worksheets!$AD$29)/Worksheets!$L$45),0)</f>
        <v>#VALUE!</v>
      </c>
      <c r="Q433" s="90" t="str">
        <f>IF(Worksheets!$I$45='Yield Calculations'!$M$4,'Yield Calculations'!L433*'Yield Calculations'!M433,IF(Worksheets!$I$45='Yield Calculations'!$N$4,'Yield Calculations'!L433*'Yield Calculations'!N433,IF(Worksheets!$I$45='Yield Calculations'!$O$4,'Yield Calculations'!L433*'Yield Calculations'!O433,IF(Worksheets!$I$45='Yield Calculations'!$P$4,'Yield Calculations'!L433*'Yield Calculations'!P433,"Too Many Lanes"))))</f>
        <v>Too Many Lanes</v>
      </c>
      <c r="R433" s="90" t="str">
        <f>IF(Worksheets!$I$45='Yield Calculations'!$M$4,'Yield Calculations'!M433,IF(Worksheets!$I$45='Yield Calculations'!$N$4,'Yield Calculations'!N433,IF(Worksheets!$I$45='Yield Calculations'!$O$4,'Yield Calculations'!O433,IF(Worksheets!$I$45='Yield Calculations'!$P$4,'Yield Calculations'!P433,"Too Many Lanes"))))</f>
        <v>Too Many Lanes</v>
      </c>
    </row>
    <row r="434" spans="1:18">
      <c r="A434" s="83">
        <f t="shared" si="6"/>
        <v>427</v>
      </c>
      <c r="B434" s="83" t="e">
        <f>Worksheets!$S$24*(A434-0.5)</f>
        <v>#VALUE!</v>
      </c>
      <c r="C434" s="90" t="e">
        <f>IF(Worksheets!$V$24&gt;=A434,Worksheets!$G$45*Worksheets!$AD$29*(1-Worksheets!$AD$29)^('Yield Calculations'!A434-1),0)</f>
        <v>#VALUE!</v>
      </c>
      <c r="D434" s="90" t="e">
        <f>IF(Worksheets!$V$24&gt;=A434,(Worksheets!$G$45-SUM($D$7:D433))*(((2*Worksheets!$G$44*(1-Worksheets!$G$44)*Worksheets!$AD$29)+(Worksheets!$G$44^2*Worksheets!$AD$29^2))/Worksheets!$G$45),0)</f>
        <v>#VALUE!</v>
      </c>
      <c r="E434" s="90" t="e">
        <f>IF(Worksheets!$V$24&gt;=A434,(Worksheets!$G$45-SUM($E$7:E433))*((Worksheets!$G$44^3*Worksheets!$AD$29^3+3*Worksheets!$G$44^2*(1-Worksheets!$G$44)*Worksheets!$AD$29^2+3*Worksheets!$G$44*(1-Worksheets!$G$44)^2*Worksheets!$AD$29)/Worksheets!$G$45),0)</f>
        <v>#VALUE!</v>
      </c>
      <c r="F434" s="90" t="e">
        <f>IF(Worksheets!$V$24&gt;=A434,(Worksheets!$G$45-SUM($F$7:F433))*((Worksheets!$G$44^4*Worksheets!$AD$29^4+4*Worksheets!$G$44^3*(1-Worksheets!$G$44)*Worksheets!$AD$29^3+6*Worksheets!$G$44^2*(1-Worksheets!$G$44)^2*Worksheets!$AD$29^2+4*Worksheets!$G$44*(1-Worksheets!$G$44^3)*Worksheets!$AD$29)/Worksheets!$G$45),0)</f>
        <v>#VALUE!</v>
      </c>
      <c r="G434" s="90" t="str">
        <f>IF(Worksheets!$D$45='Yield Calculations'!$C$4,'Yield Calculations'!B434*'Yield Calculations'!C434,IF(Worksheets!$D$45='Yield Calculations'!$D$4,'Yield Calculations'!B434*'Yield Calculations'!D434,IF(Worksheets!$D$45='Yield Calculations'!$E$4,'Yield Calculations'!B434*'Yield Calculations'!E434,IF(Worksheets!$D$45='Yield Calculations'!$F$4,'Yield Calculations'!B434*'Yield Calculations'!F434,"Too Many Lanes"))))</f>
        <v>Too Many Lanes</v>
      </c>
      <c r="H434" s="90" t="str">
        <f>IF(Worksheets!$D$45='Yield Calculations'!$C$4,'Yield Calculations'!C434,IF(Worksheets!$D$45='Yield Calculations'!$D$4,'Yield Calculations'!D434,IF(Worksheets!$D$45='Yield Calculations'!$E$4,'Yield Calculations'!E434,IF(Worksheets!$D$45='Yield Calculations'!$F$4,'Yield Calculations'!F434,"Too Many Lanes"))))</f>
        <v>Too Many Lanes</v>
      </c>
      <c r="K434" s="83">
        <v>427</v>
      </c>
      <c r="L434" s="83" t="e">
        <f>Worksheets!$X$24*(K434-0.5)</f>
        <v>#VALUE!</v>
      </c>
      <c r="M434" s="90" t="e">
        <f>IF(Worksheets!$AA$24&gt;=K434,Worksheets!$L$45*Worksheets!$AD$29*(1-Worksheets!$AD$29)^('Yield Calculations'!K434-1),0)</f>
        <v>#VALUE!</v>
      </c>
      <c r="N434" s="90" t="e">
        <f>IF(Worksheets!$AA$24&gt;=K434,(Worksheets!$L$45-SUM($N$7:N433))*(((2*Worksheets!$L$44*(1-Worksheets!$L$44)*Worksheets!$AD$29)+(Worksheets!$L$44^2*Worksheets!$AD$29^2))/Worksheets!$L$45),0)</f>
        <v>#VALUE!</v>
      </c>
      <c r="O434" s="90" t="e">
        <f>IF(Worksheets!$AA$24&gt;=K434,(Worksheets!$L$45-SUM($O$7:O433))*((Worksheets!$L$44^3*Worksheets!$AD$29^3+3*Worksheets!$L$44^2*(1-Worksheets!$L$44)*Worksheets!$AD$29^2+3*Worksheets!$L$44*(1-Worksheets!$L$44)^2*Worksheets!$AD$29)/Worksheets!$L$45),0)</f>
        <v>#VALUE!</v>
      </c>
      <c r="P434" s="90" t="e">
        <f>IF(Worksheets!$AA$24&gt;=K434,(Worksheets!$L$45-SUM($P$7:P433))*((Worksheets!$L$44^4*Worksheets!$AD$29^4+4*Worksheets!$L$44^3*(1-Worksheets!$L$44)*Worksheets!$AD$29^3+6*Worksheets!$L$44^2*(1-Worksheets!$L$44)^2*Worksheets!$AD$29^2+4*Worksheets!$L$44*(1-Worksheets!$L$44^3)*Worksheets!$AD$29)/Worksheets!$L$45),0)</f>
        <v>#VALUE!</v>
      </c>
      <c r="Q434" s="90" t="str">
        <f>IF(Worksheets!$I$45='Yield Calculations'!$M$4,'Yield Calculations'!L434*'Yield Calculations'!M434,IF(Worksheets!$I$45='Yield Calculations'!$N$4,'Yield Calculations'!L434*'Yield Calculations'!N434,IF(Worksheets!$I$45='Yield Calculations'!$O$4,'Yield Calculations'!L434*'Yield Calculations'!O434,IF(Worksheets!$I$45='Yield Calculations'!$P$4,'Yield Calculations'!L434*'Yield Calculations'!P434,"Too Many Lanes"))))</f>
        <v>Too Many Lanes</v>
      </c>
      <c r="R434" s="90" t="str">
        <f>IF(Worksheets!$I$45='Yield Calculations'!$M$4,'Yield Calculations'!M434,IF(Worksheets!$I$45='Yield Calculations'!$N$4,'Yield Calculations'!N434,IF(Worksheets!$I$45='Yield Calculations'!$O$4,'Yield Calculations'!O434,IF(Worksheets!$I$45='Yield Calculations'!$P$4,'Yield Calculations'!P434,"Too Many Lanes"))))</f>
        <v>Too Many Lanes</v>
      </c>
    </row>
    <row r="435" spans="1:18">
      <c r="A435" s="83">
        <f t="shared" si="6"/>
        <v>428</v>
      </c>
      <c r="B435" s="83" t="e">
        <f>Worksheets!$S$24*(A435-0.5)</f>
        <v>#VALUE!</v>
      </c>
      <c r="C435" s="90" t="e">
        <f>IF(Worksheets!$V$24&gt;=A435,Worksheets!$G$45*Worksheets!$AD$29*(1-Worksheets!$AD$29)^('Yield Calculations'!A435-1),0)</f>
        <v>#VALUE!</v>
      </c>
      <c r="D435" s="90" t="e">
        <f>IF(Worksheets!$V$24&gt;=A435,(Worksheets!$G$45-SUM($D$7:D434))*(((2*Worksheets!$G$44*(1-Worksheets!$G$44)*Worksheets!$AD$29)+(Worksheets!$G$44^2*Worksheets!$AD$29^2))/Worksheets!$G$45),0)</f>
        <v>#VALUE!</v>
      </c>
      <c r="E435" s="90" t="e">
        <f>IF(Worksheets!$V$24&gt;=A435,(Worksheets!$G$45-SUM($E$7:E434))*((Worksheets!$G$44^3*Worksheets!$AD$29^3+3*Worksheets!$G$44^2*(1-Worksheets!$G$44)*Worksheets!$AD$29^2+3*Worksheets!$G$44*(1-Worksheets!$G$44)^2*Worksheets!$AD$29)/Worksheets!$G$45),0)</f>
        <v>#VALUE!</v>
      </c>
      <c r="F435" s="90" t="e">
        <f>IF(Worksheets!$V$24&gt;=A435,(Worksheets!$G$45-SUM($F$7:F434))*((Worksheets!$G$44^4*Worksheets!$AD$29^4+4*Worksheets!$G$44^3*(1-Worksheets!$G$44)*Worksheets!$AD$29^3+6*Worksheets!$G$44^2*(1-Worksheets!$G$44)^2*Worksheets!$AD$29^2+4*Worksheets!$G$44*(1-Worksheets!$G$44^3)*Worksheets!$AD$29)/Worksheets!$G$45),0)</f>
        <v>#VALUE!</v>
      </c>
      <c r="G435" s="90" t="str">
        <f>IF(Worksheets!$D$45='Yield Calculations'!$C$4,'Yield Calculations'!B435*'Yield Calculations'!C435,IF(Worksheets!$D$45='Yield Calculations'!$D$4,'Yield Calculations'!B435*'Yield Calculations'!D435,IF(Worksheets!$D$45='Yield Calculations'!$E$4,'Yield Calculations'!B435*'Yield Calculations'!E435,IF(Worksheets!$D$45='Yield Calculations'!$F$4,'Yield Calculations'!B435*'Yield Calculations'!F435,"Too Many Lanes"))))</f>
        <v>Too Many Lanes</v>
      </c>
      <c r="H435" s="90" t="str">
        <f>IF(Worksheets!$D$45='Yield Calculations'!$C$4,'Yield Calculations'!C435,IF(Worksheets!$D$45='Yield Calculations'!$D$4,'Yield Calculations'!D435,IF(Worksheets!$D$45='Yield Calculations'!$E$4,'Yield Calculations'!E435,IF(Worksheets!$D$45='Yield Calculations'!$F$4,'Yield Calculations'!F435,"Too Many Lanes"))))</f>
        <v>Too Many Lanes</v>
      </c>
      <c r="K435" s="83">
        <v>428</v>
      </c>
      <c r="L435" s="83" t="e">
        <f>Worksheets!$X$24*(K435-0.5)</f>
        <v>#VALUE!</v>
      </c>
      <c r="M435" s="90" t="e">
        <f>IF(Worksheets!$AA$24&gt;=K435,Worksheets!$L$45*Worksheets!$AD$29*(1-Worksheets!$AD$29)^('Yield Calculations'!K435-1),0)</f>
        <v>#VALUE!</v>
      </c>
      <c r="N435" s="90" t="e">
        <f>IF(Worksheets!$AA$24&gt;=K435,(Worksheets!$L$45-SUM($N$7:N434))*(((2*Worksheets!$L$44*(1-Worksheets!$L$44)*Worksheets!$AD$29)+(Worksheets!$L$44^2*Worksheets!$AD$29^2))/Worksheets!$L$45),0)</f>
        <v>#VALUE!</v>
      </c>
      <c r="O435" s="90" t="e">
        <f>IF(Worksheets!$AA$24&gt;=K435,(Worksheets!$L$45-SUM($O$7:O434))*((Worksheets!$L$44^3*Worksheets!$AD$29^3+3*Worksheets!$L$44^2*(1-Worksheets!$L$44)*Worksheets!$AD$29^2+3*Worksheets!$L$44*(1-Worksheets!$L$44)^2*Worksheets!$AD$29)/Worksheets!$L$45),0)</f>
        <v>#VALUE!</v>
      </c>
      <c r="P435" s="90" t="e">
        <f>IF(Worksheets!$AA$24&gt;=K435,(Worksheets!$L$45-SUM($P$7:P434))*((Worksheets!$L$44^4*Worksheets!$AD$29^4+4*Worksheets!$L$44^3*(1-Worksheets!$L$44)*Worksheets!$AD$29^3+6*Worksheets!$L$44^2*(1-Worksheets!$L$44)^2*Worksheets!$AD$29^2+4*Worksheets!$L$44*(1-Worksheets!$L$44^3)*Worksheets!$AD$29)/Worksheets!$L$45),0)</f>
        <v>#VALUE!</v>
      </c>
      <c r="Q435" s="90" t="str">
        <f>IF(Worksheets!$I$45='Yield Calculations'!$M$4,'Yield Calculations'!L435*'Yield Calculations'!M435,IF(Worksheets!$I$45='Yield Calculations'!$N$4,'Yield Calculations'!L435*'Yield Calculations'!N435,IF(Worksheets!$I$45='Yield Calculations'!$O$4,'Yield Calculations'!L435*'Yield Calculations'!O435,IF(Worksheets!$I$45='Yield Calculations'!$P$4,'Yield Calculations'!L435*'Yield Calculations'!P435,"Too Many Lanes"))))</f>
        <v>Too Many Lanes</v>
      </c>
      <c r="R435" s="90" t="str">
        <f>IF(Worksheets!$I$45='Yield Calculations'!$M$4,'Yield Calculations'!M435,IF(Worksheets!$I$45='Yield Calculations'!$N$4,'Yield Calculations'!N435,IF(Worksheets!$I$45='Yield Calculations'!$O$4,'Yield Calculations'!O435,IF(Worksheets!$I$45='Yield Calculations'!$P$4,'Yield Calculations'!P435,"Too Many Lanes"))))</f>
        <v>Too Many Lanes</v>
      </c>
    </row>
    <row r="436" spans="1:18">
      <c r="A436" s="83">
        <f t="shared" si="6"/>
        <v>429</v>
      </c>
      <c r="B436" s="83" t="e">
        <f>Worksheets!$S$24*(A436-0.5)</f>
        <v>#VALUE!</v>
      </c>
      <c r="C436" s="90" t="e">
        <f>IF(Worksheets!$V$24&gt;=A436,Worksheets!$G$45*Worksheets!$AD$29*(1-Worksheets!$AD$29)^('Yield Calculations'!A436-1),0)</f>
        <v>#VALUE!</v>
      </c>
      <c r="D436" s="90" t="e">
        <f>IF(Worksheets!$V$24&gt;=A436,(Worksheets!$G$45-SUM($D$7:D435))*(((2*Worksheets!$G$44*(1-Worksheets!$G$44)*Worksheets!$AD$29)+(Worksheets!$G$44^2*Worksheets!$AD$29^2))/Worksheets!$G$45),0)</f>
        <v>#VALUE!</v>
      </c>
      <c r="E436" s="90" t="e">
        <f>IF(Worksheets!$V$24&gt;=A436,(Worksheets!$G$45-SUM($E$7:E435))*((Worksheets!$G$44^3*Worksheets!$AD$29^3+3*Worksheets!$G$44^2*(1-Worksheets!$G$44)*Worksheets!$AD$29^2+3*Worksheets!$G$44*(1-Worksheets!$G$44)^2*Worksheets!$AD$29)/Worksheets!$G$45),0)</f>
        <v>#VALUE!</v>
      </c>
      <c r="F436" s="90" t="e">
        <f>IF(Worksheets!$V$24&gt;=A436,(Worksheets!$G$45-SUM($F$7:F435))*((Worksheets!$G$44^4*Worksheets!$AD$29^4+4*Worksheets!$G$44^3*(1-Worksheets!$G$44)*Worksheets!$AD$29^3+6*Worksheets!$G$44^2*(1-Worksheets!$G$44)^2*Worksheets!$AD$29^2+4*Worksheets!$G$44*(1-Worksheets!$G$44^3)*Worksheets!$AD$29)/Worksheets!$G$45),0)</f>
        <v>#VALUE!</v>
      </c>
      <c r="G436" s="90" t="str">
        <f>IF(Worksheets!$D$45='Yield Calculations'!$C$4,'Yield Calculations'!B436*'Yield Calculations'!C436,IF(Worksheets!$D$45='Yield Calculations'!$D$4,'Yield Calculations'!B436*'Yield Calculations'!D436,IF(Worksheets!$D$45='Yield Calculations'!$E$4,'Yield Calculations'!B436*'Yield Calculations'!E436,IF(Worksheets!$D$45='Yield Calculations'!$F$4,'Yield Calculations'!B436*'Yield Calculations'!F436,"Too Many Lanes"))))</f>
        <v>Too Many Lanes</v>
      </c>
      <c r="H436" s="90" t="str">
        <f>IF(Worksheets!$D$45='Yield Calculations'!$C$4,'Yield Calculations'!C436,IF(Worksheets!$D$45='Yield Calculations'!$D$4,'Yield Calculations'!D436,IF(Worksheets!$D$45='Yield Calculations'!$E$4,'Yield Calculations'!E436,IF(Worksheets!$D$45='Yield Calculations'!$F$4,'Yield Calculations'!F436,"Too Many Lanes"))))</f>
        <v>Too Many Lanes</v>
      </c>
      <c r="K436" s="83">
        <v>429</v>
      </c>
      <c r="L436" s="83" t="e">
        <f>Worksheets!$X$24*(K436-0.5)</f>
        <v>#VALUE!</v>
      </c>
      <c r="M436" s="90" t="e">
        <f>IF(Worksheets!$AA$24&gt;=K436,Worksheets!$L$45*Worksheets!$AD$29*(1-Worksheets!$AD$29)^('Yield Calculations'!K436-1),0)</f>
        <v>#VALUE!</v>
      </c>
      <c r="N436" s="90" t="e">
        <f>IF(Worksheets!$AA$24&gt;=K436,(Worksheets!$L$45-SUM($N$7:N435))*(((2*Worksheets!$L$44*(1-Worksheets!$L$44)*Worksheets!$AD$29)+(Worksheets!$L$44^2*Worksheets!$AD$29^2))/Worksheets!$L$45),0)</f>
        <v>#VALUE!</v>
      </c>
      <c r="O436" s="90" t="e">
        <f>IF(Worksheets!$AA$24&gt;=K436,(Worksheets!$L$45-SUM($O$7:O435))*((Worksheets!$L$44^3*Worksheets!$AD$29^3+3*Worksheets!$L$44^2*(1-Worksheets!$L$44)*Worksheets!$AD$29^2+3*Worksheets!$L$44*(1-Worksheets!$L$44)^2*Worksheets!$AD$29)/Worksheets!$L$45),0)</f>
        <v>#VALUE!</v>
      </c>
      <c r="P436" s="90" t="e">
        <f>IF(Worksheets!$AA$24&gt;=K436,(Worksheets!$L$45-SUM($P$7:P435))*((Worksheets!$L$44^4*Worksheets!$AD$29^4+4*Worksheets!$L$44^3*(1-Worksheets!$L$44)*Worksheets!$AD$29^3+6*Worksheets!$L$44^2*(1-Worksheets!$L$44)^2*Worksheets!$AD$29^2+4*Worksheets!$L$44*(1-Worksheets!$L$44^3)*Worksheets!$AD$29)/Worksheets!$L$45),0)</f>
        <v>#VALUE!</v>
      </c>
      <c r="Q436" s="90" t="str">
        <f>IF(Worksheets!$I$45='Yield Calculations'!$M$4,'Yield Calculations'!L436*'Yield Calculations'!M436,IF(Worksheets!$I$45='Yield Calculations'!$N$4,'Yield Calculations'!L436*'Yield Calculations'!N436,IF(Worksheets!$I$45='Yield Calculations'!$O$4,'Yield Calculations'!L436*'Yield Calculations'!O436,IF(Worksheets!$I$45='Yield Calculations'!$P$4,'Yield Calculations'!L436*'Yield Calculations'!P436,"Too Many Lanes"))))</f>
        <v>Too Many Lanes</v>
      </c>
      <c r="R436" s="90" t="str">
        <f>IF(Worksheets!$I$45='Yield Calculations'!$M$4,'Yield Calculations'!M436,IF(Worksheets!$I$45='Yield Calculations'!$N$4,'Yield Calculations'!N436,IF(Worksheets!$I$45='Yield Calculations'!$O$4,'Yield Calculations'!O436,IF(Worksheets!$I$45='Yield Calculations'!$P$4,'Yield Calculations'!P436,"Too Many Lanes"))))</f>
        <v>Too Many Lanes</v>
      </c>
    </row>
    <row r="437" spans="1:18">
      <c r="A437" s="83">
        <f t="shared" si="6"/>
        <v>430</v>
      </c>
      <c r="B437" s="83" t="e">
        <f>Worksheets!$S$24*(A437-0.5)</f>
        <v>#VALUE!</v>
      </c>
      <c r="C437" s="90" t="e">
        <f>IF(Worksheets!$V$24&gt;=A437,Worksheets!$G$45*Worksheets!$AD$29*(1-Worksheets!$AD$29)^('Yield Calculations'!A437-1),0)</f>
        <v>#VALUE!</v>
      </c>
      <c r="D437" s="90" t="e">
        <f>IF(Worksheets!$V$24&gt;=A437,(Worksheets!$G$45-SUM($D$7:D436))*(((2*Worksheets!$G$44*(1-Worksheets!$G$44)*Worksheets!$AD$29)+(Worksheets!$G$44^2*Worksheets!$AD$29^2))/Worksheets!$G$45),0)</f>
        <v>#VALUE!</v>
      </c>
      <c r="E437" s="90" t="e">
        <f>IF(Worksheets!$V$24&gt;=A437,(Worksheets!$G$45-SUM($E$7:E436))*((Worksheets!$G$44^3*Worksheets!$AD$29^3+3*Worksheets!$G$44^2*(1-Worksheets!$G$44)*Worksheets!$AD$29^2+3*Worksheets!$G$44*(1-Worksheets!$G$44)^2*Worksheets!$AD$29)/Worksheets!$G$45),0)</f>
        <v>#VALUE!</v>
      </c>
      <c r="F437" s="90" t="e">
        <f>IF(Worksheets!$V$24&gt;=A437,(Worksheets!$G$45-SUM($F$7:F436))*((Worksheets!$G$44^4*Worksheets!$AD$29^4+4*Worksheets!$G$44^3*(1-Worksheets!$G$44)*Worksheets!$AD$29^3+6*Worksheets!$G$44^2*(1-Worksheets!$G$44)^2*Worksheets!$AD$29^2+4*Worksheets!$G$44*(1-Worksheets!$G$44^3)*Worksheets!$AD$29)/Worksheets!$G$45),0)</f>
        <v>#VALUE!</v>
      </c>
      <c r="G437" s="90" t="str">
        <f>IF(Worksheets!$D$45='Yield Calculations'!$C$4,'Yield Calculations'!B437*'Yield Calculations'!C437,IF(Worksheets!$D$45='Yield Calculations'!$D$4,'Yield Calculations'!B437*'Yield Calculations'!D437,IF(Worksheets!$D$45='Yield Calculations'!$E$4,'Yield Calculations'!B437*'Yield Calculations'!E437,IF(Worksheets!$D$45='Yield Calculations'!$F$4,'Yield Calculations'!B437*'Yield Calculations'!F437,"Too Many Lanes"))))</f>
        <v>Too Many Lanes</v>
      </c>
      <c r="H437" s="90" t="str">
        <f>IF(Worksheets!$D$45='Yield Calculations'!$C$4,'Yield Calculations'!C437,IF(Worksheets!$D$45='Yield Calculations'!$D$4,'Yield Calculations'!D437,IF(Worksheets!$D$45='Yield Calculations'!$E$4,'Yield Calculations'!E437,IF(Worksheets!$D$45='Yield Calculations'!$F$4,'Yield Calculations'!F437,"Too Many Lanes"))))</f>
        <v>Too Many Lanes</v>
      </c>
      <c r="K437" s="83">
        <v>430</v>
      </c>
      <c r="L437" s="83" t="e">
        <f>Worksheets!$X$24*(K437-0.5)</f>
        <v>#VALUE!</v>
      </c>
      <c r="M437" s="90" t="e">
        <f>IF(Worksheets!$AA$24&gt;=K437,Worksheets!$L$45*Worksheets!$AD$29*(1-Worksheets!$AD$29)^('Yield Calculations'!K437-1),0)</f>
        <v>#VALUE!</v>
      </c>
      <c r="N437" s="90" t="e">
        <f>IF(Worksheets!$AA$24&gt;=K437,(Worksheets!$L$45-SUM($N$7:N436))*(((2*Worksheets!$L$44*(1-Worksheets!$L$44)*Worksheets!$AD$29)+(Worksheets!$L$44^2*Worksheets!$AD$29^2))/Worksheets!$L$45),0)</f>
        <v>#VALUE!</v>
      </c>
      <c r="O437" s="90" t="e">
        <f>IF(Worksheets!$AA$24&gt;=K437,(Worksheets!$L$45-SUM($O$7:O436))*((Worksheets!$L$44^3*Worksheets!$AD$29^3+3*Worksheets!$L$44^2*(1-Worksheets!$L$44)*Worksheets!$AD$29^2+3*Worksheets!$L$44*(1-Worksheets!$L$44)^2*Worksheets!$AD$29)/Worksheets!$L$45),0)</f>
        <v>#VALUE!</v>
      </c>
      <c r="P437" s="90" t="e">
        <f>IF(Worksheets!$AA$24&gt;=K437,(Worksheets!$L$45-SUM($P$7:P436))*((Worksheets!$L$44^4*Worksheets!$AD$29^4+4*Worksheets!$L$44^3*(1-Worksheets!$L$44)*Worksheets!$AD$29^3+6*Worksheets!$L$44^2*(1-Worksheets!$L$44)^2*Worksheets!$AD$29^2+4*Worksheets!$L$44*(1-Worksheets!$L$44^3)*Worksheets!$AD$29)/Worksheets!$L$45),0)</f>
        <v>#VALUE!</v>
      </c>
      <c r="Q437" s="90" t="str">
        <f>IF(Worksheets!$I$45='Yield Calculations'!$M$4,'Yield Calculations'!L437*'Yield Calculations'!M437,IF(Worksheets!$I$45='Yield Calculations'!$N$4,'Yield Calculations'!L437*'Yield Calculations'!N437,IF(Worksheets!$I$45='Yield Calculations'!$O$4,'Yield Calculations'!L437*'Yield Calculations'!O437,IF(Worksheets!$I$45='Yield Calculations'!$P$4,'Yield Calculations'!L437*'Yield Calculations'!P437,"Too Many Lanes"))))</f>
        <v>Too Many Lanes</v>
      </c>
      <c r="R437" s="90" t="str">
        <f>IF(Worksheets!$I$45='Yield Calculations'!$M$4,'Yield Calculations'!M437,IF(Worksheets!$I$45='Yield Calculations'!$N$4,'Yield Calculations'!N437,IF(Worksheets!$I$45='Yield Calculations'!$O$4,'Yield Calculations'!O437,IF(Worksheets!$I$45='Yield Calculations'!$P$4,'Yield Calculations'!P437,"Too Many Lanes"))))</f>
        <v>Too Many Lanes</v>
      </c>
    </row>
    <row r="438" spans="1:18">
      <c r="A438" s="83">
        <f t="shared" si="6"/>
        <v>431</v>
      </c>
      <c r="B438" s="83" t="e">
        <f>Worksheets!$S$24*(A438-0.5)</f>
        <v>#VALUE!</v>
      </c>
      <c r="C438" s="90" t="e">
        <f>IF(Worksheets!$V$24&gt;=A438,Worksheets!$G$45*Worksheets!$AD$29*(1-Worksheets!$AD$29)^('Yield Calculations'!A438-1),0)</f>
        <v>#VALUE!</v>
      </c>
      <c r="D438" s="90" t="e">
        <f>IF(Worksheets!$V$24&gt;=A438,(Worksheets!$G$45-SUM($D$7:D437))*(((2*Worksheets!$G$44*(1-Worksheets!$G$44)*Worksheets!$AD$29)+(Worksheets!$G$44^2*Worksheets!$AD$29^2))/Worksheets!$G$45),0)</f>
        <v>#VALUE!</v>
      </c>
      <c r="E438" s="90" t="e">
        <f>IF(Worksheets!$V$24&gt;=A438,(Worksheets!$G$45-SUM($E$7:E437))*((Worksheets!$G$44^3*Worksheets!$AD$29^3+3*Worksheets!$G$44^2*(1-Worksheets!$G$44)*Worksheets!$AD$29^2+3*Worksheets!$G$44*(1-Worksheets!$G$44)^2*Worksheets!$AD$29)/Worksheets!$G$45),0)</f>
        <v>#VALUE!</v>
      </c>
      <c r="F438" s="90" t="e">
        <f>IF(Worksheets!$V$24&gt;=A438,(Worksheets!$G$45-SUM($F$7:F437))*((Worksheets!$G$44^4*Worksheets!$AD$29^4+4*Worksheets!$G$44^3*(1-Worksheets!$G$44)*Worksheets!$AD$29^3+6*Worksheets!$G$44^2*(1-Worksheets!$G$44)^2*Worksheets!$AD$29^2+4*Worksheets!$G$44*(1-Worksheets!$G$44^3)*Worksheets!$AD$29)/Worksheets!$G$45),0)</f>
        <v>#VALUE!</v>
      </c>
      <c r="G438" s="90" t="str">
        <f>IF(Worksheets!$D$45='Yield Calculations'!$C$4,'Yield Calculations'!B438*'Yield Calculations'!C438,IF(Worksheets!$D$45='Yield Calculations'!$D$4,'Yield Calculations'!B438*'Yield Calculations'!D438,IF(Worksheets!$D$45='Yield Calculations'!$E$4,'Yield Calculations'!B438*'Yield Calculations'!E438,IF(Worksheets!$D$45='Yield Calculations'!$F$4,'Yield Calculations'!B438*'Yield Calculations'!F438,"Too Many Lanes"))))</f>
        <v>Too Many Lanes</v>
      </c>
      <c r="H438" s="90" t="str">
        <f>IF(Worksheets!$D$45='Yield Calculations'!$C$4,'Yield Calculations'!C438,IF(Worksheets!$D$45='Yield Calculations'!$D$4,'Yield Calculations'!D438,IF(Worksheets!$D$45='Yield Calculations'!$E$4,'Yield Calculations'!E438,IF(Worksheets!$D$45='Yield Calculations'!$F$4,'Yield Calculations'!F438,"Too Many Lanes"))))</f>
        <v>Too Many Lanes</v>
      </c>
      <c r="K438" s="83">
        <v>431</v>
      </c>
      <c r="L438" s="83" t="e">
        <f>Worksheets!$X$24*(K438-0.5)</f>
        <v>#VALUE!</v>
      </c>
      <c r="M438" s="90" t="e">
        <f>IF(Worksheets!$AA$24&gt;=K438,Worksheets!$L$45*Worksheets!$AD$29*(1-Worksheets!$AD$29)^('Yield Calculations'!K438-1),0)</f>
        <v>#VALUE!</v>
      </c>
      <c r="N438" s="90" t="e">
        <f>IF(Worksheets!$AA$24&gt;=K438,(Worksheets!$L$45-SUM($N$7:N437))*(((2*Worksheets!$L$44*(1-Worksheets!$L$44)*Worksheets!$AD$29)+(Worksheets!$L$44^2*Worksheets!$AD$29^2))/Worksheets!$L$45),0)</f>
        <v>#VALUE!</v>
      </c>
      <c r="O438" s="90" t="e">
        <f>IF(Worksheets!$AA$24&gt;=K438,(Worksheets!$L$45-SUM($O$7:O437))*((Worksheets!$L$44^3*Worksheets!$AD$29^3+3*Worksheets!$L$44^2*(1-Worksheets!$L$44)*Worksheets!$AD$29^2+3*Worksheets!$L$44*(1-Worksheets!$L$44)^2*Worksheets!$AD$29)/Worksheets!$L$45),0)</f>
        <v>#VALUE!</v>
      </c>
      <c r="P438" s="90" t="e">
        <f>IF(Worksheets!$AA$24&gt;=K438,(Worksheets!$L$45-SUM($P$7:P437))*((Worksheets!$L$44^4*Worksheets!$AD$29^4+4*Worksheets!$L$44^3*(1-Worksheets!$L$44)*Worksheets!$AD$29^3+6*Worksheets!$L$44^2*(1-Worksheets!$L$44)^2*Worksheets!$AD$29^2+4*Worksheets!$L$44*(1-Worksheets!$L$44^3)*Worksheets!$AD$29)/Worksheets!$L$45),0)</f>
        <v>#VALUE!</v>
      </c>
      <c r="Q438" s="90" t="str">
        <f>IF(Worksheets!$I$45='Yield Calculations'!$M$4,'Yield Calculations'!L438*'Yield Calculations'!M438,IF(Worksheets!$I$45='Yield Calculations'!$N$4,'Yield Calculations'!L438*'Yield Calculations'!N438,IF(Worksheets!$I$45='Yield Calculations'!$O$4,'Yield Calculations'!L438*'Yield Calculations'!O438,IF(Worksheets!$I$45='Yield Calculations'!$P$4,'Yield Calculations'!L438*'Yield Calculations'!P438,"Too Many Lanes"))))</f>
        <v>Too Many Lanes</v>
      </c>
      <c r="R438" s="90" t="str">
        <f>IF(Worksheets!$I$45='Yield Calculations'!$M$4,'Yield Calculations'!M438,IF(Worksheets!$I$45='Yield Calculations'!$N$4,'Yield Calculations'!N438,IF(Worksheets!$I$45='Yield Calculations'!$O$4,'Yield Calculations'!O438,IF(Worksheets!$I$45='Yield Calculations'!$P$4,'Yield Calculations'!P438,"Too Many Lanes"))))</f>
        <v>Too Many Lanes</v>
      </c>
    </row>
    <row r="439" spans="1:18">
      <c r="A439" s="83">
        <f t="shared" si="6"/>
        <v>432</v>
      </c>
      <c r="B439" s="83" t="e">
        <f>Worksheets!$S$24*(A439-0.5)</f>
        <v>#VALUE!</v>
      </c>
      <c r="C439" s="90" t="e">
        <f>IF(Worksheets!$V$24&gt;=A439,Worksheets!$G$45*Worksheets!$AD$29*(1-Worksheets!$AD$29)^('Yield Calculations'!A439-1),0)</f>
        <v>#VALUE!</v>
      </c>
      <c r="D439" s="90" t="e">
        <f>IF(Worksheets!$V$24&gt;=A439,(Worksheets!$G$45-SUM($D$7:D438))*(((2*Worksheets!$G$44*(1-Worksheets!$G$44)*Worksheets!$AD$29)+(Worksheets!$G$44^2*Worksheets!$AD$29^2))/Worksheets!$G$45),0)</f>
        <v>#VALUE!</v>
      </c>
      <c r="E439" s="90" t="e">
        <f>IF(Worksheets!$V$24&gt;=A439,(Worksheets!$G$45-SUM($E$7:E438))*((Worksheets!$G$44^3*Worksheets!$AD$29^3+3*Worksheets!$G$44^2*(1-Worksheets!$G$44)*Worksheets!$AD$29^2+3*Worksheets!$G$44*(1-Worksheets!$G$44)^2*Worksheets!$AD$29)/Worksheets!$G$45),0)</f>
        <v>#VALUE!</v>
      </c>
      <c r="F439" s="90" t="e">
        <f>IF(Worksheets!$V$24&gt;=A439,(Worksheets!$G$45-SUM($F$7:F438))*((Worksheets!$G$44^4*Worksheets!$AD$29^4+4*Worksheets!$G$44^3*(1-Worksheets!$G$44)*Worksheets!$AD$29^3+6*Worksheets!$G$44^2*(1-Worksheets!$G$44)^2*Worksheets!$AD$29^2+4*Worksheets!$G$44*(1-Worksheets!$G$44^3)*Worksheets!$AD$29)/Worksheets!$G$45),0)</f>
        <v>#VALUE!</v>
      </c>
      <c r="G439" s="90" t="str">
        <f>IF(Worksheets!$D$45='Yield Calculations'!$C$4,'Yield Calculations'!B439*'Yield Calculations'!C439,IF(Worksheets!$D$45='Yield Calculations'!$D$4,'Yield Calculations'!B439*'Yield Calculations'!D439,IF(Worksheets!$D$45='Yield Calculations'!$E$4,'Yield Calculations'!B439*'Yield Calculations'!E439,IF(Worksheets!$D$45='Yield Calculations'!$F$4,'Yield Calculations'!B439*'Yield Calculations'!F439,"Too Many Lanes"))))</f>
        <v>Too Many Lanes</v>
      </c>
      <c r="H439" s="90" t="str">
        <f>IF(Worksheets!$D$45='Yield Calculations'!$C$4,'Yield Calculations'!C439,IF(Worksheets!$D$45='Yield Calculations'!$D$4,'Yield Calculations'!D439,IF(Worksheets!$D$45='Yield Calculations'!$E$4,'Yield Calculations'!E439,IF(Worksheets!$D$45='Yield Calculations'!$F$4,'Yield Calculations'!F439,"Too Many Lanes"))))</f>
        <v>Too Many Lanes</v>
      </c>
      <c r="K439" s="83">
        <v>432</v>
      </c>
      <c r="L439" s="83" t="e">
        <f>Worksheets!$X$24*(K439-0.5)</f>
        <v>#VALUE!</v>
      </c>
      <c r="M439" s="90" t="e">
        <f>IF(Worksheets!$AA$24&gt;=K439,Worksheets!$L$45*Worksheets!$AD$29*(1-Worksheets!$AD$29)^('Yield Calculations'!K439-1),0)</f>
        <v>#VALUE!</v>
      </c>
      <c r="N439" s="90" t="e">
        <f>IF(Worksheets!$AA$24&gt;=K439,(Worksheets!$L$45-SUM($N$7:N438))*(((2*Worksheets!$L$44*(1-Worksheets!$L$44)*Worksheets!$AD$29)+(Worksheets!$L$44^2*Worksheets!$AD$29^2))/Worksheets!$L$45),0)</f>
        <v>#VALUE!</v>
      </c>
      <c r="O439" s="90" t="e">
        <f>IF(Worksheets!$AA$24&gt;=K439,(Worksheets!$L$45-SUM($O$7:O438))*((Worksheets!$L$44^3*Worksheets!$AD$29^3+3*Worksheets!$L$44^2*(1-Worksheets!$L$44)*Worksheets!$AD$29^2+3*Worksheets!$L$44*(1-Worksheets!$L$44)^2*Worksheets!$AD$29)/Worksheets!$L$45),0)</f>
        <v>#VALUE!</v>
      </c>
      <c r="P439" s="90" t="e">
        <f>IF(Worksheets!$AA$24&gt;=K439,(Worksheets!$L$45-SUM($P$7:P438))*((Worksheets!$L$44^4*Worksheets!$AD$29^4+4*Worksheets!$L$44^3*(1-Worksheets!$L$44)*Worksheets!$AD$29^3+6*Worksheets!$L$44^2*(1-Worksheets!$L$44)^2*Worksheets!$AD$29^2+4*Worksheets!$L$44*(1-Worksheets!$L$44^3)*Worksheets!$AD$29)/Worksheets!$L$45),0)</f>
        <v>#VALUE!</v>
      </c>
      <c r="Q439" s="90" t="str">
        <f>IF(Worksheets!$I$45='Yield Calculations'!$M$4,'Yield Calculations'!L439*'Yield Calculations'!M439,IF(Worksheets!$I$45='Yield Calculations'!$N$4,'Yield Calculations'!L439*'Yield Calculations'!N439,IF(Worksheets!$I$45='Yield Calculations'!$O$4,'Yield Calculations'!L439*'Yield Calculations'!O439,IF(Worksheets!$I$45='Yield Calculations'!$P$4,'Yield Calculations'!L439*'Yield Calculations'!P439,"Too Many Lanes"))))</f>
        <v>Too Many Lanes</v>
      </c>
      <c r="R439" s="90" t="str">
        <f>IF(Worksheets!$I$45='Yield Calculations'!$M$4,'Yield Calculations'!M439,IF(Worksheets!$I$45='Yield Calculations'!$N$4,'Yield Calculations'!N439,IF(Worksheets!$I$45='Yield Calculations'!$O$4,'Yield Calculations'!O439,IF(Worksheets!$I$45='Yield Calculations'!$P$4,'Yield Calculations'!P439,"Too Many Lanes"))))</f>
        <v>Too Many Lanes</v>
      </c>
    </row>
    <row r="440" spans="1:18">
      <c r="A440" s="83">
        <f t="shared" si="6"/>
        <v>433</v>
      </c>
      <c r="B440" s="83" t="e">
        <f>Worksheets!$S$24*(A440-0.5)</f>
        <v>#VALUE!</v>
      </c>
      <c r="C440" s="90" t="e">
        <f>IF(Worksheets!$V$24&gt;=A440,Worksheets!$G$45*Worksheets!$AD$29*(1-Worksheets!$AD$29)^('Yield Calculations'!A440-1),0)</f>
        <v>#VALUE!</v>
      </c>
      <c r="D440" s="90" t="e">
        <f>IF(Worksheets!$V$24&gt;=A440,(Worksheets!$G$45-SUM($D$7:D439))*(((2*Worksheets!$G$44*(1-Worksheets!$G$44)*Worksheets!$AD$29)+(Worksheets!$G$44^2*Worksheets!$AD$29^2))/Worksheets!$G$45),0)</f>
        <v>#VALUE!</v>
      </c>
      <c r="E440" s="90" t="e">
        <f>IF(Worksheets!$V$24&gt;=A440,(Worksheets!$G$45-SUM($E$7:E439))*((Worksheets!$G$44^3*Worksheets!$AD$29^3+3*Worksheets!$G$44^2*(1-Worksheets!$G$44)*Worksheets!$AD$29^2+3*Worksheets!$G$44*(1-Worksheets!$G$44)^2*Worksheets!$AD$29)/Worksheets!$G$45),0)</f>
        <v>#VALUE!</v>
      </c>
      <c r="F440" s="90" t="e">
        <f>IF(Worksheets!$V$24&gt;=A440,(Worksheets!$G$45-SUM($F$7:F439))*((Worksheets!$G$44^4*Worksheets!$AD$29^4+4*Worksheets!$G$44^3*(1-Worksheets!$G$44)*Worksheets!$AD$29^3+6*Worksheets!$G$44^2*(1-Worksheets!$G$44)^2*Worksheets!$AD$29^2+4*Worksheets!$G$44*(1-Worksheets!$G$44^3)*Worksheets!$AD$29)/Worksheets!$G$45),0)</f>
        <v>#VALUE!</v>
      </c>
      <c r="G440" s="90" t="str">
        <f>IF(Worksheets!$D$45='Yield Calculations'!$C$4,'Yield Calculations'!B440*'Yield Calculations'!C440,IF(Worksheets!$D$45='Yield Calculations'!$D$4,'Yield Calculations'!B440*'Yield Calculations'!D440,IF(Worksheets!$D$45='Yield Calculations'!$E$4,'Yield Calculations'!B440*'Yield Calculations'!E440,IF(Worksheets!$D$45='Yield Calculations'!$F$4,'Yield Calculations'!B440*'Yield Calculations'!F440,"Too Many Lanes"))))</f>
        <v>Too Many Lanes</v>
      </c>
      <c r="H440" s="90" t="str">
        <f>IF(Worksheets!$D$45='Yield Calculations'!$C$4,'Yield Calculations'!C440,IF(Worksheets!$D$45='Yield Calculations'!$D$4,'Yield Calculations'!D440,IF(Worksheets!$D$45='Yield Calculations'!$E$4,'Yield Calculations'!E440,IF(Worksheets!$D$45='Yield Calculations'!$F$4,'Yield Calculations'!F440,"Too Many Lanes"))))</f>
        <v>Too Many Lanes</v>
      </c>
      <c r="K440" s="83">
        <v>433</v>
      </c>
      <c r="L440" s="83" t="e">
        <f>Worksheets!$X$24*(K440-0.5)</f>
        <v>#VALUE!</v>
      </c>
      <c r="M440" s="90" t="e">
        <f>IF(Worksheets!$AA$24&gt;=K440,Worksheets!$L$45*Worksheets!$AD$29*(1-Worksheets!$AD$29)^('Yield Calculations'!K440-1),0)</f>
        <v>#VALUE!</v>
      </c>
      <c r="N440" s="90" t="e">
        <f>IF(Worksheets!$AA$24&gt;=K440,(Worksheets!$L$45-SUM($N$7:N439))*(((2*Worksheets!$L$44*(1-Worksheets!$L$44)*Worksheets!$AD$29)+(Worksheets!$L$44^2*Worksheets!$AD$29^2))/Worksheets!$L$45),0)</f>
        <v>#VALUE!</v>
      </c>
      <c r="O440" s="90" t="e">
        <f>IF(Worksheets!$AA$24&gt;=K440,(Worksheets!$L$45-SUM($O$7:O439))*((Worksheets!$L$44^3*Worksheets!$AD$29^3+3*Worksheets!$L$44^2*(1-Worksheets!$L$44)*Worksheets!$AD$29^2+3*Worksheets!$L$44*(1-Worksheets!$L$44)^2*Worksheets!$AD$29)/Worksheets!$L$45),0)</f>
        <v>#VALUE!</v>
      </c>
      <c r="P440" s="90" t="e">
        <f>IF(Worksheets!$AA$24&gt;=K440,(Worksheets!$L$45-SUM($P$7:P439))*((Worksheets!$L$44^4*Worksheets!$AD$29^4+4*Worksheets!$L$44^3*(1-Worksheets!$L$44)*Worksheets!$AD$29^3+6*Worksheets!$L$44^2*(1-Worksheets!$L$44)^2*Worksheets!$AD$29^2+4*Worksheets!$L$44*(1-Worksheets!$L$44^3)*Worksheets!$AD$29)/Worksheets!$L$45),0)</f>
        <v>#VALUE!</v>
      </c>
      <c r="Q440" s="90" t="str">
        <f>IF(Worksheets!$I$45='Yield Calculations'!$M$4,'Yield Calculations'!L440*'Yield Calculations'!M440,IF(Worksheets!$I$45='Yield Calculations'!$N$4,'Yield Calculations'!L440*'Yield Calculations'!N440,IF(Worksheets!$I$45='Yield Calculations'!$O$4,'Yield Calculations'!L440*'Yield Calculations'!O440,IF(Worksheets!$I$45='Yield Calculations'!$P$4,'Yield Calculations'!L440*'Yield Calculations'!P440,"Too Many Lanes"))))</f>
        <v>Too Many Lanes</v>
      </c>
      <c r="R440" s="90" t="str">
        <f>IF(Worksheets!$I$45='Yield Calculations'!$M$4,'Yield Calculations'!M440,IF(Worksheets!$I$45='Yield Calculations'!$N$4,'Yield Calculations'!N440,IF(Worksheets!$I$45='Yield Calculations'!$O$4,'Yield Calculations'!O440,IF(Worksheets!$I$45='Yield Calculations'!$P$4,'Yield Calculations'!P440,"Too Many Lanes"))))</f>
        <v>Too Many Lanes</v>
      </c>
    </row>
    <row r="441" spans="1:18">
      <c r="A441" s="83">
        <f t="shared" si="6"/>
        <v>434</v>
      </c>
      <c r="B441" s="83" t="e">
        <f>Worksheets!$S$24*(A441-0.5)</f>
        <v>#VALUE!</v>
      </c>
      <c r="C441" s="90" t="e">
        <f>IF(Worksheets!$V$24&gt;=A441,Worksheets!$G$45*Worksheets!$AD$29*(1-Worksheets!$AD$29)^('Yield Calculations'!A441-1),0)</f>
        <v>#VALUE!</v>
      </c>
      <c r="D441" s="90" t="e">
        <f>IF(Worksheets!$V$24&gt;=A441,(Worksheets!$G$45-SUM($D$7:D440))*(((2*Worksheets!$G$44*(1-Worksheets!$G$44)*Worksheets!$AD$29)+(Worksheets!$G$44^2*Worksheets!$AD$29^2))/Worksheets!$G$45),0)</f>
        <v>#VALUE!</v>
      </c>
      <c r="E441" s="90" t="e">
        <f>IF(Worksheets!$V$24&gt;=A441,(Worksheets!$G$45-SUM($E$7:E440))*((Worksheets!$G$44^3*Worksheets!$AD$29^3+3*Worksheets!$G$44^2*(1-Worksheets!$G$44)*Worksheets!$AD$29^2+3*Worksheets!$G$44*(1-Worksheets!$G$44)^2*Worksheets!$AD$29)/Worksheets!$G$45),0)</f>
        <v>#VALUE!</v>
      </c>
      <c r="F441" s="90" t="e">
        <f>IF(Worksheets!$V$24&gt;=A441,(Worksheets!$G$45-SUM($F$7:F440))*((Worksheets!$G$44^4*Worksheets!$AD$29^4+4*Worksheets!$G$44^3*(1-Worksheets!$G$44)*Worksheets!$AD$29^3+6*Worksheets!$G$44^2*(1-Worksheets!$G$44)^2*Worksheets!$AD$29^2+4*Worksheets!$G$44*(1-Worksheets!$G$44^3)*Worksheets!$AD$29)/Worksheets!$G$45),0)</f>
        <v>#VALUE!</v>
      </c>
      <c r="G441" s="90" t="str">
        <f>IF(Worksheets!$D$45='Yield Calculations'!$C$4,'Yield Calculations'!B441*'Yield Calculations'!C441,IF(Worksheets!$D$45='Yield Calculations'!$D$4,'Yield Calculations'!B441*'Yield Calculations'!D441,IF(Worksheets!$D$45='Yield Calculations'!$E$4,'Yield Calculations'!B441*'Yield Calculations'!E441,IF(Worksheets!$D$45='Yield Calculations'!$F$4,'Yield Calculations'!B441*'Yield Calculations'!F441,"Too Many Lanes"))))</f>
        <v>Too Many Lanes</v>
      </c>
      <c r="H441" s="90" t="str">
        <f>IF(Worksheets!$D$45='Yield Calculations'!$C$4,'Yield Calculations'!C441,IF(Worksheets!$D$45='Yield Calculations'!$D$4,'Yield Calculations'!D441,IF(Worksheets!$D$45='Yield Calculations'!$E$4,'Yield Calculations'!E441,IF(Worksheets!$D$45='Yield Calculations'!$F$4,'Yield Calculations'!F441,"Too Many Lanes"))))</f>
        <v>Too Many Lanes</v>
      </c>
      <c r="K441" s="83">
        <v>434</v>
      </c>
      <c r="L441" s="83" t="e">
        <f>Worksheets!$X$24*(K441-0.5)</f>
        <v>#VALUE!</v>
      </c>
      <c r="M441" s="90" t="e">
        <f>IF(Worksheets!$AA$24&gt;=K441,Worksheets!$L$45*Worksheets!$AD$29*(1-Worksheets!$AD$29)^('Yield Calculations'!K441-1),0)</f>
        <v>#VALUE!</v>
      </c>
      <c r="N441" s="90" t="e">
        <f>IF(Worksheets!$AA$24&gt;=K441,(Worksheets!$L$45-SUM($N$7:N440))*(((2*Worksheets!$L$44*(1-Worksheets!$L$44)*Worksheets!$AD$29)+(Worksheets!$L$44^2*Worksheets!$AD$29^2))/Worksheets!$L$45),0)</f>
        <v>#VALUE!</v>
      </c>
      <c r="O441" s="90" t="e">
        <f>IF(Worksheets!$AA$24&gt;=K441,(Worksheets!$L$45-SUM($O$7:O440))*((Worksheets!$L$44^3*Worksheets!$AD$29^3+3*Worksheets!$L$44^2*(1-Worksheets!$L$44)*Worksheets!$AD$29^2+3*Worksheets!$L$44*(1-Worksheets!$L$44)^2*Worksheets!$AD$29)/Worksheets!$L$45),0)</f>
        <v>#VALUE!</v>
      </c>
      <c r="P441" s="90" t="e">
        <f>IF(Worksheets!$AA$24&gt;=K441,(Worksheets!$L$45-SUM($P$7:P440))*((Worksheets!$L$44^4*Worksheets!$AD$29^4+4*Worksheets!$L$44^3*(1-Worksheets!$L$44)*Worksheets!$AD$29^3+6*Worksheets!$L$44^2*(1-Worksheets!$L$44)^2*Worksheets!$AD$29^2+4*Worksheets!$L$44*(1-Worksheets!$L$44^3)*Worksheets!$AD$29)/Worksheets!$L$45),0)</f>
        <v>#VALUE!</v>
      </c>
      <c r="Q441" s="90" t="str">
        <f>IF(Worksheets!$I$45='Yield Calculations'!$M$4,'Yield Calculations'!L441*'Yield Calculations'!M441,IF(Worksheets!$I$45='Yield Calculations'!$N$4,'Yield Calculations'!L441*'Yield Calculations'!N441,IF(Worksheets!$I$45='Yield Calculations'!$O$4,'Yield Calculations'!L441*'Yield Calculations'!O441,IF(Worksheets!$I$45='Yield Calculations'!$P$4,'Yield Calculations'!L441*'Yield Calculations'!P441,"Too Many Lanes"))))</f>
        <v>Too Many Lanes</v>
      </c>
      <c r="R441" s="90" t="str">
        <f>IF(Worksheets!$I$45='Yield Calculations'!$M$4,'Yield Calculations'!M441,IF(Worksheets!$I$45='Yield Calculations'!$N$4,'Yield Calculations'!N441,IF(Worksheets!$I$45='Yield Calculations'!$O$4,'Yield Calculations'!O441,IF(Worksheets!$I$45='Yield Calculations'!$P$4,'Yield Calculations'!P441,"Too Many Lanes"))))</f>
        <v>Too Many Lanes</v>
      </c>
    </row>
    <row r="442" spans="1:18">
      <c r="A442" s="83">
        <f t="shared" si="6"/>
        <v>435</v>
      </c>
      <c r="B442" s="83" t="e">
        <f>Worksheets!$S$24*(A442-0.5)</f>
        <v>#VALUE!</v>
      </c>
      <c r="C442" s="90" t="e">
        <f>IF(Worksheets!$V$24&gt;=A442,Worksheets!$G$45*Worksheets!$AD$29*(1-Worksheets!$AD$29)^('Yield Calculations'!A442-1),0)</f>
        <v>#VALUE!</v>
      </c>
      <c r="D442" s="90" t="e">
        <f>IF(Worksheets!$V$24&gt;=A442,(Worksheets!$G$45-SUM($D$7:D441))*(((2*Worksheets!$G$44*(1-Worksheets!$G$44)*Worksheets!$AD$29)+(Worksheets!$G$44^2*Worksheets!$AD$29^2))/Worksheets!$G$45),0)</f>
        <v>#VALUE!</v>
      </c>
      <c r="E442" s="90" t="e">
        <f>IF(Worksheets!$V$24&gt;=A442,(Worksheets!$G$45-SUM($E$7:E441))*((Worksheets!$G$44^3*Worksheets!$AD$29^3+3*Worksheets!$G$44^2*(1-Worksheets!$G$44)*Worksheets!$AD$29^2+3*Worksheets!$G$44*(1-Worksheets!$G$44)^2*Worksheets!$AD$29)/Worksheets!$G$45),0)</f>
        <v>#VALUE!</v>
      </c>
      <c r="F442" s="90" t="e">
        <f>IF(Worksheets!$V$24&gt;=A442,(Worksheets!$G$45-SUM($F$7:F441))*((Worksheets!$G$44^4*Worksheets!$AD$29^4+4*Worksheets!$G$44^3*(1-Worksheets!$G$44)*Worksheets!$AD$29^3+6*Worksheets!$G$44^2*(1-Worksheets!$G$44)^2*Worksheets!$AD$29^2+4*Worksheets!$G$44*(1-Worksheets!$G$44^3)*Worksheets!$AD$29)/Worksheets!$G$45),0)</f>
        <v>#VALUE!</v>
      </c>
      <c r="G442" s="90" t="str">
        <f>IF(Worksheets!$D$45='Yield Calculations'!$C$4,'Yield Calculations'!B442*'Yield Calculations'!C442,IF(Worksheets!$D$45='Yield Calculations'!$D$4,'Yield Calculations'!B442*'Yield Calculations'!D442,IF(Worksheets!$D$45='Yield Calculations'!$E$4,'Yield Calculations'!B442*'Yield Calculations'!E442,IF(Worksheets!$D$45='Yield Calculations'!$F$4,'Yield Calculations'!B442*'Yield Calculations'!F442,"Too Many Lanes"))))</f>
        <v>Too Many Lanes</v>
      </c>
      <c r="H442" s="90" t="str">
        <f>IF(Worksheets!$D$45='Yield Calculations'!$C$4,'Yield Calculations'!C442,IF(Worksheets!$D$45='Yield Calculations'!$D$4,'Yield Calculations'!D442,IF(Worksheets!$D$45='Yield Calculations'!$E$4,'Yield Calculations'!E442,IF(Worksheets!$D$45='Yield Calculations'!$F$4,'Yield Calculations'!F442,"Too Many Lanes"))))</f>
        <v>Too Many Lanes</v>
      </c>
      <c r="K442" s="83">
        <v>435</v>
      </c>
      <c r="L442" s="83" t="e">
        <f>Worksheets!$X$24*(K442-0.5)</f>
        <v>#VALUE!</v>
      </c>
      <c r="M442" s="90" t="e">
        <f>IF(Worksheets!$AA$24&gt;=K442,Worksheets!$L$45*Worksheets!$AD$29*(1-Worksheets!$AD$29)^('Yield Calculations'!K442-1),0)</f>
        <v>#VALUE!</v>
      </c>
      <c r="N442" s="90" t="e">
        <f>IF(Worksheets!$AA$24&gt;=K442,(Worksheets!$L$45-SUM($N$7:N441))*(((2*Worksheets!$L$44*(1-Worksheets!$L$44)*Worksheets!$AD$29)+(Worksheets!$L$44^2*Worksheets!$AD$29^2))/Worksheets!$L$45),0)</f>
        <v>#VALUE!</v>
      </c>
      <c r="O442" s="90" t="e">
        <f>IF(Worksheets!$AA$24&gt;=K442,(Worksheets!$L$45-SUM($O$7:O441))*((Worksheets!$L$44^3*Worksheets!$AD$29^3+3*Worksheets!$L$44^2*(1-Worksheets!$L$44)*Worksheets!$AD$29^2+3*Worksheets!$L$44*(1-Worksheets!$L$44)^2*Worksheets!$AD$29)/Worksheets!$L$45),0)</f>
        <v>#VALUE!</v>
      </c>
      <c r="P442" s="90" t="e">
        <f>IF(Worksheets!$AA$24&gt;=K442,(Worksheets!$L$45-SUM($P$7:P441))*((Worksheets!$L$44^4*Worksheets!$AD$29^4+4*Worksheets!$L$44^3*(1-Worksheets!$L$44)*Worksheets!$AD$29^3+6*Worksheets!$L$44^2*(1-Worksheets!$L$44)^2*Worksheets!$AD$29^2+4*Worksheets!$L$44*(1-Worksheets!$L$44^3)*Worksheets!$AD$29)/Worksheets!$L$45),0)</f>
        <v>#VALUE!</v>
      </c>
      <c r="Q442" s="90" t="str">
        <f>IF(Worksheets!$I$45='Yield Calculations'!$M$4,'Yield Calculations'!L442*'Yield Calculations'!M442,IF(Worksheets!$I$45='Yield Calculations'!$N$4,'Yield Calculations'!L442*'Yield Calculations'!N442,IF(Worksheets!$I$45='Yield Calculations'!$O$4,'Yield Calculations'!L442*'Yield Calculations'!O442,IF(Worksheets!$I$45='Yield Calculations'!$P$4,'Yield Calculations'!L442*'Yield Calculations'!P442,"Too Many Lanes"))))</f>
        <v>Too Many Lanes</v>
      </c>
      <c r="R442" s="90" t="str">
        <f>IF(Worksheets!$I$45='Yield Calculations'!$M$4,'Yield Calculations'!M442,IF(Worksheets!$I$45='Yield Calculations'!$N$4,'Yield Calculations'!N442,IF(Worksheets!$I$45='Yield Calculations'!$O$4,'Yield Calculations'!O442,IF(Worksheets!$I$45='Yield Calculations'!$P$4,'Yield Calculations'!P442,"Too Many Lanes"))))</f>
        <v>Too Many Lanes</v>
      </c>
    </row>
    <row r="443" spans="1:18">
      <c r="A443" s="83">
        <f t="shared" si="6"/>
        <v>436</v>
      </c>
      <c r="B443" s="83" t="e">
        <f>Worksheets!$S$24*(A443-0.5)</f>
        <v>#VALUE!</v>
      </c>
      <c r="C443" s="90" t="e">
        <f>IF(Worksheets!$V$24&gt;=A443,Worksheets!$G$45*Worksheets!$AD$29*(1-Worksheets!$AD$29)^('Yield Calculations'!A443-1),0)</f>
        <v>#VALUE!</v>
      </c>
      <c r="D443" s="90" t="e">
        <f>IF(Worksheets!$V$24&gt;=A443,(Worksheets!$G$45-SUM($D$7:D442))*(((2*Worksheets!$G$44*(1-Worksheets!$G$44)*Worksheets!$AD$29)+(Worksheets!$G$44^2*Worksheets!$AD$29^2))/Worksheets!$G$45),0)</f>
        <v>#VALUE!</v>
      </c>
      <c r="E443" s="90" t="e">
        <f>IF(Worksheets!$V$24&gt;=A443,(Worksheets!$G$45-SUM($E$7:E442))*((Worksheets!$G$44^3*Worksheets!$AD$29^3+3*Worksheets!$G$44^2*(1-Worksheets!$G$44)*Worksheets!$AD$29^2+3*Worksheets!$G$44*(1-Worksheets!$G$44)^2*Worksheets!$AD$29)/Worksheets!$G$45),0)</f>
        <v>#VALUE!</v>
      </c>
      <c r="F443" s="90" t="e">
        <f>IF(Worksheets!$V$24&gt;=A443,(Worksheets!$G$45-SUM($F$7:F442))*((Worksheets!$G$44^4*Worksheets!$AD$29^4+4*Worksheets!$G$44^3*(1-Worksheets!$G$44)*Worksheets!$AD$29^3+6*Worksheets!$G$44^2*(1-Worksheets!$G$44)^2*Worksheets!$AD$29^2+4*Worksheets!$G$44*(1-Worksheets!$G$44^3)*Worksheets!$AD$29)/Worksheets!$G$45),0)</f>
        <v>#VALUE!</v>
      </c>
      <c r="G443" s="90" t="str">
        <f>IF(Worksheets!$D$45='Yield Calculations'!$C$4,'Yield Calculations'!B443*'Yield Calculations'!C443,IF(Worksheets!$D$45='Yield Calculations'!$D$4,'Yield Calculations'!B443*'Yield Calculations'!D443,IF(Worksheets!$D$45='Yield Calculations'!$E$4,'Yield Calculations'!B443*'Yield Calculations'!E443,IF(Worksheets!$D$45='Yield Calculations'!$F$4,'Yield Calculations'!B443*'Yield Calculations'!F443,"Too Many Lanes"))))</f>
        <v>Too Many Lanes</v>
      </c>
      <c r="H443" s="90" t="str">
        <f>IF(Worksheets!$D$45='Yield Calculations'!$C$4,'Yield Calculations'!C443,IF(Worksheets!$D$45='Yield Calculations'!$D$4,'Yield Calculations'!D443,IF(Worksheets!$D$45='Yield Calculations'!$E$4,'Yield Calculations'!E443,IF(Worksheets!$D$45='Yield Calculations'!$F$4,'Yield Calculations'!F443,"Too Many Lanes"))))</f>
        <v>Too Many Lanes</v>
      </c>
      <c r="K443" s="83">
        <v>436</v>
      </c>
      <c r="L443" s="83" t="e">
        <f>Worksheets!$X$24*(K443-0.5)</f>
        <v>#VALUE!</v>
      </c>
      <c r="M443" s="90" t="e">
        <f>IF(Worksheets!$AA$24&gt;=K443,Worksheets!$L$45*Worksheets!$AD$29*(1-Worksheets!$AD$29)^('Yield Calculations'!K443-1),0)</f>
        <v>#VALUE!</v>
      </c>
      <c r="N443" s="90" t="e">
        <f>IF(Worksheets!$AA$24&gt;=K443,(Worksheets!$L$45-SUM($N$7:N442))*(((2*Worksheets!$L$44*(1-Worksheets!$L$44)*Worksheets!$AD$29)+(Worksheets!$L$44^2*Worksheets!$AD$29^2))/Worksheets!$L$45),0)</f>
        <v>#VALUE!</v>
      </c>
      <c r="O443" s="90" t="e">
        <f>IF(Worksheets!$AA$24&gt;=K443,(Worksheets!$L$45-SUM($O$7:O442))*((Worksheets!$L$44^3*Worksheets!$AD$29^3+3*Worksheets!$L$44^2*(1-Worksheets!$L$44)*Worksheets!$AD$29^2+3*Worksheets!$L$44*(1-Worksheets!$L$44)^2*Worksheets!$AD$29)/Worksheets!$L$45),0)</f>
        <v>#VALUE!</v>
      </c>
      <c r="P443" s="90" t="e">
        <f>IF(Worksheets!$AA$24&gt;=K443,(Worksheets!$L$45-SUM($P$7:P442))*((Worksheets!$L$44^4*Worksheets!$AD$29^4+4*Worksheets!$L$44^3*(1-Worksheets!$L$44)*Worksheets!$AD$29^3+6*Worksheets!$L$44^2*(1-Worksheets!$L$44)^2*Worksheets!$AD$29^2+4*Worksheets!$L$44*(1-Worksheets!$L$44^3)*Worksheets!$AD$29)/Worksheets!$L$45),0)</f>
        <v>#VALUE!</v>
      </c>
      <c r="Q443" s="90" t="str">
        <f>IF(Worksheets!$I$45='Yield Calculations'!$M$4,'Yield Calculations'!L443*'Yield Calculations'!M443,IF(Worksheets!$I$45='Yield Calculations'!$N$4,'Yield Calculations'!L443*'Yield Calculations'!N443,IF(Worksheets!$I$45='Yield Calculations'!$O$4,'Yield Calculations'!L443*'Yield Calculations'!O443,IF(Worksheets!$I$45='Yield Calculations'!$P$4,'Yield Calculations'!L443*'Yield Calculations'!P443,"Too Many Lanes"))))</f>
        <v>Too Many Lanes</v>
      </c>
      <c r="R443" s="90" t="str">
        <f>IF(Worksheets!$I$45='Yield Calculations'!$M$4,'Yield Calculations'!M443,IF(Worksheets!$I$45='Yield Calculations'!$N$4,'Yield Calculations'!N443,IF(Worksheets!$I$45='Yield Calculations'!$O$4,'Yield Calculations'!O443,IF(Worksheets!$I$45='Yield Calculations'!$P$4,'Yield Calculations'!P443,"Too Many Lanes"))))</f>
        <v>Too Many Lanes</v>
      </c>
    </row>
    <row r="444" spans="1:18">
      <c r="A444" s="83">
        <f t="shared" si="6"/>
        <v>437</v>
      </c>
      <c r="B444" s="83" t="e">
        <f>Worksheets!$S$24*(A444-0.5)</f>
        <v>#VALUE!</v>
      </c>
      <c r="C444" s="90" t="e">
        <f>IF(Worksheets!$V$24&gt;=A444,Worksheets!$G$45*Worksheets!$AD$29*(1-Worksheets!$AD$29)^('Yield Calculations'!A444-1),0)</f>
        <v>#VALUE!</v>
      </c>
      <c r="D444" s="90" t="e">
        <f>IF(Worksheets!$V$24&gt;=A444,(Worksheets!$G$45-SUM($D$7:D443))*(((2*Worksheets!$G$44*(1-Worksheets!$G$44)*Worksheets!$AD$29)+(Worksheets!$G$44^2*Worksheets!$AD$29^2))/Worksheets!$G$45),0)</f>
        <v>#VALUE!</v>
      </c>
      <c r="E444" s="90" t="e">
        <f>IF(Worksheets!$V$24&gt;=A444,(Worksheets!$G$45-SUM($E$7:E443))*((Worksheets!$G$44^3*Worksheets!$AD$29^3+3*Worksheets!$G$44^2*(1-Worksheets!$G$44)*Worksheets!$AD$29^2+3*Worksheets!$G$44*(1-Worksheets!$G$44)^2*Worksheets!$AD$29)/Worksheets!$G$45),0)</f>
        <v>#VALUE!</v>
      </c>
      <c r="F444" s="90" t="e">
        <f>IF(Worksheets!$V$24&gt;=A444,(Worksheets!$G$45-SUM($F$7:F443))*((Worksheets!$G$44^4*Worksheets!$AD$29^4+4*Worksheets!$G$44^3*(1-Worksheets!$G$44)*Worksheets!$AD$29^3+6*Worksheets!$G$44^2*(1-Worksheets!$G$44)^2*Worksheets!$AD$29^2+4*Worksheets!$G$44*(1-Worksheets!$G$44^3)*Worksheets!$AD$29)/Worksheets!$G$45),0)</f>
        <v>#VALUE!</v>
      </c>
      <c r="G444" s="90" t="str">
        <f>IF(Worksheets!$D$45='Yield Calculations'!$C$4,'Yield Calculations'!B444*'Yield Calculations'!C444,IF(Worksheets!$D$45='Yield Calculations'!$D$4,'Yield Calculations'!B444*'Yield Calculations'!D444,IF(Worksheets!$D$45='Yield Calculations'!$E$4,'Yield Calculations'!B444*'Yield Calculations'!E444,IF(Worksheets!$D$45='Yield Calculations'!$F$4,'Yield Calculations'!B444*'Yield Calculations'!F444,"Too Many Lanes"))))</f>
        <v>Too Many Lanes</v>
      </c>
      <c r="H444" s="90" t="str">
        <f>IF(Worksheets!$D$45='Yield Calculations'!$C$4,'Yield Calculations'!C444,IF(Worksheets!$D$45='Yield Calculations'!$D$4,'Yield Calculations'!D444,IF(Worksheets!$D$45='Yield Calculations'!$E$4,'Yield Calculations'!E444,IF(Worksheets!$D$45='Yield Calculations'!$F$4,'Yield Calculations'!F444,"Too Many Lanes"))))</f>
        <v>Too Many Lanes</v>
      </c>
      <c r="K444" s="83">
        <v>437</v>
      </c>
      <c r="L444" s="83" t="e">
        <f>Worksheets!$X$24*(K444-0.5)</f>
        <v>#VALUE!</v>
      </c>
      <c r="M444" s="90" t="e">
        <f>IF(Worksheets!$AA$24&gt;=K444,Worksheets!$L$45*Worksheets!$AD$29*(1-Worksheets!$AD$29)^('Yield Calculations'!K444-1),0)</f>
        <v>#VALUE!</v>
      </c>
      <c r="N444" s="90" t="e">
        <f>IF(Worksheets!$AA$24&gt;=K444,(Worksheets!$L$45-SUM($N$7:N443))*(((2*Worksheets!$L$44*(1-Worksheets!$L$44)*Worksheets!$AD$29)+(Worksheets!$L$44^2*Worksheets!$AD$29^2))/Worksheets!$L$45),0)</f>
        <v>#VALUE!</v>
      </c>
      <c r="O444" s="90" t="e">
        <f>IF(Worksheets!$AA$24&gt;=K444,(Worksheets!$L$45-SUM($O$7:O443))*((Worksheets!$L$44^3*Worksheets!$AD$29^3+3*Worksheets!$L$44^2*(1-Worksheets!$L$44)*Worksheets!$AD$29^2+3*Worksheets!$L$44*(1-Worksheets!$L$44)^2*Worksheets!$AD$29)/Worksheets!$L$45),0)</f>
        <v>#VALUE!</v>
      </c>
      <c r="P444" s="90" t="e">
        <f>IF(Worksheets!$AA$24&gt;=K444,(Worksheets!$L$45-SUM($P$7:P443))*((Worksheets!$L$44^4*Worksheets!$AD$29^4+4*Worksheets!$L$44^3*(1-Worksheets!$L$44)*Worksheets!$AD$29^3+6*Worksheets!$L$44^2*(1-Worksheets!$L$44)^2*Worksheets!$AD$29^2+4*Worksheets!$L$44*(1-Worksheets!$L$44^3)*Worksheets!$AD$29)/Worksheets!$L$45),0)</f>
        <v>#VALUE!</v>
      </c>
      <c r="Q444" s="90" t="str">
        <f>IF(Worksheets!$I$45='Yield Calculations'!$M$4,'Yield Calculations'!L444*'Yield Calculations'!M444,IF(Worksheets!$I$45='Yield Calculations'!$N$4,'Yield Calculations'!L444*'Yield Calculations'!N444,IF(Worksheets!$I$45='Yield Calculations'!$O$4,'Yield Calculations'!L444*'Yield Calculations'!O444,IF(Worksheets!$I$45='Yield Calculations'!$P$4,'Yield Calculations'!L444*'Yield Calculations'!P444,"Too Many Lanes"))))</f>
        <v>Too Many Lanes</v>
      </c>
      <c r="R444" s="90" t="str">
        <f>IF(Worksheets!$I$45='Yield Calculations'!$M$4,'Yield Calculations'!M444,IF(Worksheets!$I$45='Yield Calculations'!$N$4,'Yield Calculations'!N444,IF(Worksheets!$I$45='Yield Calculations'!$O$4,'Yield Calculations'!O444,IF(Worksheets!$I$45='Yield Calculations'!$P$4,'Yield Calculations'!P444,"Too Many Lanes"))))</f>
        <v>Too Many Lanes</v>
      </c>
    </row>
    <row r="445" spans="1:18">
      <c r="A445" s="83">
        <f t="shared" si="6"/>
        <v>438</v>
      </c>
      <c r="B445" s="83" t="e">
        <f>Worksheets!$S$24*(A445-0.5)</f>
        <v>#VALUE!</v>
      </c>
      <c r="C445" s="90" t="e">
        <f>IF(Worksheets!$V$24&gt;=A445,Worksheets!$G$45*Worksheets!$AD$29*(1-Worksheets!$AD$29)^('Yield Calculations'!A445-1),0)</f>
        <v>#VALUE!</v>
      </c>
      <c r="D445" s="90" t="e">
        <f>IF(Worksheets!$V$24&gt;=A445,(Worksheets!$G$45-SUM($D$7:D444))*(((2*Worksheets!$G$44*(1-Worksheets!$G$44)*Worksheets!$AD$29)+(Worksheets!$G$44^2*Worksheets!$AD$29^2))/Worksheets!$G$45),0)</f>
        <v>#VALUE!</v>
      </c>
      <c r="E445" s="90" t="e">
        <f>IF(Worksheets!$V$24&gt;=A445,(Worksheets!$G$45-SUM($E$7:E444))*((Worksheets!$G$44^3*Worksheets!$AD$29^3+3*Worksheets!$G$44^2*(1-Worksheets!$G$44)*Worksheets!$AD$29^2+3*Worksheets!$G$44*(1-Worksheets!$G$44)^2*Worksheets!$AD$29)/Worksheets!$G$45),0)</f>
        <v>#VALUE!</v>
      </c>
      <c r="F445" s="90" t="e">
        <f>IF(Worksheets!$V$24&gt;=A445,(Worksheets!$G$45-SUM($F$7:F444))*((Worksheets!$G$44^4*Worksheets!$AD$29^4+4*Worksheets!$G$44^3*(1-Worksheets!$G$44)*Worksheets!$AD$29^3+6*Worksheets!$G$44^2*(1-Worksheets!$G$44)^2*Worksheets!$AD$29^2+4*Worksheets!$G$44*(1-Worksheets!$G$44^3)*Worksheets!$AD$29)/Worksheets!$G$45),0)</f>
        <v>#VALUE!</v>
      </c>
      <c r="G445" s="90" t="str">
        <f>IF(Worksheets!$D$45='Yield Calculations'!$C$4,'Yield Calculations'!B445*'Yield Calculations'!C445,IF(Worksheets!$D$45='Yield Calculations'!$D$4,'Yield Calculations'!B445*'Yield Calculations'!D445,IF(Worksheets!$D$45='Yield Calculations'!$E$4,'Yield Calculations'!B445*'Yield Calculations'!E445,IF(Worksheets!$D$45='Yield Calculations'!$F$4,'Yield Calculations'!B445*'Yield Calculations'!F445,"Too Many Lanes"))))</f>
        <v>Too Many Lanes</v>
      </c>
      <c r="H445" s="90" t="str">
        <f>IF(Worksheets!$D$45='Yield Calculations'!$C$4,'Yield Calculations'!C445,IF(Worksheets!$D$45='Yield Calculations'!$D$4,'Yield Calculations'!D445,IF(Worksheets!$D$45='Yield Calculations'!$E$4,'Yield Calculations'!E445,IF(Worksheets!$D$45='Yield Calculations'!$F$4,'Yield Calculations'!F445,"Too Many Lanes"))))</f>
        <v>Too Many Lanes</v>
      </c>
      <c r="K445" s="83">
        <v>438</v>
      </c>
      <c r="L445" s="83" t="e">
        <f>Worksheets!$X$24*(K445-0.5)</f>
        <v>#VALUE!</v>
      </c>
      <c r="M445" s="90" t="e">
        <f>IF(Worksheets!$AA$24&gt;=K445,Worksheets!$L$45*Worksheets!$AD$29*(1-Worksheets!$AD$29)^('Yield Calculations'!K445-1),0)</f>
        <v>#VALUE!</v>
      </c>
      <c r="N445" s="90" t="e">
        <f>IF(Worksheets!$AA$24&gt;=K445,(Worksheets!$L$45-SUM($N$7:N444))*(((2*Worksheets!$L$44*(1-Worksheets!$L$44)*Worksheets!$AD$29)+(Worksheets!$L$44^2*Worksheets!$AD$29^2))/Worksheets!$L$45),0)</f>
        <v>#VALUE!</v>
      </c>
      <c r="O445" s="90" t="e">
        <f>IF(Worksheets!$AA$24&gt;=K445,(Worksheets!$L$45-SUM($O$7:O444))*((Worksheets!$L$44^3*Worksheets!$AD$29^3+3*Worksheets!$L$44^2*(1-Worksheets!$L$44)*Worksheets!$AD$29^2+3*Worksheets!$L$44*(1-Worksheets!$L$44)^2*Worksheets!$AD$29)/Worksheets!$L$45),0)</f>
        <v>#VALUE!</v>
      </c>
      <c r="P445" s="90" t="e">
        <f>IF(Worksheets!$AA$24&gt;=K445,(Worksheets!$L$45-SUM($P$7:P444))*((Worksheets!$L$44^4*Worksheets!$AD$29^4+4*Worksheets!$L$44^3*(1-Worksheets!$L$44)*Worksheets!$AD$29^3+6*Worksheets!$L$44^2*(1-Worksheets!$L$44)^2*Worksheets!$AD$29^2+4*Worksheets!$L$44*(1-Worksheets!$L$44^3)*Worksheets!$AD$29)/Worksheets!$L$45),0)</f>
        <v>#VALUE!</v>
      </c>
      <c r="Q445" s="90" t="str">
        <f>IF(Worksheets!$I$45='Yield Calculations'!$M$4,'Yield Calculations'!L445*'Yield Calculations'!M445,IF(Worksheets!$I$45='Yield Calculations'!$N$4,'Yield Calculations'!L445*'Yield Calculations'!N445,IF(Worksheets!$I$45='Yield Calculations'!$O$4,'Yield Calculations'!L445*'Yield Calculations'!O445,IF(Worksheets!$I$45='Yield Calculations'!$P$4,'Yield Calculations'!L445*'Yield Calculations'!P445,"Too Many Lanes"))))</f>
        <v>Too Many Lanes</v>
      </c>
      <c r="R445" s="90" t="str">
        <f>IF(Worksheets!$I$45='Yield Calculations'!$M$4,'Yield Calculations'!M445,IF(Worksheets!$I$45='Yield Calculations'!$N$4,'Yield Calculations'!N445,IF(Worksheets!$I$45='Yield Calculations'!$O$4,'Yield Calculations'!O445,IF(Worksheets!$I$45='Yield Calculations'!$P$4,'Yield Calculations'!P445,"Too Many Lanes"))))</f>
        <v>Too Many Lanes</v>
      </c>
    </row>
    <row r="446" spans="1:18">
      <c r="A446" s="83">
        <f t="shared" si="6"/>
        <v>439</v>
      </c>
      <c r="B446" s="83" t="e">
        <f>Worksheets!$S$24*(A446-0.5)</f>
        <v>#VALUE!</v>
      </c>
      <c r="C446" s="90" t="e">
        <f>IF(Worksheets!$V$24&gt;=A446,Worksheets!$G$45*Worksheets!$AD$29*(1-Worksheets!$AD$29)^('Yield Calculations'!A446-1),0)</f>
        <v>#VALUE!</v>
      </c>
      <c r="D446" s="90" t="e">
        <f>IF(Worksheets!$V$24&gt;=A446,(Worksheets!$G$45-SUM($D$7:D445))*(((2*Worksheets!$G$44*(1-Worksheets!$G$44)*Worksheets!$AD$29)+(Worksheets!$G$44^2*Worksheets!$AD$29^2))/Worksheets!$G$45),0)</f>
        <v>#VALUE!</v>
      </c>
      <c r="E446" s="90" t="e">
        <f>IF(Worksheets!$V$24&gt;=A446,(Worksheets!$G$45-SUM($E$7:E445))*((Worksheets!$G$44^3*Worksheets!$AD$29^3+3*Worksheets!$G$44^2*(1-Worksheets!$G$44)*Worksheets!$AD$29^2+3*Worksheets!$G$44*(1-Worksheets!$G$44)^2*Worksheets!$AD$29)/Worksheets!$G$45),0)</f>
        <v>#VALUE!</v>
      </c>
      <c r="F446" s="90" t="e">
        <f>IF(Worksheets!$V$24&gt;=A446,(Worksheets!$G$45-SUM($F$7:F445))*((Worksheets!$G$44^4*Worksheets!$AD$29^4+4*Worksheets!$G$44^3*(1-Worksheets!$G$44)*Worksheets!$AD$29^3+6*Worksheets!$G$44^2*(1-Worksheets!$G$44)^2*Worksheets!$AD$29^2+4*Worksheets!$G$44*(1-Worksheets!$G$44^3)*Worksheets!$AD$29)/Worksheets!$G$45),0)</f>
        <v>#VALUE!</v>
      </c>
      <c r="G446" s="90" t="str">
        <f>IF(Worksheets!$D$45='Yield Calculations'!$C$4,'Yield Calculations'!B446*'Yield Calculations'!C446,IF(Worksheets!$D$45='Yield Calculations'!$D$4,'Yield Calculations'!B446*'Yield Calculations'!D446,IF(Worksheets!$D$45='Yield Calculations'!$E$4,'Yield Calculations'!B446*'Yield Calculations'!E446,IF(Worksheets!$D$45='Yield Calculations'!$F$4,'Yield Calculations'!B446*'Yield Calculations'!F446,"Too Many Lanes"))))</f>
        <v>Too Many Lanes</v>
      </c>
      <c r="H446" s="90" t="str">
        <f>IF(Worksheets!$D$45='Yield Calculations'!$C$4,'Yield Calculations'!C446,IF(Worksheets!$D$45='Yield Calculations'!$D$4,'Yield Calculations'!D446,IF(Worksheets!$D$45='Yield Calculations'!$E$4,'Yield Calculations'!E446,IF(Worksheets!$D$45='Yield Calculations'!$F$4,'Yield Calculations'!F446,"Too Many Lanes"))))</f>
        <v>Too Many Lanes</v>
      </c>
      <c r="K446" s="83">
        <v>439</v>
      </c>
      <c r="L446" s="83" t="e">
        <f>Worksheets!$X$24*(K446-0.5)</f>
        <v>#VALUE!</v>
      </c>
      <c r="M446" s="90" t="e">
        <f>IF(Worksheets!$AA$24&gt;=K446,Worksheets!$L$45*Worksheets!$AD$29*(1-Worksheets!$AD$29)^('Yield Calculations'!K446-1),0)</f>
        <v>#VALUE!</v>
      </c>
      <c r="N446" s="90" t="e">
        <f>IF(Worksheets!$AA$24&gt;=K446,(Worksheets!$L$45-SUM($N$7:N445))*(((2*Worksheets!$L$44*(1-Worksheets!$L$44)*Worksheets!$AD$29)+(Worksheets!$L$44^2*Worksheets!$AD$29^2))/Worksheets!$L$45),0)</f>
        <v>#VALUE!</v>
      </c>
      <c r="O446" s="90" t="e">
        <f>IF(Worksheets!$AA$24&gt;=K446,(Worksheets!$L$45-SUM($O$7:O445))*((Worksheets!$L$44^3*Worksheets!$AD$29^3+3*Worksheets!$L$44^2*(1-Worksheets!$L$44)*Worksheets!$AD$29^2+3*Worksheets!$L$44*(1-Worksheets!$L$44)^2*Worksheets!$AD$29)/Worksheets!$L$45),0)</f>
        <v>#VALUE!</v>
      </c>
      <c r="P446" s="90" t="e">
        <f>IF(Worksheets!$AA$24&gt;=K446,(Worksheets!$L$45-SUM($P$7:P445))*((Worksheets!$L$44^4*Worksheets!$AD$29^4+4*Worksheets!$L$44^3*(1-Worksheets!$L$44)*Worksheets!$AD$29^3+6*Worksheets!$L$44^2*(1-Worksheets!$L$44)^2*Worksheets!$AD$29^2+4*Worksheets!$L$44*(1-Worksheets!$L$44^3)*Worksheets!$AD$29)/Worksheets!$L$45),0)</f>
        <v>#VALUE!</v>
      </c>
      <c r="Q446" s="90" t="str">
        <f>IF(Worksheets!$I$45='Yield Calculations'!$M$4,'Yield Calculations'!L446*'Yield Calculations'!M446,IF(Worksheets!$I$45='Yield Calculations'!$N$4,'Yield Calculations'!L446*'Yield Calculations'!N446,IF(Worksheets!$I$45='Yield Calculations'!$O$4,'Yield Calculations'!L446*'Yield Calculations'!O446,IF(Worksheets!$I$45='Yield Calculations'!$P$4,'Yield Calculations'!L446*'Yield Calculations'!P446,"Too Many Lanes"))))</f>
        <v>Too Many Lanes</v>
      </c>
      <c r="R446" s="90" t="str">
        <f>IF(Worksheets!$I$45='Yield Calculations'!$M$4,'Yield Calculations'!M446,IF(Worksheets!$I$45='Yield Calculations'!$N$4,'Yield Calculations'!N446,IF(Worksheets!$I$45='Yield Calculations'!$O$4,'Yield Calculations'!O446,IF(Worksheets!$I$45='Yield Calculations'!$P$4,'Yield Calculations'!P446,"Too Many Lanes"))))</f>
        <v>Too Many Lanes</v>
      </c>
    </row>
    <row r="447" spans="1:18">
      <c r="A447" s="83">
        <f t="shared" si="6"/>
        <v>440</v>
      </c>
      <c r="B447" s="83" t="e">
        <f>Worksheets!$S$24*(A447-0.5)</f>
        <v>#VALUE!</v>
      </c>
      <c r="C447" s="90" t="e">
        <f>IF(Worksheets!$V$24&gt;=A447,Worksheets!$G$45*Worksheets!$AD$29*(1-Worksheets!$AD$29)^('Yield Calculations'!A447-1),0)</f>
        <v>#VALUE!</v>
      </c>
      <c r="D447" s="90" t="e">
        <f>IF(Worksheets!$V$24&gt;=A447,(Worksheets!$G$45-SUM($D$7:D446))*(((2*Worksheets!$G$44*(1-Worksheets!$G$44)*Worksheets!$AD$29)+(Worksheets!$G$44^2*Worksheets!$AD$29^2))/Worksheets!$G$45),0)</f>
        <v>#VALUE!</v>
      </c>
      <c r="E447" s="90" t="e">
        <f>IF(Worksheets!$V$24&gt;=A447,(Worksheets!$G$45-SUM($E$7:E446))*((Worksheets!$G$44^3*Worksheets!$AD$29^3+3*Worksheets!$G$44^2*(1-Worksheets!$G$44)*Worksheets!$AD$29^2+3*Worksheets!$G$44*(1-Worksheets!$G$44)^2*Worksheets!$AD$29)/Worksheets!$G$45),0)</f>
        <v>#VALUE!</v>
      </c>
      <c r="F447" s="90" t="e">
        <f>IF(Worksheets!$V$24&gt;=A447,(Worksheets!$G$45-SUM($F$7:F446))*((Worksheets!$G$44^4*Worksheets!$AD$29^4+4*Worksheets!$G$44^3*(1-Worksheets!$G$44)*Worksheets!$AD$29^3+6*Worksheets!$G$44^2*(1-Worksheets!$G$44)^2*Worksheets!$AD$29^2+4*Worksheets!$G$44*(1-Worksheets!$G$44^3)*Worksheets!$AD$29)/Worksheets!$G$45),0)</f>
        <v>#VALUE!</v>
      </c>
      <c r="G447" s="90" t="str">
        <f>IF(Worksheets!$D$45='Yield Calculations'!$C$4,'Yield Calculations'!B447*'Yield Calculations'!C447,IF(Worksheets!$D$45='Yield Calculations'!$D$4,'Yield Calculations'!B447*'Yield Calculations'!D447,IF(Worksheets!$D$45='Yield Calculations'!$E$4,'Yield Calculations'!B447*'Yield Calculations'!E447,IF(Worksheets!$D$45='Yield Calculations'!$F$4,'Yield Calculations'!B447*'Yield Calculations'!F447,"Too Many Lanes"))))</f>
        <v>Too Many Lanes</v>
      </c>
      <c r="H447" s="90" t="str">
        <f>IF(Worksheets!$D$45='Yield Calculations'!$C$4,'Yield Calculations'!C447,IF(Worksheets!$D$45='Yield Calculations'!$D$4,'Yield Calculations'!D447,IF(Worksheets!$D$45='Yield Calculations'!$E$4,'Yield Calculations'!E447,IF(Worksheets!$D$45='Yield Calculations'!$F$4,'Yield Calculations'!F447,"Too Many Lanes"))))</f>
        <v>Too Many Lanes</v>
      </c>
      <c r="K447" s="83">
        <v>440</v>
      </c>
      <c r="L447" s="83" t="e">
        <f>Worksheets!$X$24*(K447-0.5)</f>
        <v>#VALUE!</v>
      </c>
      <c r="M447" s="90" t="e">
        <f>IF(Worksheets!$AA$24&gt;=K447,Worksheets!$L$45*Worksheets!$AD$29*(1-Worksheets!$AD$29)^('Yield Calculations'!K447-1),0)</f>
        <v>#VALUE!</v>
      </c>
      <c r="N447" s="90" t="e">
        <f>IF(Worksheets!$AA$24&gt;=K447,(Worksheets!$L$45-SUM($N$7:N446))*(((2*Worksheets!$L$44*(1-Worksheets!$L$44)*Worksheets!$AD$29)+(Worksheets!$L$44^2*Worksheets!$AD$29^2))/Worksheets!$L$45),0)</f>
        <v>#VALUE!</v>
      </c>
      <c r="O447" s="90" t="e">
        <f>IF(Worksheets!$AA$24&gt;=K447,(Worksheets!$L$45-SUM($O$7:O446))*((Worksheets!$L$44^3*Worksheets!$AD$29^3+3*Worksheets!$L$44^2*(1-Worksheets!$L$44)*Worksheets!$AD$29^2+3*Worksheets!$L$44*(1-Worksheets!$L$44)^2*Worksheets!$AD$29)/Worksheets!$L$45),0)</f>
        <v>#VALUE!</v>
      </c>
      <c r="P447" s="90" t="e">
        <f>IF(Worksheets!$AA$24&gt;=K447,(Worksheets!$L$45-SUM($P$7:P446))*((Worksheets!$L$44^4*Worksheets!$AD$29^4+4*Worksheets!$L$44^3*(1-Worksheets!$L$44)*Worksheets!$AD$29^3+6*Worksheets!$L$44^2*(1-Worksheets!$L$44)^2*Worksheets!$AD$29^2+4*Worksheets!$L$44*(1-Worksheets!$L$44^3)*Worksheets!$AD$29)/Worksheets!$L$45),0)</f>
        <v>#VALUE!</v>
      </c>
      <c r="Q447" s="90" t="str">
        <f>IF(Worksheets!$I$45='Yield Calculations'!$M$4,'Yield Calculations'!L447*'Yield Calculations'!M447,IF(Worksheets!$I$45='Yield Calculations'!$N$4,'Yield Calculations'!L447*'Yield Calculations'!N447,IF(Worksheets!$I$45='Yield Calculations'!$O$4,'Yield Calculations'!L447*'Yield Calculations'!O447,IF(Worksheets!$I$45='Yield Calculations'!$P$4,'Yield Calculations'!L447*'Yield Calculations'!P447,"Too Many Lanes"))))</f>
        <v>Too Many Lanes</v>
      </c>
      <c r="R447" s="90" t="str">
        <f>IF(Worksheets!$I$45='Yield Calculations'!$M$4,'Yield Calculations'!M447,IF(Worksheets!$I$45='Yield Calculations'!$N$4,'Yield Calculations'!N447,IF(Worksheets!$I$45='Yield Calculations'!$O$4,'Yield Calculations'!O447,IF(Worksheets!$I$45='Yield Calculations'!$P$4,'Yield Calculations'!P447,"Too Many Lanes"))))</f>
        <v>Too Many Lanes</v>
      </c>
    </row>
    <row r="448" spans="1:18">
      <c r="A448" s="83">
        <f t="shared" si="6"/>
        <v>441</v>
      </c>
      <c r="B448" s="83" t="e">
        <f>Worksheets!$S$24*(A448-0.5)</f>
        <v>#VALUE!</v>
      </c>
      <c r="C448" s="90" t="e">
        <f>IF(Worksheets!$V$24&gt;=A448,Worksheets!$G$45*Worksheets!$AD$29*(1-Worksheets!$AD$29)^('Yield Calculations'!A448-1),0)</f>
        <v>#VALUE!</v>
      </c>
      <c r="D448" s="90" t="e">
        <f>IF(Worksheets!$V$24&gt;=A448,(Worksheets!$G$45-SUM($D$7:D447))*(((2*Worksheets!$G$44*(1-Worksheets!$G$44)*Worksheets!$AD$29)+(Worksheets!$G$44^2*Worksheets!$AD$29^2))/Worksheets!$G$45),0)</f>
        <v>#VALUE!</v>
      </c>
      <c r="E448" s="90" t="e">
        <f>IF(Worksheets!$V$24&gt;=A448,(Worksheets!$G$45-SUM($E$7:E447))*((Worksheets!$G$44^3*Worksheets!$AD$29^3+3*Worksheets!$G$44^2*(1-Worksheets!$G$44)*Worksheets!$AD$29^2+3*Worksheets!$G$44*(1-Worksheets!$G$44)^2*Worksheets!$AD$29)/Worksheets!$G$45),0)</f>
        <v>#VALUE!</v>
      </c>
      <c r="F448" s="90" t="e">
        <f>IF(Worksheets!$V$24&gt;=A448,(Worksheets!$G$45-SUM($F$7:F447))*((Worksheets!$G$44^4*Worksheets!$AD$29^4+4*Worksheets!$G$44^3*(1-Worksheets!$G$44)*Worksheets!$AD$29^3+6*Worksheets!$G$44^2*(1-Worksheets!$G$44)^2*Worksheets!$AD$29^2+4*Worksheets!$G$44*(1-Worksheets!$G$44^3)*Worksheets!$AD$29)/Worksheets!$G$45),0)</f>
        <v>#VALUE!</v>
      </c>
      <c r="G448" s="90" t="str">
        <f>IF(Worksheets!$D$45='Yield Calculations'!$C$4,'Yield Calculations'!B448*'Yield Calculations'!C448,IF(Worksheets!$D$45='Yield Calculations'!$D$4,'Yield Calculations'!B448*'Yield Calculations'!D448,IF(Worksheets!$D$45='Yield Calculations'!$E$4,'Yield Calculations'!B448*'Yield Calculations'!E448,IF(Worksheets!$D$45='Yield Calculations'!$F$4,'Yield Calculations'!B448*'Yield Calculations'!F448,"Too Many Lanes"))))</f>
        <v>Too Many Lanes</v>
      </c>
      <c r="H448" s="90" t="str">
        <f>IF(Worksheets!$D$45='Yield Calculations'!$C$4,'Yield Calculations'!C448,IF(Worksheets!$D$45='Yield Calculations'!$D$4,'Yield Calculations'!D448,IF(Worksheets!$D$45='Yield Calculations'!$E$4,'Yield Calculations'!E448,IF(Worksheets!$D$45='Yield Calculations'!$F$4,'Yield Calculations'!F448,"Too Many Lanes"))))</f>
        <v>Too Many Lanes</v>
      </c>
      <c r="K448" s="83">
        <v>441</v>
      </c>
      <c r="L448" s="83" t="e">
        <f>Worksheets!$X$24*(K448-0.5)</f>
        <v>#VALUE!</v>
      </c>
      <c r="M448" s="90" t="e">
        <f>IF(Worksheets!$AA$24&gt;=K448,Worksheets!$L$45*Worksheets!$AD$29*(1-Worksheets!$AD$29)^('Yield Calculations'!K448-1),0)</f>
        <v>#VALUE!</v>
      </c>
      <c r="N448" s="90" t="e">
        <f>IF(Worksheets!$AA$24&gt;=K448,(Worksheets!$L$45-SUM($N$7:N447))*(((2*Worksheets!$L$44*(1-Worksheets!$L$44)*Worksheets!$AD$29)+(Worksheets!$L$44^2*Worksheets!$AD$29^2))/Worksheets!$L$45),0)</f>
        <v>#VALUE!</v>
      </c>
      <c r="O448" s="90" t="e">
        <f>IF(Worksheets!$AA$24&gt;=K448,(Worksheets!$L$45-SUM($O$7:O447))*((Worksheets!$L$44^3*Worksheets!$AD$29^3+3*Worksheets!$L$44^2*(1-Worksheets!$L$44)*Worksheets!$AD$29^2+3*Worksheets!$L$44*(1-Worksheets!$L$44)^2*Worksheets!$AD$29)/Worksheets!$L$45),0)</f>
        <v>#VALUE!</v>
      </c>
      <c r="P448" s="90" t="e">
        <f>IF(Worksheets!$AA$24&gt;=K448,(Worksheets!$L$45-SUM($P$7:P447))*((Worksheets!$L$44^4*Worksheets!$AD$29^4+4*Worksheets!$L$44^3*(1-Worksheets!$L$44)*Worksheets!$AD$29^3+6*Worksheets!$L$44^2*(1-Worksheets!$L$44)^2*Worksheets!$AD$29^2+4*Worksheets!$L$44*(1-Worksheets!$L$44^3)*Worksheets!$AD$29)/Worksheets!$L$45),0)</f>
        <v>#VALUE!</v>
      </c>
      <c r="Q448" s="90" t="str">
        <f>IF(Worksheets!$I$45='Yield Calculations'!$M$4,'Yield Calculations'!L448*'Yield Calculations'!M448,IF(Worksheets!$I$45='Yield Calculations'!$N$4,'Yield Calculations'!L448*'Yield Calculations'!N448,IF(Worksheets!$I$45='Yield Calculations'!$O$4,'Yield Calculations'!L448*'Yield Calculations'!O448,IF(Worksheets!$I$45='Yield Calculations'!$P$4,'Yield Calculations'!L448*'Yield Calculations'!P448,"Too Many Lanes"))))</f>
        <v>Too Many Lanes</v>
      </c>
      <c r="R448" s="90" t="str">
        <f>IF(Worksheets!$I$45='Yield Calculations'!$M$4,'Yield Calculations'!M448,IF(Worksheets!$I$45='Yield Calculations'!$N$4,'Yield Calculations'!N448,IF(Worksheets!$I$45='Yield Calculations'!$O$4,'Yield Calculations'!O448,IF(Worksheets!$I$45='Yield Calculations'!$P$4,'Yield Calculations'!P448,"Too Many Lanes"))))</f>
        <v>Too Many Lanes</v>
      </c>
    </row>
    <row r="449" spans="1:18">
      <c r="A449" s="83">
        <f t="shared" si="6"/>
        <v>442</v>
      </c>
      <c r="B449" s="83" t="e">
        <f>Worksheets!$S$24*(A449-0.5)</f>
        <v>#VALUE!</v>
      </c>
      <c r="C449" s="90" t="e">
        <f>IF(Worksheets!$V$24&gt;=A449,Worksheets!$G$45*Worksheets!$AD$29*(1-Worksheets!$AD$29)^('Yield Calculations'!A449-1),0)</f>
        <v>#VALUE!</v>
      </c>
      <c r="D449" s="90" t="e">
        <f>IF(Worksheets!$V$24&gt;=A449,(Worksheets!$G$45-SUM($D$7:D448))*(((2*Worksheets!$G$44*(1-Worksheets!$G$44)*Worksheets!$AD$29)+(Worksheets!$G$44^2*Worksheets!$AD$29^2))/Worksheets!$G$45),0)</f>
        <v>#VALUE!</v>
      </c>
      <c r="E449" s="90" t="e">
        <f>IF(Worksheets!$V$24&gt;=A449,(Worksheets!$G$45-SUM($E$7:E448))*((Worksheets!$G$44^3*Worksheets!$AD$29^3+3*Worksheets!$G$44^2*(1-Worksheets!$G$44)*Worksheets!$AD$29^2+3*Worksheets!$G$44*(1-Worksheets!$G$44)^2*Worksheets!$AD$29)/Worksheets!$G$45),0)</f>
        <v>#VALUE!</v>
      </c>
      <c r="F449" s="90" t="e">
        <f>IF(Worksheets!$V$24&gt;=A449,(Worksheets!$G$45-SUM($F$7:F448))*((Worksheets!$G$44^4*Worksheets!$AD$29^4+4*Worksheets!$G$44^3*(1-Worksheets!$G$44)*Worksheets!$AD$29^3+6*Worksheets!$G$44^2*(1-Worksheets!$G$44)^2*Worksheets!$AD$29^2+4*Worksheets!$G$44*(1-Worksheets!$G$44^3)*Worksheets!$AD$29)/Worksheets!$G$45),0)</f>
        <v>#VALUE!</v>
      </c>
      <c r="G449" s="90" t="str">
        <f>IF(Worksheets!$D$45='Yield Calculations'!$C$4,'Yield Calculations'!B449*'Yield Calculations'!C449,IF(Worksheets!$D$45='Yield Calculations'!$D$4,'Yield Calculations'!B449*'Yield Calculations'!D449,IF(Worksheets!$D$45='Yield Calculations'!$E$4,'Yield Calculations'!B449*'Yield Calculations'!E449,IF(Worksheets!$D$45='Yield Calculations'!$F$4,'Yield Calculations'!B449*'Yield Calculations'!F449,"Too Many Lanes"))))</f>
        <v>Too Many Lanes</v>
      </c>
      <c r="H449" s="90" t="str">
        <f>IF(Worksheets!$D$45='Yield Calculations'!$C$4,'Yield Calculations'!C449,IF(Worksheets!$D$45='Yield Calculations'!$D$4,'Yield Calculations'!D449,IF(Worksheets!$D$45='Yield Calculations'!$E$4,'Yield Calculations'!E449,IF(Worksheets!$D$45='Yield Calculations'!$F$4,'Yield Calculations'!F449,"Too Many Lanes"))))</f>
        <v>Too Many Lanes</v>
      </c>
      <c r="K449" s="83">
        <v>442</v>
      </c>
      <c r="L449" s="83" t="e">
        <f>Worksheets!$X$24*(K449-0.5)</f>
        <v>#VALUE!</v>
      </c>
      <c r="M449" s="90" t="e">
        <f>IF(Worksheets!$AA$24&gt;=K449,Worksheets!$L$45*Worksheets!$AD$29*(1-Worksheets!$AD$29)^('Yield Calculations'!K449-1),0)</f>
        <v>#VALUE!</v>
      </c>
      <c r="N449" s="90" t="e">
        <f>IF(Worksheets!$AA$24&gt;=K449,(Worksheets!$L$45-SUM($N$7:N448))*(((2*Worksheets!$L$44*(1-Worksheets!$L$44)*Worksheets!$AD$29)+(Worksheets!$L$44^2*Worksheets!$AD$29^2))/Worksheets!$L$45),0)</f>
        <v>#VALUE!</v>
      </c>
      <c r="O449" s="90" t="e">
        <f>IF(Worksheets!$AA$24&gt;=K449,(Worksheets!$L$45-SUM($O$7:O448))*((Worksheets!$L$44^3*Worksheets!$AD$29^3+3*Worksheets!$L$44^2*(1-Worksheets!$L$44)*Worksheets!$AD$29^2+3*Worksheets!$L$44*(1-Worksheets!$L$44)^2*Worksheets!$AD$29)/Worksheets!$L$45),0)</f>
        <v>#VALUE!</v>
      </c>
      <c r="P449" s="90" t="e">
        <f>IF(Worksheets!$AA$24&gt;=K449,(Worksheets!$L$45-SUM($P$7:P448))*((Worksheets!$L$44^4*Worksheets!$AD$29^4+4*Worksheets!$L$44^3*(1-Worksheets!$L$44)*Worksheets!$AD$29^3+6*Worksheets!$L$44^2*(1-Worksheets!$L$44)^2*Worksheets!$AD$29^2+4*Worksheets!$L$44*(1-Worksheets!$L$44^3)*Worksheets!$AD$29)/Worksheets!$L$45),0)</f>
        <v>#VALUE!</v>
      </c>
      <c r="Q449" s="90" t="str">
        <f>IF(Worksheets!$I$45='Yield Calculations'!$M$4,'Yield Calculations'!L449*'Yield Calculations'!M449,IF(Worksheets!$I$45='Yield Calculations'!$N$4,'Yield Calculations'!L449*'Yield Calculations'!N449,IF(Worksheets!$I$45='Yield Calculations'!$O$4,'Yield Calculations'!L449*'Yield Calculations'!O449,IF(Worksheets!$I$45='Yield Calculations'!$P$4,'Yield Calculations'!L449*'Yield Calculations'!P449,"Too Many Lanes"))))</f>
        <v>Too Many Lanes</v>
      </c>
      <c r="R449" s="90" t="str">
        <f>IF(Worksheets!$I$45='Yield Calculations'!$M$4,'Yield Calculations'!M449,IF(Worksheets!$I$45='Yield Calculations'!$N$4,'Yield Calculations'!N449,IF(Worksheets!$I$45='Yield Calculations'!$O$4,'Yield Calculations'!O449,IF(Worksheets!$I$45='Yield Calculations'!$P$4,'Yield Calculations'!P449,"Too Many Lanes"))))</f>
        <v>Too Many Lanes</v>
      </c>
    </row>
    <row r="450" spans="1:18">
      <c r="A450" s="83">
        <f t="shared" si="6"/>
        <v>443</v>
      </c>
      <c r="B450" s="83" t="e">
        <f>Worksheets!$S$24*(A450-0.5)</f>
        <v>#VALUE!</v>
      </c>
      <c r="C450" s="90" t="e">
        <f>IF(Worksheets!$V$24&gt;=A450,Worksheets!$G$45*Worksheets!$AD$29*(1-Worksheets!$AD$29)^('Yield Calculations'!A450-1),0)</f>
        <v>#VALUE!</v>
      </c>
      <c r="D450" s="90" t="e">
        <f>IF(Worksheets!$V$24&gt;=A450,(Worksheets!$G$45-SUM($D$7:D449))*(((2*Worksheets!$G$44*(1-Worksheets!$G$44)*Worksheets!$AD$29)+(Worksheets!$G$44^2*Worksheets!$AD$29^2))/Worksheets!$G$45),0)</f>
        <v>#VALUE!</v>
      </c>
      <c r="E450" s="90" t="e">
        <f>IF(Worksheets!$V$24&gt;=A450,(Worksheets!$G$45-SUM($E$7:E449))*((Worksheets!$G$44^3*Worksheets!$AD$29^3+3*Worksheets!$G$44^2*(1-Worksheets!$G$44)*Worksheets!$AD$29^2+3*Worksheets!$G$44*(1-Worksheets!$G$44)^2*Worksheets!$AD$29)/Worksheets!$G$45),0)</f>
        <v>#VALUE!</v>
      </c>
      <c r="F450" s="90" t="e">
        <f>IF(Worksheets!$V$24&gt;=A450,(Worksheets!$G$45-SUM($F$7:F449))*((Worksheets!$G$44^4*Worksheets!$AD$29^4+4*Worksheets!$G$44^3*(1-Worksheets!$G$44)*Worksheets!$AD$29^3+6*Worksheets!$G$44^2*(1-Worksheets!$G$44)^2*Worksheets!$AD$29^2+4*Worksheets!$G$44*(1-Worksheets!$G$44^3)*Worksheets!$AD$29)/Worksheets!$G$45),0)</f>
        <v>#VALUE!</v>
      </c>
      <c r="G450" s="90" t="str">
        <f>IF(Worksheets!$D$45='Yield Calculations'!$C$4,'Yield Calculations'!B450*'Yield Calculations'!C450,IF(Worksheets!$D$45='Yield Calculations'!$D$4,'Yield Calculations'!B450*'Yield Calculations'!D450,IF(Worksheets!$D$45='Yield Calculations'!$E$4,'Yield Calculations'!B450*'Yield Calculations'!E450,IF(Worksheets!$D$45='Yield Calculations'!$F$4,'Yield Calculations'!B450*'Yield Calculations'!F450,"Too Many Lanes"))))</f>
        <v>Too Many Lanes</v>
      </c>
      <c r="H450" s="90" t="str">
        <f>IF(Worksheets!$D$45='Yield Calculations'!$C$4,'Yield Calculations'!C450,IF(Worksheets!$D$45='Yield Calculations'!$D$4,'Yield Calculations'!D450,IF(Worksheets!$D$45='Yield Calculations'!$E$4,'Yield Calculations'!E450,IF(Worksheets!$D$45='Yield Calculations'!$F$4,'Yield Calculations'!F450,"Too Many Lanes"))))</f>
        <v>Too Many Lanes</v>
      </c>
      <c r="K450" s="83">
        <v>443</v>
      </c>
      <c r="L450" s="83" t="e">
        <f>Worksheets!$X$24*(K450-0.5)</f>
        <v>#VALUE!</v>
      </c>
      <c r="M450" s="90" t="e">
        <f>IF(Worksheets!$AA$24&gt;=K450,Worksheets!$L$45*Worksheets!$AD$29*(1-Worksheets!$AD$29)^('Yield Calculations'!K450-1),0)</f>
        <v>#VALUE!</v>
      </c>
      <c r="N450" s="90" t="e">
        <f>IF(Worksheets!$AA$24&gt;=K450,(Worksheets!$L$45-SUM($N$7:N449))*(((2*Worksheets!$L$44*(1-Worksheets!$L$44)*Worksheets!$AD$29)+(Worksheets!$L$44^2*Worksheets!$AD$29^2))/Worksheets!$L$45),0)</f>
        <v>#VALUE!</v>
      </c>
      <c r="O450" s="90" t="e">
        <f>IF(Worksheets!$AA$24&gt;=K450,(Worksheets!$L$45-SUM($O$7:O449))*((Worksheets!$L$44^3*Worksheets!$AD$29^3+3*Worksheets!$L$44^2*(1-Worksheets!$L$44)*Worksheets!$AD$29^2+3*Worksheets!$L$44*(1-Worksheets!$L$44)^2*Worksheets!$AD$29)/Worksheets!$L$45),0)</f>
        <v>#VALUE!</v>
      </c>
      <c r="P450" s="90" t="e">
        <f>IF(Worksheets!$AA$24&gt;=K450,(Worksheets!$L$45-SUM($P$7:P449))*((Worksheets!$L$44^4*Worksheets!$AD$29^4+4*Worksheets!$L$44^3*(1-Worksheets!$L$44)*Worksheets!$AD$29^3+6*Worksheets!$L$44^2*(1-Worksheets!$L$44)^2*Worksheets!$AD$29^2+4*Worksheets!$L$44*(1-Worksheets!$L$44^3)*Worksheets!$AD$29)/Worksheets!$L$45),0)</f>
        <v>#VALUE!</v>
      </c>
      <c r="Q450" s="90" t="str">
        <f>IF(Worksheets!$I$45='Yield Calculations'!$M$4,'Yield Calculations'!L450*'Yield Calculations'!M450,IF(Worksheets!$I$45='Yield Calculations'!$N$4,'Yield Calculations'!L450*'Yield Calculations'!N450,IF(Worksheets!$I$45='Yield Calculations'!$O$4,'Yield Calculations'!L450*'Yield Calculations'!O450,IF(Worksheets!$I$45='Yield Calculations'!$P$4,'Yield Calculations'!L450*'Yield Calculations'!P450,"Too Many Lanes"))))</f>
        <v>Too Many Lanes</v>
      </c>
      <c r="R450" s="90" t="str">
        <f>IF(Worksheets!$I$45='Yield Calculations'!$M$4,'Yield Calculations'!M450,IF(Worksheets!$I$45='Yield Calculations'!$N$4,'Yield Calculations'!N450,IF(Worksheets!$I$45='Yield Calculations'!$O$4,'Yield Calculations'!O450,IF(Worksheets!$I$45='Yield Calculations'!$P$4,'Yield Calculations'!P450,"Too Many Lanes"))))</f>
        <v>Too Many Lanes</v>
      </c>
    </row>
    <row r="451" spans="1:18">
      <c r="A451" s="83">
        <f t="shared" si="6"/>
        <v>444</v>
      </c>
      <c r="B451" s="83" t="e">
        <f>Worksheets!$S$24*(A451-0.5)</f>
        <v>#VALUE!</v>
      </c>
      <c r="C451" s="90" t="e">
        <f>IF(Worksheets!$V$24&gt;=A451,Worksheets!$G$45*Worksheets!$AD$29*(1-Worksheets!$AD$29)^('Yield Calculations'!A451-1),0)</f>
        <v>#VALUE!</v>
      </c>
      <c r="D451" s="90" t="e">
        <f>IF(Worksheets!$V$24&gt;=A451,(Worksheets!$G$45-SUM($D$7:D450))*(((2*Worksheets!$G$44*(1-Worksheets!$G$44)*Worksheets!$AD$29)+(Worksheets!$G$44^2*Worksheets!$AD$29^2))/Worksheets!$G$45),0)</f>
        <v>#VALUE!</v>
      </c>
      <c r="E451" s="90" t="e">
        <f>IF(Worksheets!$V$24&gt;=A451,(Worksheets!$G$45-SUM($E$7:E450))*((Worksheets!$G$44^3*Worksheets!$AD$29^3+3*Worksheets!$G$44^2*(1-Worksheets!$G$44)*Worksheets!$AD$29^2+3*Worksheets!$G$44*(1-Worksheets!$G$44)^2*Worksheets!$AD$29)/Worksheets!$G$45),0)</f>
        <v>#VALUE!</v>
      </c>
      <c r="F451" s="90" t="e">
        <f>IF(Worksheets!$V$24&gt;=A451,(Worksheets!$G$45-SUM($F$7:F450))*((Worksheets!$G$44^4*Worksheets!$AD$29^4+4*Worksheets!$G$44^3*(1-Worksheets!$G$44)*Worksheets!$AD$29^3+6*Worksheets!$G$44^2*(1-Worksheets!$G$44)^2*Worksheets!$AD$29^2+4*Worksheets!$G$44*(1-Worksheets!$G$44^3)*Worksheets!$AD$29)/Worksheets!$G$45),0)</f>
        <v>#VALUE!</v>
      </c>
      <c r="G451" s="90" t="str">
        <f>IF(Worksheets!$D$45='Yield Calculations'!$C$4,'Yield Calculations'!B451*'Yield Calculations'!C451,IF(Worksheets!$D$45='Yield Calculations'!$D$4,'Yield Calculations'!B451*'Yield Calculations'!D451,IF(Worksheets!$D$45='Yield Calculations'!$E$4,'Yield Calculations'!B451*'Yield Calculations'!E451,IF(Worksheets!$D$45='Yield Calculations'!$F$4,'Yield Calculations'!B451*'Yield Calculations'!F451,"Too Many Lanes"))))</f>
        <v>Too Many Lanes</v>
      </c>
      <c r="H451" s="90" t="str">
        <f>IF(Worksheets!$D$45='Yield Calculations'!$C$4,'Yield Calculations'!C451,IF(Worksheets!$D$45='Yield Calculations'!$D$4,'Yield Calculations'!D451,IF(Worksheets!$D$45='Yield Calculations'!$E$4,'Yield Calculations'!E451,IF(Worksheets!$D$45='Yield Calculations'!$F$4,'Yield Calculations'!F451,"Too Many Lanes"))))</f>
        <v>Too Many Lanes</v>
      </c>
      <c r="K451" s="83">
        <v>444</v>
      </c>
      <c r="L451" s="83" t="e">
        <f>Worksheets!$X$24*(K451-0.5)</f>
        <v>#VALUE!</v>
      </c>
      <c r="M451" s="90" t="e">
        <f>IF(Worksheets!$AA$24&gt;=K451,Worksheets!$L$45*Worksheets!$AD$29*(1-Worksheets!$AD$29)^('Yield Calculations'!K451-1),0)</f>
        <v>#VALUE!</v>
      </c>
      <c r="N451" s="90" t="e">
        <f>IF(Worksheets!$AA$24&gt;=K451,(Worksheets!$L$45-SUM($N$7:N450))*(((2*Worksheets!$L$44*(1-Worksheets!$L$44)*Worksheets!$AD$29)+(Worksheets!$L$44^2*Worksheets!$AD$29^2))/Worksheets!$L$45),0)</f>
        <v>#VALUE!</v>
      </c>
      <c r="O451" s="90" t="e">
        <f>IF(Worksheets!$AA$24&gt;=K451,(Worksheets!$L$45-SUM($O$7:O450))*((Worksheets!$L$44^3*Worksheets!$AD$29^3+3*Worksheets!$L$44^2*(1-Worksheets!$L$44)*Worksheets!$AD$29^2+3*Worksheets!$L$44*(1-Worksheets!$L$44)^2*Worksheets!$AD$29)/Worksheets!$L$45),0)</f>
        <v>#VALUE!</v>
      </c>
      <c r="P451" s="90" t="e">
        <f>IF(Worksheets!$AA$24&gt;=K451,(Worksheets!$L$45-SUM($P$7:P450))*((Worksheets!$L$44^4*Worksheets!$AD$29^4+4*Worksheets!$L$44^3*(1-Worksheets!$L$44)*Worksheets!$AD$29^3+6*Worksheets!$L$44^2*(1-Worksheets!$L$44)^2*Worksheets!$AD$29^2+4*Worksheets!$L$44*(1-Worksheets!$L$44^3)*Worksheets!$AD$29)/Worksheets!$L$45),0)</f>
        <v>#VALUE!</v>
      </c>
      <c r="Q451" s="90" t="str">
        <f>IF(Worksheets!$I$45='Yield Calculations'!$M$4,'Yield Calculations'!L451*'Yield Calculations'!M451,IF(Worksheets!$I$45='Yield Calculations'!$N$4,'Yield Calculations'!L451*'Yield Calculations'!N451,IF(Worksheets!$I$45='Yield Calculations'!$O$4,'Yield Calculations'!L451*'Yield Calculations'!O451,IF(Worksheets!$I$45='Yield Calculations'!$P$4,'Yield Calculations'!L451*'Yield Calculations'!P451,"Too Many Lanes"))))</f>
        <v>Too Many Lanes</v>
      </c>
      <c r="R451" s="90" t="str">
        <f>IF(Worksheets!$I$45='Yield Calculations'!$M$4,'Yield Calculations'!M451,IF(Worksheets!$I$45='Yield Calculations'!$N$4,'Yield Calculations'!N451,IF(Worksheets!$I$45='Yield Calculations'!$O$4,'Yield Calculations'!O451,IF(Worksheets!$I$45='Yield Calculations'!$P$4,'Yield Calculations'!P451,"Too Many Lanes"))))</f>
        <v>Too Many Lanes</v>
      </c>
    </row>
    <row r="452" spans="1:18">
      <c r="A452" s="83">
        <f t="shared" si="6"/>
        <v>445</v>
      </c>
      <c r="B452" s="83" t="e">
        <f>Worksheets!$S$24*(A452-0.5)</f>
        <v>#VALUE!</v>
      </c>
      <c r="C452" s="90" t="e">
        <f>IF(Worksheets!$V$24&gt;=A452,Worksheets!$G$45*Worksheets!$AD$29*(1-Worksheets!$AD$29)^('Yield Calculations'!A452-1),0)</f>
        <v>#VALUE!</v>
      </c>
      <c r="D452" s="90" t="e">
        <f>IF(Worksheets!$V$24&gt;=A452,(Worksheets!$G$45-SUM($D$7:D451))*(((2*Worksheets!$G$44*(1-Worksheets!$G$44)*Worksheets!$AD$29)+(Worksheets!$G$44^2*Worksheets!$AD$29^2))/Worksheets!$G$45),0)</f>
        <v>#VALUE!</v>
      </c>
      <c r="E452" s="90" t="e">
        <f>IF(Worksheets!$V$24&gt;=A452,(Worksheets!$G$45-SUM($E$7:E451))*((Worksheets!$G$44^3*Worksheets!$AD$29^3+3*Worksheets!$G$44^2*(1-Worksheets!$G$44)*Worksheets!$AD$29^2+3*Worksheets!$G$44*(1-Worksheets!$G$44)^2*Worksheets!$AD$29)/Worksheets!$G$45),0)</f>
        <v>#VALUE!</v>
      </c>
      <c r="F452" s="90" t="e">
        <f>IF(Worksheets!$V$24&gt;=A452,(Worksheets!$G$45-SUM($F$7:F451))*((Worksheets!$G$44^4*Worksheets!$AD$29^4+4*Worksheets!$G$44^3*(1-Worksheets!$G$44)*Worksheets!$AD$29^3+6*Worksheets!$G$44^2*(1-Worksheets!$G$44)^2*Worksheets!$AD$29^2+4*Worksheets!$G$44*(1-Worksheets!$G$44^3)*Worksheets!$AD$29)/Worksheets!$G$45),0)</f>
        <v>#VALUE!</v>
      </c>
      <c r="G452" s="90" t="str">
        <f>IF(Worksheets!$D$45='Yield Calculations'!$C$4,'Yield Calculations'!B452*'Yield Calculations'!C452,IF(Worksheets!$D$45='Yield Calculations'!$D$4,'Yield Calculations'!B452*'Yield Calculations'!D452,IF(Worksheets!$D$45='Yield Calculations'!$E$4,'Yield Calculations'!B452*'Yield Calculations'!E452,IF(Worksheets!$D$45='Yield Calculations'!$F$4,'Yield Calculations'!B452*'Yield Calculations'!F452,"Too Many Lanes"))))</f>
        <v>Too Many Lanes</v>
      </c>
      <c r="H452" s="90" t="str">
        <f>IF(Worksheets!$D$45='Yield Calculations'!$C$4,'Yield Calculations'!C452,IF(Worksheets!$D$45='Yield Calculations'!$D$4,'Yield Calculations'!D452,IF(Worksheets!$D$45='Yield Calculations'!$E$4,'Yield Calculations'!E452,IF(Worksheets!$D$45='Yield Calculations'!$F$4,'Yield Calculations'!F452,"Too Many Lanes"))))</f>
        <v>Too Many Lanes</v>
      </c>
      <c r="K452" s="83">
        <v>445</v>
      </c>
      <c r="L452" s="83" t="e">
        <f>Worksheets!$X$24*(K452-0.5)</f>
        <v>#VALUE!</v>
      </c>
      <c r="M452" s="90" t="e">
        <f>IF(Worksheets!$AA$24&gt;=K452,Worksheets!$L$45*Worksheets!$AD$29*(1-Worksheets!$AD$29)^('Yield Calculations'!K452-1),0)</f>
        <v>#VALUE!</v>
      </c>
      <c r="N452" s="90" t="e">
        <f>IF(Worksheets!$AA$24&gt;=K452,(Worksheets!$L$45-SUM($N$7:N451))*(((2*Worksheets!$L$44*(1-Worksheets!$L$44)*Worksheets!$AD$29)+(Worksheets!$L$44^2*Worksheets!$AD$29^2))/Worksheets!$L$45),0)</f>
        <v>#VALUE!</v>
      </c>
      <c r="O452" s="90" t="e">
        <f>IF(Worksheets!$AA$24&gt;=K452,(Worksheets!$L$45-SUM($O$7:O451))*((Worksheets!$L$44^3*Worksheets!$AD$29^3+3*Worksheets!$L$44^2*(1-Worksheets!$L$44)*Worksheets!$AD$29^2+3*Worksheets!$L$44*(1-Worksheets!$L$44)^2*Worksheets!$AD$29)/Worksheets!$L$45),0)</f>
        <v>#VALUE!</v>
      </c>
      <c r="P452" s="90" t="e">
        <f>IF(Worksheets!$AA$24&gt;=K452,(Worksheets!$L$45-SUM($P$7:P451))*((Worksheets!$L$44^4*Worksheets!$AD$29^4+4*Worksheets!$L$44^3*(1-Worksheets!$L$44)*Worksheets!$AD$29^3+6*Worksheets!$L$44^2*(1-Worksheets!$L$44)^2*Worksheets!$AD$29^2+4*Worksheets!$L$44*(1-Worksheets!$L$44^3)*Worksheets!$AD$29)/Worksheets!$L$45),0)</f>
        <v>#VALUE!</v>
      </c>
      <c r="Q452" s="90" t="str">
        <f>IF(Worksheets!$I$45='Yield Calculations'!$M$4,'Yield Calculations'!L452*'Yield Calculations'!M452,IF(Worksheets!$I$45='Yield Calculations'!$N$4,'Yield Calculations'!L452*'Yield Calculations'!N452,IF(Worksheets!$I$45='Yield Calculations'!$O$4,'Yield Calculations'!L452*'Yield Calculations'!O452,IF(Worksheets!$I$45='Yield Calculations'!$P$4,'Yield Calculations'!L452*'Yield Calculations'!P452,"Too Many Lanes"))))</f>
        <v>Too Many Lanes</v>
      </c>
      <c r="R452" s="90" t="str">
        <f>IF(Worksheets!$I$45='Yield Calculations'!$M$4,'Yield Calculations'!M452,IF(Worksheets!$I$45='Yield Calculations'!$N$4,'Yield Calculations'!N452,IF(Worksheets!$I$45='Yield Calculations'!$O$4,'Yield Calculations'!O452,IF(Worksheets!$I$45='Yield Calculations'!$P$4,'Yield Calculations'!P452,"Too Many Lanes"))))</f>
        <v>Too Many Lanes</v>
      </c>
    </row>
    <row r="453" spans="1:18">
      <c r="A453" s="83">
        <f t="shared" si="6"/>
        <v>446</v>
      </c>
      <c r="B453" s="83" t="e">
        <f>Worksheets!$S$24*(A453-0.5)</f>
        <v>#VALUE!</v>
      </c>
      <c r="C453" s="90" t="e">
        <f>IF(Worksheets!$V$24&gt;=A453,Worksheets!$G$45*Worksheets!$AD$29*(1-Worksheets!$AD$29)^('Yield Calculations'!A453-1),0)</f>
        <v>#VALUE!</v>
      </c>
      <c r="D453" s="90" t="e">
        <f>IF(Worksheets!$V$24&gt;=A453,(Worksheets!$G$45-SUM($D$7:D452))*(((2*Worksheets!$G$44*(1-Worksheets!$G$44)*Worksheets!$AD$29)+(Worksheets!$G$44^2*Worksheets!$AD$29^2))/Worksheets!$G$45),0)</f>
        <v>#VALUE!</v>
      </c>
      <c r="E453" s="90" t="e">
        <f>IF(Worksheets!$V$24&gt;=A453,(Worksheets!$G$45-SUM($E$7:E452))*((Worksheets!$G$44^3*Worksheets!$AD$29^3+3*Worksheets!$G$44^2*(1-Worksheets!$G$44)*Worksheets!$AD$29^2+3*Worksheets!$G$44*(1-Worksheets!$G$44)^2*Worksheets!$AD$29)/Worksheets!$G$45),0)</f>
        <v>#VALUE!</v>
      </c>
      <c r="F453" s="90" t="e">
        <f>IF(Worksheets!$V$24&gt;=A453,(Worksheets!$G$45-SUM($F$7:F452))*((Worksheets!$G$44^4*Worksheets!$AD$29^4+4*Worksheets!$G$44^3*(1-Worksheets!$G$44)*Worksheets!$AD$29^3+6*Worksheets!$G$44^2*(1-Worksheets!$G$44)^2*Worksheets!$AD$29^2+4*Worksheets!$G$44*(1-Worksheets!$G$44^3)*Worksheets!$AD$29)/Worksheets!$G$45),0)</f>
        <v>#VALUE!</v>
      </c>
      <c r="G453" s="90" t="str">
        <f>IF(Worksheets!$D$45='Yield Calculations'!$C$4,'Yield Calculations'!B453*'Yield Calculations'!C453,IF(Worksheets!$D$45='Yield Calculations'!$D$4,'Yield Calculations'!B453*'Yield Calculations'!D453,IF(Worksheets!$D$45='Yield Calculations'!$E$4,'Yield Calculations'!B453*'Yield Calculations'!E453,IF(Worksheets!$D$45='Yield Calculations'!$F$4,'Yield Calculations'!B453*'Yield Calculations'!F453,"Too Many Lanes"))))</f>
        <v>Too Many Lanes</v>
      </c>
      <c r="H453" s="90" t="str">
        <f>IF(Worksheets!$D$45='Yield Calculations'!$C$4,'Yield Calculations'!C453,IF(Worksheets!$D$45='Yield Calculations'!$D$4,'Yield Calculations'!D453,IF(Worksheets!$D$45='Yield Calculations'!$E$4,'Yield Calculations'!E453,IF(Worksheets!$D$45='Yield Calculations'!$F$4,'Yield Calculations'!F453,"Too Many Lanes"))))</f>
        <v>Too Many Lanes</v>
      </c>
      <c r="K453" s="83">
        <v>446</v>
      </c>
      <c r="L453" s="83" t="e">
        <f>Worksheets!$X$24*(K453-0.5)</f>
        <v>#VALUE!</v>
      </c>
      <c r="M453" s="90" t="e">
        <f>IF(Worksheets!$AA$24&gt;=K453,Worksheets!$L$45*Worksheets!$AD$29*(1-Worksheets!$AD$29)^('Yield Calculations'!K453-1),0)</f>
        <v>#VALUE!</v>
      </c>
      <c r="N453" s="90" t="e">
        <f>IF(Worksheets!$AA$24&gt;=K453,(Worksheets!$L$45-SUM($N$7:N452))*(((2*Worksheets!$L$44*(1-Worksheets!$L$44)*Worksheets!$AD$29)+(Worksheets!$L$44^2*Worksheets!$AD$29^2))/Worksheets!$L$45),0)</f>
        <v>#VALUE!</v>
      </c>
      <c r="O453" s="90" t="e">
        <f>IF(Worksheets!$AA$24&gt;=K453,(Worksheets!$L$45-SUM($O$7:O452))*((Worksheets!$L$44^3*Worksheets!$AD$29^3+3*Worksheets!$L$44^2*(1-Worksheets!$L$44)*Worksheets!$AD$29^2+3*Worksheets!$L$44*(1-Worksheets!$L$44)^2*Worksheets!$AD$29)/Worksheets!$L$45),0)</f>
        <v>#VALUE!</v>
      </c>
      <c r="P453" s="90" t="e">
        <f>IF(Worksheets!$AA$24&gt;=K453,(Worksheets!$L$45-SUM($P$7:P452))*((Worksheets!$L$44^4*Worksheets!$AD$29^4+4*Worksheets!$L$44^3*(1-Worksheets!$L$44)*Worksheets!$AD$29^3+6*Worksheets!$L$44^2*(1-Worksheets!$L$44)^2*Worksheets!$AD$29^2+4*Worksheets!$L$44*(1-Worksheets!$L$44^3)*Worksheets!$AD$29)/Worksheets!$L$45),0)</f>
        <v>#VALUE!</v>
      </c>
      <c r="Q453" s="90" t="str">
        <f>IF(Worksheets!$I$45='Yield Calculations'!$M$4,'Yield Calculations'!L453*'Yield Calculations'!M453,IF(Worksheets!$I$45='Yield Calculations'!$N$4,'Yield Calculations'!L453*'Yield Calculations'!N453,IF(Worksheets!$I$45='Yield Calculations'!$O$4,'Yield Calculations'!L453*'Yield Calculations'!O453,IF(Worksheets!$I$45='Yield Calculations'!$P$4,'Yield Calculations'!L453*'Yield Calculations'!P453,"Too Many Lanes"))))</f>
        <v>Too Many Lanes</v>
      </c>
      <c r="R453" s="90" t="str">
        <f>IF(Worksheets!$I$45='Yield Calculations'!$M$4,'Yield Calculations'!M453,IF(Worksheets!$I$45='Yield Calculations'!$N$4,'Yield Calculations'!N453,IF(Worksheets!$I$45='Yield Calculations'!$O$4,'Yield Calculations'!O453,IF(Worksheets!$I$45='Yield Calculations'!$P$4,'Yield Calculations'!P453,"Too Many Lanes"))))</f>
        <v>Too Many Lanes</v>
      </c>
    </row>
    <row r="454" spans="1:18">
      <c r="A454" s="83">
        <f t="shared" si="6"/>
        <v>447</v>
      </c>
      <c r="B454" s="83" t="e">
        <f>Worksheets!$S$24*(A454-0.5)</f>
        <v>#VALUE!</v>
      </c>
      <c r="C454" s="90" t="e">
        <f>IF(Worksheets!$V$24&gt;=A454,Worksheets!$G$45*Worksheets!$AD$29*(1-Worksheets!$AD$29)^('Yield Calculations'!A454-1),0)</f>
        <v>#VALUE!</v>
      </c>
      <c r="D454" s="90" t="e">
        <f>IF(Worksheets!$V$24&gt;=A454,(Worksheets!$G$45-SUM($D$7:D453))*(((2*Worksheets!$G$44*(1-Worksheets!$G$44)*Worksheets!$AD$29)+(Worksheets!$G$44^2*Worksheets!$AD$29^2))/Worksheets!$G$45),0)</f>
        <v>#VALUE!</v>
      </c>
      <c r="E454" s="90" t="e">
        <f>IF(Worksheets!$V$24&gt;=A454,(Worksheets!$G$45-SUM($E$7:E453))*((Worksheets!$G$44^3*Worksheets!$AD$29^3+3*Worksheets!$G$44^2*(1-Worksheets!$G$44)*Worksheets!$AD$29^2+3*Worksheets!$G$44*(1-Worksheets!$G$44)^2*Worksheets!$AD$29)/Worksheets!$G$45),0)</f>
        <v>#VALUE!</v>
      </c>
      <c r="F454" s="90" t="e">
        <f>IF(Worksheets!$V$24&gt;=A454,(Worksheets!$G$45-SUM($F$7:F453))*((Worksheets!$G$44^4*Worksheets!$AD$29^4+4*Worksheets!$G$44^3*(1-Worksheets!$G$44)*Worksheets!$AD$29^3+6*Worksheets!$G$44^2*(1-Worksheets!$G$44)^2*Worksheets!$AD$29^2+4*Worksheets!$G$44*(1-Worksheets!$G$44^3)*Worksheets!$AD$29)/Worksheets!$G$45),0)</f>
        <v>#VALUE!</v>
      </c>
      <c r="G454" s="90" t="str">
        <f>IF(Worksheets!$D$45='Yield Calculations'!$C$4,'Yield Calculations'!B454*'Yield Calculations'!C454,IF(Worksheets!$D$45='Yield Calculations'!$D$4,'Yield Calculations'!B454*'Yield Calculations'!D454,IF(Worksheets!$D$45='Yield Calculations'!$E$4,'Yield Calculations'!B454*'Yield Calculations'!E454,IF(Worksheets!$D$45='Yield Calculations'!$F$4,'Yield Calculations'!B454*'Yield Calculations'!F454,"Too Many Lanes"))))</f>
        <v>Too Many Lanes</v>
      </c>
      <c r="H454" s="90" t="str">
        <f>IF(Worksheets!$D$45='Yield Calculations'!$C$4,'Yield Calculations'!C454,IF(Worksheets!$D$45='Yield Calculations'!$D$4,'Yield Calculations'!D454,IF(Worksheets!$D$45='Yield Calculations'!$E$4,'Yield Calculations'!E454,IF(Worksheets!$D$45='Yield Calculations'!$F$4,'Yield Calculations'!F454,"Too Many Lanes"))))</f>
        <v>Too Many Lanes</v>
      </c>
      <c r="K454" s="83">
        <v>447</v>
      </c>
      <c r="L454" s="83" t="e">
        <f>Worksheets!$X$24*(K454-0.5)</f>
        <v>#VALUE!</v>
      </c>
      <c r="M454" s="90" t="e">
        <f>IF(Worksheets!$AA$24&gt;=K454,Worksheets!$L$45*Worksheets!$AD$29*(1-Worksheets!$AD$29)^('Yield Calculations'!K454-1),0)</f>
        <v>#VALUE!</v>
      </c>
      <c r="N454" s="90" t="e">
        <f>IF(Worksheets!$AA$24&gt;=K454,(Worksheets!$L$45-SUM($N$7:N453))*(((2*Worksheets!$L$44*(1-Worksheets!$L$44)*Worksheets!$AD$29)+(Worksheets!$L$44^2*Worksheets!$AD$29^2))/Worksheets!$L$45),0)</f>
        <v>#VALUE!</v>
      </c>
      <c r="O454" s="90" t="e">
        <f>IF(Worksheets!$AA$24&gt;=K454,(Worksheets!$L$45-SUM($O$7:O453))*((Worksheets!$L$44^3*Worksheets!$AD$29^3+3*Worksheets!$L$44^2*(1-Worksheets!$L$44)*Worksheets!$AD$29^2+3*Worksheets!$L$44*(1-Worksheets!$L$44)^2*Worksheets!$AD$29)/Worksheets!$L$45),0)</f>
        <v>#VALUE!</v>
      </c>
      <c r="P454" s="90" t="e">
        <f>IF(Worksheets!$AA$24&gt;=K454,(Worksheets!$L$45-SUM($P$7:P453))*((Worksheets!$L$44^4*Worksheets!$AD$29^4+4*Worksheets!$L$44^3*(1-Worksheets!$L$44)*Worksheets!$AD$29^3+6*Worksheets!$L$44^2*(1-Worksheets!$L$44)^2*Worksheets!$AD$29^2+4*Worksheets!$L$44*(1-Worksheets!$L$44^3)*Worksheets!$AD$29)/Worksheets!$L$45),0)</f>
        <v>#VALUE!</v>
      </c>
      <c r="Q454" s="90" t="str">
        <f>IF(Worksheets!$I$45='Yield Calculations'!$M$4,'Yield Calculations'!L454*'Yield Calculations'!M454,IF(Worksheets!$I$45='Yield Calculations'!$N$4,'Yield Calculations'!L454*'Yield Calculations'!N454,IF(Worksheets!$I$45='Yield Calculations'!$O$4,'Yield Calculations'!L454*'Yield Calculations'!O454,IF(Worksheets!$I$45='Yield Calculations'!$P$4,'Yield Calculations'!L454*'Yield Calculations'!P454,"Too Many Lanes"))))</f>
        <v>Too Many Lanes</v>
      </c>
      <c r="R454" s="90" t="str">
        <f>IF(Worksheets!$I$45='Yield Calculations'!$M$4,'Yield Calculations'!M454,IF(Worksheets!$I$45='Yield Calculations'!$N$4,'Yield Calculations'!N454,IF(Worksheets!$I$45='Yield Calculations'!$O$4,'Yield Calculations'!O454,IF(Worksheets!$I$45='Yield Calculations'!$P$4,'Yield Calculations'!P454,"Too Many Lanes"))))</f>
        <v>Too Many Lanes</v>
      </c>
    </row>
    <row r="455" spans="1:18">
      <c r="A455" s="83">
        <f t="shared" si="6"/>
        <v>448</v>
      </c>
      <c r="B455" s="83" t="e">
        <f>Worksheets!$S$24*(A455-0.5)</f>
        <v>#VALUE!</v>
      </c>
      <c r="C455" s="90" t="e">
        <f>IF(Worksheets!$V$24&gt;=A455,Worksheets!$G$45*Worksheets!$AD$29*(1-Worksheets!$AD$29)^('Yield Calculations'!A455-1),0)</f>
        <v>#VALUE!</v>
      </c>
      <c r="D455" s="90" t="e">
        <f>IF(Worksheets!$V$24&gt;=A455,(Worksheets!$G$45-SUM($D$7:D454))*(((2*Worksheets!$G$44*(1-Worksheets!$G$44)*Worksheets!$AD$29)+(Worksheets!$G$44^2*Worksheets!$AD$29^2))/Worksheets!$G$45),0)</f>
        <v>#VALUE!</v>
      </c>
      <c r="E455" s="90" t="e">
        <f>IF(Worksheets!$V$24&gt;=A455,(Worksheets!$G$45-SUM($E$7:E454))*((Worksheets!$G$44^3*Worksheets!$AD$29^3+3*Worksheets!$G$44^2*(1-Worksheets!$G$44)*Worksheets!$AD$29^2+3*Worksheets!$G$44*(1-Worksheets!$G$44)^2*Worksheets!$AD$29)/Worksheets!$G$45),0)</f>
        <v>#VALUE!</v>
      </c>
      <c r="F455" s="90" t="e">
        <f>IF(Worksheets!$V$24&gt;=A455,(Worksheets!$G$45-SUM($F$7:F454))*((Worksheets!$G$44^4*Worksheets!$AD$29^4+4*Worksheets!$G$44^3*(1-Worksheets!$G$44)*Worksheets!$AD$29^3+6*Worksheets!$G$44^2*(1-Worksheets!$G$44)^2*Worksheets!$AD$29^2+4*Worksheets!$G$44*(1-Worksheets!$G$44^3)*Worksheets!$AD$29)/Worksheets!$G$45),0)</f>
        <v>#VALUE!</v>
      </c>
      <c r="G455" s="90" t="str">
        <f>IF(Worksheets!$D$45='Yield Calculations'!$C$4,'Yield Calculations'!B455*'Yield Calculations'!C455,IF(Worksheets!$D$45='Yield Calculations'!$D$4,'Yield Calculations'!B455*'Yield Calculations'!D455,IF(Worksheets!$D$45='Yield Calculations'!$E$4,'Yield Calculations'!B455*'Yield Calculations'!E455,IF(Worksheets!$D$45='Yield Calculations'!$F$4,'Yield Calculations'!B455*'Yield Calculations'!F455,"Too Many Lanes"))))</f>
        <v>Too Many Lanes</v>
      </c>
      <c r="H455" s="90" t="str">
        <f>IF(Worksheets!$D$45='Yield Calculations'!$C$4,'Yield Calculations'!C455,IF(Worksheets!$D$45='Yield Calculations'!$D$4,'Yield Calculations'!D455,IF(Worksheets!$D$45='Yield Calculations'!$E$4,'Yield Calculations'!E455,IF(Worksheets!$D$45='Yield Calculations'!$F$4,'Yield Calculations'!F455,"Too Many Lanes"))))</f>
        <v>Too Many Lanes</v>
      </c>
      <c r="K455" s="83">
        <v>448</v>
      </c>
      <c r="L455" s="83" t="e">
        <f>Worksheets!$X$24*(K455-0.5)</f>
        <v>#VALUE!</v>
      </c>
      <c r="M455" s="90" t="e">
        <f>IF(Worksheets!$AA$24&gt;=K455,Worksheets!$L$45*Worksheets!$AD$29*(1-Worksheets!$AD$29)^('Yield Calculations'!K455-1),0)</f>
        <v>#VALUE!</v>
      </c>
      <c r="N455" s="90" t="e">
        <f>IF(Worksheets!$AA$24&gt;=K455,(Worksheets!$L$45-SUM($N$7:N454))*(((2*Worksheets!$L$44*(1-Worksheets!$L$44)*Worksheets!$AD$29)+(Worksheets!$L$44^2*Worksheets!$AD$29^2))/Worksheets!$L$45),0)</f>
        <v>#VALUE!</v>
      </c>
      <c r="O455" s="90" t="e">
        <f>IF(Worksheets!$AA$24&gt;=K455,(Worksheets!$L$45-SUM($O$7:O454))*((Worksheets!$L$44^3*Worksheets!$AD$29^3+3*Worksheets!$L$44^2*(1-Worksheets!$L$44)*Worksheets!$AD$29^2+3*Worksheets!$L$44*(1-Worksheets!$L$44)^2*Worksheets!$AD$29)/Worksheets!$L$45),0)</f>
        <v>#VALUE!</v>
      </c>
      <c r="P455" s="90" t="e">
        <f>IF(Worksheets!$AA$24&gt;=K455,(Worksheets!$L$45-SUM($P$7:P454))*((Worksheets!$L$44^4*Worksheets!$AD$29^4+4*Worksheets!$L$44^3*(1-Worksheets!$L$44)*Worksheets!$AD$29^3+6*Worksheets!$L$44^2*(1-Worksheets!$L$44)^2*Worksheets!$AD$29^2+4*Worksheets!$L$44*(1-Worksheets!$L$44^3)*Worksheets!$AD$29)/Worksheets!$L$45),0)</f>
        <v>#VALUE!</v>
      </c>
      <c r="Q455" s="90" t="str">
        <f>IF(Worksheets!$I$45='Yield Calculations'!$M$4,'Yield Calculations'!L455*'Yield Calculations'!M455,IF(Worksheets!$I$45='Yield Calculations'!$N$4,'Yield Calculations'!L455*'Yield Calculations'!N455,IF(Worksheets!$I$45='Yield Calculations'!$O$4,'Yield Calculations'!L455*'Yield Calculations'!O455,IF(Worksheets!$I$45='Yield Calculations'!$P$4,'Yield Calculations'!L455*'Yield Calculations'!P455,"Too Many Lanes"))))</f>
        <v>Too Many Lanes</v>
      </c>
      <c r="R455" s="90" t="str">
        <f>IF(Worksheets!$I$45='Yield Calculations'!$M$4,'Yield Calculations'!M455,IF(Worksheets!$I$45='Yield Calculations'!$N$4,'Yield Calculations'!N455,IF(Worksheets!$I$45='Yield Calculations'!$O$4,'Yield Calculations'!O455,IF(Worksheets!$I$45='Yield Calculations'!$P$4,'Yield Calculations'!P455,"Too Many Lanes"))))</f>
        <v>Too Many Lanes</v>
      </c>
    </row>
    <row r="456" spans="1:18">
      <c r="A456" s="83">
        <f t="shared" si="6"/>
        <v>449</v>
      </c>
      <c r="B456" s="83" t="e">
        <f>Worksheets!$S$24*(A456-0.5)</f>
        <v>#VALUE!</v>
      </c>
      <c r="C456" s="90" t="e">
        <f>IF(Worksheets!$V$24&gt;=A456,Worksheets!$G$45*Worksheets!$AD$29*(1-Worksheets!$AD$29)^('Yield Calculations'!A456-1),0)</f>
        <v>#VALUE!</v>
      </c>
      <c r="D456" s="90" t="e">
        <f>IF(Worksheets!$V$24&gt;=A456,(Worksheets!$G$45-SUM($D$7:D455))*(((2*Worksheets!$G$44*(1-Worksheets!$G$44)*Worksheets!$AD$29)+(Worksheets!$G$44^2*Worksheets!$AD$29^2))/Worksheets!$G$45),0)</f>
        <v>#VALUE!</v>
      </c>
      <c r="E456" s="90" t="e">
        <f>IF(Worksheets!$V$24&gt;=A456,(Worksheets!$G$45-SUM($E$7:E455))*((Worksheets!$G$44^3*Worksheets!$AD$29^3+3*Worksheets!$G$44^2*(1-Worksheets!$G$44)*Worksheets!$AD$29^2+3*Worksheets!$G$44*(1-Worksheets!$G$44)^2*Worksheets!$AD$29)/Worksheets!$G$45),0)</f>
        <v>#VALUE!</v>
      </c>
      <c r="F456" s="90" t="e">
        <f>IF(Worksheets!$V$24&gt;=A456,(Worksheets!$G$45-SUM($F$7:F455))*((Worksheets!$G$44^4*Worksheets!$AD$29^4+4*Worksheets!$G$44^3*(1-Worksheets!$G$44)*Worksheets!$AD$29^3+6*Worksheets!$G$44^2*(1-Worksheets!$G$44)^2*Worksheets!$AD$29^2+4*Worksheets!$G$44*(1-Worksheets!$G$44^3)*Worksheets!$AD$29)/Worksheets!$G$45),0)</f>
        <v>#VALUE!</v>
      </c>
      <c r="G456" s="90" t="str">
        <f>IF(Worksheets!$D$45='Yield Calculations'!$C$4,'Yield Calculations'!B456*'Yield Calculations'!C456,IF(Worksheets!$D$45='Yield Calculations'!$D$4,'Yield Calculations'!B456*'Yield Calculations'!D456,IF(Worksheets!$D$45='Yield Calculations'!$E$4,'Yield Calculations'!B456*'Yield Calculations'!E456,IF(Worksheets!$D$45='Yield Calculations'!$F$4,'Yield Calculations'!B456*'Yield Calculations'!F456,"Too Many Lanes"))))</f>
        <v>Too Many Lanes</v>
      </c>
      <c r="H456" s="90" t="str">
        <f>IF(Worksheets!$D$45='Yield Calculations'!$C$4,'Yield Calculations'!C456,IF(Worksheets!$D$45='Yield Calculations'!$D$4,'Yield Calculations'!D456,IF(Worksheets!$D$45='Yield Calculations'!$E$4,'Yield Calculations'!E456,IF(Worksheets!$D$45='Yield Calculations'!$F$4,'Yield Calculations'!F456,"Too Many Lanes"))))</f>
        <v>Too Many Lanes</v>
      </c>
      <c r="K456" s="83">
        <v>449</v>
      </c>
      <c r="L456" s="83" t="e">
        <f>Worksheets!$X$24*(K456-0.5)</f>
        <v>#VALUE!</v>
      </c>
      <c r="M456" s="90" t="e">
        <f>IF(Worksheets!$AA$24&gt;=K456,Worksheets!$L$45*Worksheets!$AD$29*(1-Worksheets!$AD$29)^('Yield Calculations'!K456-1),0)</f>
        <v>#VALUE!</v>
      </c>
      <c r="N456" s="90" t="e">
        <f>IF(Worksheets!$AA$24&gt;=K456,(Worksheets!$L$45-SUM($N$7:N455))*(((2*Worksheets!$L$44*(1-Worksheets!$L$44)*Worksheets!$AD$29)+(Worksheets!$L$44^2*Worksheets!$AD$29^2))/Worksheets!$L$45),0)</f>
        <v>#VALUE!</v>
      </c>
      <c r="O456" s="90" t="e">
        <f>IF(Worksheets!$AA$24&gt;=K456,(Worksheets!$L$45-SUM($O$7:O455))*((Worksheets!$L$44^3*Worksheets!$AD$29^3+3*Worksheets!$L$44^2*(1-Worksheets!$L$44)*Worksheets!$AD$29^2+3*Worksheets!$L$44*(1-Worksheets!$L$44)^2*Worksheets!$AD$29)/Worksheets!$L$45),0)</f>
        <v>#VALUE!</v>
      </c>
      <c r="P456" s="90" t="e">
        <f>IF(Worksheets!$AA$24&gt;=K456,(Worksheets!$L$45-SUM($P$7:P455))*((Worksheets!$L$44^4*Worksheets!$AD$29^4+4*Worksheets!$L$44^3*(1-Worksheets!$L$44)*Worksheets!$AD$29^3+6*Worksheets!$L$44^2*(1-Worksheets!$L$44)^2*Worksheets!$AD$29^2+4*Worksheets!$L$44*(1-Worksheets!$L$44^3)*Worksheets!$AD$29)/Worksheets!$L$45),0)</f>
        <v>#VALUE!</v>
      </c>
      <c r="Q456" s="90" t="str">
        <f>IF(Worksheets!$I$45='Yield Calculations'!$M$4,'Yield Calculations'!L456*'Yield Calculations'!M456,IF(Worksheets!$I$45='Yield Calculations'!$N$4,'Yield Calculations'!L456*'Yield Calculations'!N456,IF(Worksheets!$I$45='Yield Calculations'!$O$4,'Yield Calculations'!L456*'Yield Calculations'!O456,IF(Worksheets!$I$45='Yield Calculations'!$P$4,'Yield Calculations'!L456*'Yield Calculations'!P456,"Too Many Lanes"))))</f>
        <v>Too Many Lanes</v>
      </c>
      <c r="R456" s="90" t="str">
        <f>IF(Worksheets!$I$45='Yield Calculations'!$M$4,'Yield Calculations'!M456,IF(Worksheets!$I$45='Yield Calculations'!$N$4,'Yield Calculations'!N456,IF(Worksheets!$I$45='Yield Calculations'!$O$4,'Yield Calculations'!O456,IF(Worksheets!$I$45='Yield Calculations'!$P$4,'Yield Calculations'!P456,"Too Many Lanes"))))</f>
        <v>Too Many Lanes</v>
      </c>
    </row>
    <row r="457" spans="1:18">
      <c r="A457" s="83">
        <f t="shared" ref="A457:A520" si="7">A456+1</f>
        <v>450</v>
      </c>
      <c r="B457" s="83" t="e">
        <f>Worksheets!$S$24*(A457-0.5)</f>
        <v>#VALUE!</v>
      </c>
      <c r="C457" s="90" t="e">
        <f>IF(Worksheets!$V$24&gt;=A457,Worksheets!$G$45*Worksheets!$AD$29*(1-Worksheets!$AD$29)^('Yield Calculations'!A457-1),0)</f>
        <v>#VALUE!</v>
      </c>
      <c r="D457" s="90" t="e">
        <f>IF(Worksheets!$V$24&gt;=A457,(Worksheets!$G$45-SUM($D$7:D456))*(((2*Worksheets!$G$44*(1-Worksheets!$G$44)*Worksheets!$AD$29)+(Worksheets!$G$44^2*Worksheets!$AD$29^2))/Worksheets!$G$45),0)</f>
        <v>#VALUE!</v>
      </c>
      <c r="E457" s="90" t="e">
        <f>IF(Worksheets!$V$24&gt;=A457,(Worksheets!$G$45-SUM($E$7:E456))*((Worksheets!$G$44^3*Worksheets!$AD$29^3+3*Worksheets!$G$44^2*(1-Worksheets!$G$44)*Worksheets!$AD$29^2+3*Worksheets!$G$44*(1-Worksheets!$G$44)^2*Worksheets!$AD$29)/Worksheets!$G$45),0)</f>
        <v>#VALUE!</v>
      </c>
      <c r="F457" s="90" t="e">
        <f>IF(Worksheets!$V$24&gt;=A457,(Worksheets!$G$45-SUM($F$7:F456))*((Worksheets!$G$44^4*Worksheets!$AD$29^4+4*Worksheets!$G$44^3*(1-Worksheets!$G$44)*Worksheets!$AD$29^3+6*Worksheets!$G$44^2*(1-Worksheets!$G$44)^2*Worksheets!$AD$29^2+4*Worksheets!$G$44*(1-Worksheets!$G$44^3)*Worksheets!$AD$29)/Worksheets!$G$45),0)</f>
        <v>#VALUE!</v>
      </c>
      <c r="G457" s="90" t="str">
        <f>IF(Worksheets!$D$45='Yield Calculations'!$C$4,'Yield Calculations'!B457*'Yield Calculations'!C457,IF(Worksheets!$D$45='Yield Calculations'!$D$4,'Yield Calculations'!B457*'Yield Calculations'!D457,IF(Worksheets!$D$45='Yield Calculations'!$E$4,'Yield Calculations'!B457*'Yield Calculations'!E457,IF(Worksheets!$D$45='Yield Calculations'!$F$4,'Yield Calculations'!B457*'Yield Calculations'!F457,"Too Many Lanes"))))</f>
        <v>Too Many Lanes</v>
      </c>
      <c r="H457" s="90" t="str">
        <f>IF(Worksheets!$D$45='Yield Calculations'!$C$4,'Yield Calculations'!C457,IF(Worksheets!$D$45='Yield Calculations'!$D$4,'Yield Calculations'!D457,IF(Worksheets!$D$45='Yield Calculations'!$E$4,'Yield Calculations'!E457,IF(Worksheets!$D$45='Yield Calculations'!$F$4,'Yield Calculations'!F457,"Too Many Lanes"))))</f>
        <v>Too Many Lanes</v>
      </c>
      <c r="K457" s="83">
        <v>450</v>
      </c>
      <c r="L457" s="83" t="e">
        <f>Worksheets!$X$24*(K457-0.5)</f>
        <v>#VALUE!</v>
      </c>
      <c r="M457" s="90" t="e">
        <f>IF(Worksheets!$AA$24&gt;=K457,Worksheets!$L$45*Worksheets!$AD$29*(1-Worksheets!$AD$29)^('Yield Calculations'!K457-1),0)</f>
        <v>#VALUE!</v>
      </c>
      <c r="N457" s="90" t="e">
        <f>IF(Worksheets!$AA$24&gt;=K457,(Worksheets!$L$45-SUM($N$7:N456))*(((2*Worksheets!$L$44*(1-Worksheets!$L$44)*Worksheets!$AD$29)+(Worksheets!$L$44^2*Worksheets!$AD$29^2))/Worksheets!$L$45),0)</f>
        <v>#VALUE!</v>
      </c>
      <c r="O457" s="90" t="e">
        <f>IF(Worksheets!$AA$24&gt;=K457,(Worksheets!$L$45-SUM($O$7:O456))*((Worksheets!$L$44^3*Worksheets!$AD$29^3+3*Worksheets!$L$44^2*(1-Worksheets!$L$44)*Worksheets!$AD$29^2+3*Worksheets!$L$44*(1-Worksheets!$L$44)^2*Worksheets!$AD$29)/Worksheets!$L$45),0)</f>
        <v>#VALUE!</v>
      </c>
      <c r="P457" s="90" t="e">
        <f>IF(Worksheets!$AA$24&gt;=K457,(Worksheets!$L$45-SUM($P$7:P456))*((Worksheets!$L$44^4*Worksheets!$AD$29^4+4*Worksheets!$L$44^3*(1-Worksheets!$L$44)*Worksheets!$AD$29^3+6*Worksheets!$L$44^2*(1-Worksheets!$L$44)^2*Worksheets!$AD$29^2+4*Worksheets!$L$44*(1-Worksheets!$L$44^3)*Worksheets!$AD$29)/Worksheets!$L$45),0)</f>
        <v>#VALUE!</v>
      </c>
      <c r="Q457" s="90" t="str">
        <f>IF(Worksheets!$I$45='Yield Calculations'!$M$4,'Yield Calculations'!L457*'Yield Calculations'!M457,IF(Worksheets!$I$45='Yield Calculations'!$N$4,'Yield Calculations'!L457*'Yield Calculations'!N457,IF(Worksheets!$I$45='Yield Calculations'!$O$4,'Yield Calculations'!L457*'Yield Calculations'!O457,IF(Worksheets!$I$45='Yield Calculations'!$P$4,'Yield Calculations'!L457*'Yield Calculations'!P457,"Too Many Lanes"))))</f>
        <v>Too Many Lanes</v>
      </c>
      <c r="R457" s="90" t="str">
        <f>IF(Worksheets!$I$45='Yield Calculations'!$M$4,'Yield Calculations'!M457,IF(Worksheets!$I$45='Yield Calculations'!$N$4,'Yield Calculations'!N457,IF(Worksheets!$I$45='Yield Calculations'!$O$4,'Yield Calculations'!O457,IF(Worksheets!$I$45='Yield Calculations'!$P$4,'Yield Calculations'!P457,"Too Many Lanes"))))</f>
        <v>Too Many Lanes</v>
      </c>
    </row>
    <row r="458" spans="1:18">
      <c r="A458" s="83">
        <f t="shared" si="7"/>
        <v>451</v>
      </c>
      <c r="B458" s="83" t="e">
        <f>Worksheets!$S$24*(A458-0.5)</f>
        <v>#VALUE!</v>
      </c>
      <c r="C458" s="90" t="e">
        <f>IF(Worksheets!$V$24&gt;=A458,Worksheets!$G$45*Worksheets!$AD$29*(1-Worksheets!$AD$29)^('Yield Calculations'!A458-1),0)</f>
        <v>#VALUE!</v>
      </c>
      <c r="D458" s="90" t="e">
        <f>IF(Worksheets!$V$24&gt;=A458,(Worksheets!$G$45-SUM($D$7:D457))*(((2*Worksheets!$G$44*(1-Worksheets!$G$44)*Worksheets!$AD$29)+(Worksheets!$G$44^2*Worksheets!$AD$29^2))/Worksheets!$G$45),0)</f>
        <v>#VALUE!</v>
      </c>
      <c r="E458" s="90" t="e">
        <f>IF(Worksheets!$V$24&gt;=A458,(Worksheets!$G$45-SUM($E$7:E457))*((Worksheets!$G$44^3*Worksheets!$AD$29^3+3*Worksheets!$G$44^2*(1-Worksheets!$G$44)*Worksheets!$AD$29^2+3*Worksheets!$G$44*(1-Worksheets!$G$44)^2*Worksheets!$AD$29)/Worksheets!$G$45),0)</f>
        <v>#VALUE!</v>
      </c>
      <c r="F458" s="90" t="e">
        <f>IF(Worksheets!$V$24&gt;=A458,(Worksheets!$G$45-SUM($F$7:F457))*((Worksheets!$G$44^4*Worksheets!$AD$29^4+4*Worksheets!$G$44^3*(1-Worksheets!$G$44)*Worksheets!$AD$29^3+6*Worksheets!$G$44^2*(1-Worksheets!$G$44)^2*Worksheets!$AD$29^2+4*Worksheets!$G$44*(1-Worksheets!$G$44^3)*Worksheets!$AD$29)/Worksheets!$G$45),0)</f>
        <v>#VALUE!</v>
      </c>
      <c r="G458" s="90" t="str">
        <f>IF(Worksheets!$D$45='Yield Calculations'!$C$4,'Yield Calculations'!B458*'Yield Calculations'!C458,IF(Worksheets!$D$45='Yield Calculations'!$D$4,'Yield Calculations'!B458*'Yield Calculations'!D458,IF(Worksheets!$D$45='Yield Calculations'!$E$4,'Yield Calculations'!B458*'Yield Calculations'!E458,IF(Worksheets!$D$45='Yield Calculations'!$F$4,'Yield Calculations'!B458*'Yield Calculations'!F458,"Too Many Lanes"))))</f>
        <v>Too Many Lanes</v>
      </c>
      <c r="H458" s="90" t="str">
        <f>IF(Worksheets!$D$45='Yield Calculations'!$C$4,'Yield Calculations'!C458,IF(Worksheets!$D$45='Yield Calculations'!$D$4,'Yield Calculations'!D458,IF(Worksheets!$D$45='Yield Calculations'!$E$4,'Yield Calculations'!E458,IF(Worksheets!$D$45='Yield Calculations'!$F$4,'Yield Calculations'!F458,"Too Many Lanes"))))</f>
        <v>Too Many Lanes</v>
      </c>
      <c r="K458" s="83">
        <v>451</v>
      </c>
      <c r="L458" s="83" t="e">
        <f>Worksheets!$X$24*(K458-0.5)</f>
        <v>#VALUE!</v>
      </c>
      <c r="M458" s="90" t="e">
        <f>IF(Worksheets!$AA$24&gt;=K458,Worksheets!$L$45*Worksheets!$AD$29*(1-Worksheets!$AD$29)^('Yield Calculations'!K458-1),0)</f>
        <v>#VALUE!</v>
      </c>
      <c r="N458" s="90" t="e">
        <f>IF(Worksheets!$AA$24&gt;=K458,(Worksheets!$L$45-SUM($N$7:N457))*(((2*Worksheets!$L$44*(1-Worksheets!$L$44)*Worksheets!$AD$29)+(Worksheets!$L$44^2*Worksheets!$AD$29^2))/Worksheets!$L$45),0)</f>
        <v>#VALUE!</v>
      </c>
      <c r="O458" s="90" t="e">
        <f>IF(Worksheets!$AA$24&gt;=K458,(Worksheets!$L$45-SUM($O$7:O457))*((Worksheets!$L$44^3*Worksheets!$AD$29^3+3*Worksheets!$L$44^2*(1-Worksheets!$L$44)*Worksheets!$AD$29^2+3*Worksheets!$L$44*(1-Worksheets!$L$44)^2*Worksheets!$AD$29)/Worksheets!$L$45),0)</f>
        <v>#VALUE!</v>
      </c>
      <c r="P458" s="90" t="e">
        <f>IF(Worksheets!$AA$24&gt;=K458,(Worksheets!$L$45-SUM($P$7:P457))*((Worksheets!$L$44^4*Worksheets!$AD$29^4+4*Worksheets!$L$44^3*(1-Worksheets!$L$44)*Worksheets!$AD$29^3+6*Worksheets!$L$44^2*(1-Worksheets!$L$44)^2*Worksheets!$AD$29^2+4*Worksheets!$L$44*(1-Worksheets!$L$44^3)*Worksheets!$AD$29)/Worksheets!$L$45),0)</f>
        <v>#VALUE!</v>
      </c>
      <c r="Q458" s="90" t="str">
        <f>IF(Worksheets!$I$45='Yield Calculations'!$M$4,'Yield Calculations'!L458*'Yield Calculations'!M458,IF(Worksheets!$I$45='Yield Calculations'!$N$4,'Yield Calculations'!L458*'Yield Calculations'!N458,IF(Worksheets!$I$45='Yield Calculations'!$O$4,'Yield Calculations'!L458*'Yield Calculations'!O458,IF(Worksheets!$I$45='Yield Calculations'!$P$4,'Yield Calculations'!L458*'Yield Calculations'!P458,"Too Many Lanes"))))</f>
        <v>Too Many Lanes</v>
      </c>
      <c r="R458" s="90" t="str">
        <f>IF(Worksheets!$I$45='Yield Calculations'!$M$4,'Yield Calculations'!M458,IF(Worksheets!$I$45='Yield Calculations'!$N$4,'Yield Calculations'!N458,IF(Worksheets!$I$45='Yield Calculations'!$O$4,'Yield Calculations'!O458,IF(Worksheets!$I$45='Yield Calculations'!$P$4,'Yield Calculations'!P458,"Too Many Lanes"))))</f>
        <v>Too Many Lanes</v>
      </c>
    </row>
    <row r="459" spans="1:18">
      <c r="A459" s="83">
        <f t="shared" si="7"/>
        <v>452</v>
      </c>
      <c r="B459" s="83" t="e">
        <f>Worksheets!$S$24*(A459-0.5)</f>
        <v>#VALUE!</v>
      </c>
      <c r="C459" s="90" t="e">
        <f>IF(Worksheets!$V$24&gt;=A459,Worksheets!$G$45*Worksheets!$AD$29*(1-Worksheets!$AD$29)^('Yield Calculations'!A459-1),0)</f>
        <v>#VALUE!</v>
      </c>
      <c r="D459" s="90" t="e">
        <f>IF(Worksheets!$V$24&gt;=A459,(Worksheets!$G$45-SUM($D$7:D458))*(((2*Worksheets!$G$44*(1-Worksheets!$G$44)*Worksheets!$AD$29)+(Worksheets!$G$44^2*Worksheets!$AD$29^2))/Worksheets!$G$45),0)</f>
        <v>#VALUE!</v>
      </c>
      <c r="E459" s="90" t="e">
        <f>IF(Worksheets!$V$24&gt;=A459,(Worksheets!$G$45-SUM($E$7:E458))*((Worksheets!$G$44^3*Worksheets!$AD$29^3+3*Worksheets!$G$44^2*(1-Worksheets!$G$44)*Worksheets!$AD$29^2+3*Worksheets!$G$44*(1-Worksheets!$G$44)^2*Worksheets!$AD$29)/Worksheets!$G$45),0)</f>
        <v>#VALUE!</v>
      </c>
      <c r="F459" s="90" t="e">
        <f>IF(Worksheets!$V$24&gt;=A459,(Worksheets!$G$45-SUM($F$7:F458))*((Worksheets!$G$44^4*Worksheets!$AD$29^4+4*Worksheets!$G$44^3*(1-Worksheets!$G$44)*Worksheets!$AD$29^3+6*Worksheets!$G$44^2*(1-Worksheets!$G$44)^2*Worksheets!$AD$29^2+4*Worksheets!$G$44*(1-Worksheets!$G$44^3)*Worksheets!$AD$29)/Worksheets!$G$45),0)</f>
        <v>#VALUE!</v>
      </c>
      <c r="G459" s="90" t="str">
        <f>IF(Worksheets!$D$45='Yield Calculations'!$C$4,'Yield Calculations'!B459*'Yield Calculations'!C459,IF(Worksheets!$D$45='Yield Calculations'!$D$4,'Yield Calculations'!B459*'Yield Calculations'!D459,IF(Worksheets!$D$45='Yield Calculations'!$E$4,'Yield Calculations'!B459*'Yield Calculations'!E459,IF(Worksheets!$D$45='Yield Calculations'!$F$4,'Yield Calculations'!B459*'Yield Calculations'!F459,"Too Many Lanes"))))</f>
        <v>Too Many Lanes</v>
      </c>
      <c r="H459" s="90" t="str">
        <f>IF(Worksheets!$D$45='Yield Calculations'!$C$4,'Yield Calculations'!C459,IF(Worksheets!$D$45='Yield Calculations'!$D$4,'Yield Calculations'!D459,IF(Worksheets!$D$45='Yield Calculations'!$E$4,'Yield Calculations'!E459,IF(Worksheets!$D$45='Yield Calculations'!$F$4,'Yield Calculations'!F459,"Too Many Lanes"))))</f>
        <v>Too Many Lanes</v>
      </c>
      <c r="K459" s="83">
        <v>452</v>
      </c>
      <c r="L459" s="83" t="e">
        <f>Worksheets!$X$24*(K459-0.5)</f>
        <v>#VALUE!</v>
      </c>
      <c r="M459" s="90" t="e">
        <f>IF(Worksheets!$AA$24&gt;=K459,Worksheets!$L$45*Worksheets!$AD$29*(1-Worksheets!$AD$29)^('Yield Calculations'!K459-1),0)</f>
        <v>#VALUE!</v>
      </c>
      <c r="N459" s="90" t="e">
        <f>IF(Worksheets!$AA$24&gt;=K459,(Worksheets!$L$45-SUM($N$7:N458))*(((2*Worksheets!$L$44*(1-Worksheets!$L$44)*Worksheets!$AD$29)+(Worksheets!$L$44^2*Worksheets!$AD$29^2))/Worksheets!$L$45),0)</f>
        <v>#VALUE!</v>
      </c>
      <c r="O459" s="90" t="e">
        <f>IF(Worksheets!$AA$24&gt;=K459,(Worksheets!$L$45-SUM($O$7:O458))*((Worksheets!$L$44^3*Worksheets!$AD$29^3+3*Worksheets!$L$44^2*(1-Worksheets!$L$44)*Worksheets!$AD$29^2+3*Worksheets!$L$44*(1-Worksheets!$L$44)^2*Worksheets!$AD$29)/Worksheets!$L$45),0)</f>
        <v>#VALUE!</v>
      </c>
      <c r="P459" s="90" t="e">
        <f>IF(Worksheets!$AA$24&gt;=K459,(Worksheets!$L$45-SUM($P$7:P458))*((Worksheets!$L$44^4*Worksheets!$AD$29^4+4*Worksheets!$L$44^3*(1-Worksheets!$L$44)*Worksheets!$AD$29^3+6*Worksheets!$L$44^2*(1-Worksheets!$L$44)^2*Worksheets!$AD$29^2+4*Worksheets!$L$44*(1-Worksheets!$L$44^3)*Worksheets!$AD$29)/Worksheets!$L$45),0)</f>
        <v>#VALUE!</v>
      </c>
      <c r="Q459" s="90" t="str">
        <f>IF(Worksheets!$I$45='Yield Calculations'!$M$4,'Yield Calculations'!L459*'Yield Calculations'!M459,IF(Worksheets!$I$45='Yield Calculations'!$N$4,'Yield Calculations'!L459*'Yield Calculations'!N459,IF(Worksheets!$I$45='Yield Calculations'!$O$4,'Yield Calculations'!L459*'Yield Calculations'!O459,IF(Worksheets!$I$45='Yield Calculations'!$P$4,'Yield Calculations'!L459*'Yield Calculations'!P459,"Too Many Lanes"))))</f>
        <v>Too Many Lanes</v>
      </c>
      <c r="R459" s="90" t="str">
        <f>IF(Worksheets!$I$45='Yield Calculations'!$M$4,'Yield Calculations'!M459,IF(Worksheets!$I$45='Yield Calculations'!$N$4,'Yield Calculations'!N459,IF(Worksheets!$I$45='Yield Calculations'!$O$4,'Yield Calculations'!O459,IF(Worksheets!$I$45='Yield Calculations'!$P$4,'Yield Calculations'!P459,"Too Many Lanes"))))</f>
        <v>Too Many Lanes</v>
      </c>
    </row>
    <row r="460" spans="1:18">
      <c r="A460" s="83">
        <f t="shared" si="7"/>
        <v>453</v>
      </c>
      <c r="B460" s="83" t="e">
        <f>Worksheets!$S$24*(A460-0.5)</f>
        <v>#VALUE!</v>
      </c>
      <c r="C460" s="90" t="e">
        <f>IF(Worksheets!$V$24&gt;=A460,Worksheets!$G$45*Worksheets!$AD$29*(1-Worksheets!$AD$29)^('Yield Calculations'!A460-1),0)</f>
        <v>#VALUE!</v>
      </c>
      <c r="D460" s="90" t="e">
        <f>IF(Worksheets!$V$24&gt;=A460,(Worksheets!$G$45-SUM($D$7:D459))*(((2*Worksheets!$G$44*(1-Worksheets!$G$44)*Worksheets!$AD$29)+(Worksheets!$G$44^2*Worksheets!$AD$29^2))/Worksheets!$G$45),0)</f>
        <v>#VALUE!</v>
      </c>
      <c r="E460" s="90" t="e">
        <f>IF(Worksheets!$V$24&gt;=A460,(Worksheets!$G$45-SUM($E$7:E459))*((Worksheets!$G$44^3*Worksheets!$AD$29^3+3*Worksheets!$G$44^2*(1-Worksheets!$G$44)*Worksheets!$AD$29^2+3*Worksheets!$G$44*(1-Worksheets!$G$44)^2*Worksheets!$AD$29)/Worksheets!$G$45),0)</f>
        <v>#VALUE!</v>
      </c>
      <c r="F460" s="90" t="e">
        <f>IF(Worksheets!$V$24&gt;=A460,(Worksheets!$G$45-SUM($F$7:F459))*((Worksheets!$G$44^4*Worksheets!$AD$29^4+4*Worksheets!$G$44^3*(1-Worksheets!$G$44)*Worksheets!$AD$29^3+6*Worksheets!$G$44^2*(1-Worksheets!$G$44)^2*Worksheets!$AD$29^2+4*Worksheets!$G$44*(1-Worksheets!$G$44^3)*Worksheets!$AD$29)/Worksheets!$G$45),0)</f>
        <v>#VALUE!</v>
      </c>
      <c r="G460" s="90" t="str">
        <f>IF(Worksheets!$D$45='Yield Calculations'!$C$4,'Yield Calculations'!B460*'Yield Calculations'!C460,IF(Worksheets!$D$45='Yield Calculations'!$D$4,'Yield Calculations'!B460*'Yield Calculations'!D460,IF(Worksheets!$D$45='Yield Calculations'!$E$4,'Yield Calculations'!B460*'Yield Calculations'!E460,IF(Worksheets!$D$45='Yield Calculations'!$F$4,'Yield Calculations'!B460*'Yield Calculations'!F460,"Too Many Lanes"))))</f>
        <v>Too Many Lanes</v>
      </c>
      <c r="H460" s="90" t="str">
        <f>IF(Worksheets!$D$45='Yield Calculations'!$C$4,'Yield Calculations'!C460,IF(Worksheets!$D$45='Yield Calculations'!$D$4,'Yield Calculations'!D460,IF(Worksheets!$D$45='Yield Calculations'!$E$4,'Yield Calculations'!E460,IF(Worksheets!$D$45='Yield Calculations'!$F$4,'Yield Calculations'!F460,"Too Many Lanes"))))</f>
        <v>Too Many Lanes</v>
      </c>
      <c r="K460" s="83">
        <v>453</v>
      </c>
      <c r="L460" s="83" t="e">
        <f>Worksheets!$X$24*(K460-0.5)</f>
        <v>#VALUE!</v>
      </c>
      <c r="M460" s="90" t="e">
        <f>IF(Worksheets!$AA$24&gt;=K460,Worksheets!$L$45*Worksheets!$AD$29*(1-Worksheets!$AD$29)^('Yield Calculations'!K460-1),0)</f>
        <v>#VALUE!</v>
      </c>
      <c r="N460" s="90" t="e">
        <f>IF(Worksheets!$AA$24&gt;=K460,(Worksheets!$L$45-SUM($N$7:N459))*(((2*Worksheets!$L$44*(1-Worksheets!$L$44)*Worksheets!$AD$29)+(Worksheets!$L$44^2*Worksheets!$AD$29^2))/Worksheets!$L$45),0)</f>
        <v>#VALUE!</v>
      </c>
      <c r="O460" s="90" t="e">
        <f>IF(Worksheets!$AA$24&gt;=K460,(Worksheets!$L$45-SUM($O$7:O459))*((Worksheets!$L$44^3*Worksheets!$AD$29^3+3*Worksheets!$L$44^2*(1-Worksheets!$L$44)*Worksheets!$AD$29^2+3*Worksheets!$L$44*(1-Worksheets!$L$44)^2*Worksheets!$AD$29)/Worksheets!$L$45),0)</f>
        <v>#VALUE!</v>
      </c>
      <c r="P460" s="90" t="e">
        <f>IF(Worksheets!$AA$24&gt;=K460,(Worksheets!$L$45-SUM($P$7:P459))*((Worksheets!$L$44^4*Worksheets!$AD$29^4+4*Worksheets!$L$44^3*(1-Worksheets!$L$44)*Worksheets!$AD$29^3+6*Worksheets!$L$44^2*(1-Worksheets!$L$44)^2*Worksheets!$AD$29^2+4*Worksheets!$L$44*(1-Worksheets!$L$44^3)*Worksheets!$AD$29)/Worksheets!$L$45),0)</f>
        <v>#VALUE!</v>
      </c>
      <c r="Q460" s="90" t="str">
        <f>IF(Worksheets!$I$45='Yield Calculations'!$M$4,'Yield Calculations'!L460*'Yield Calculations'!M460,IF(Worksheets!$I$45='Yield Calculations'!$N$4,'Yield Calculations'!L460*'Yield Calculations'!N460,IF(Worksheets!$I$45='Yield Calculations'!$O$4,'Yield Calculations'!L460*'Yield Calculations'!O460,IF(Worksheets!$I$45='Yield Calculations'!$P$4,'Yield Calculations'!L460*'Yield Calculations'!P460,"Too Many Lanes"))))</f>
        <v>Too Many Lanes</v>
      </c>
      <c r="R460" s="90" t="str">
        <f>IF(Worksheets!$I$45='Yield Calculations'!$M$4,'Yield Calculations'!M460,IF(Worksheets!$I$45='Yield Calculations'!$N$4,'Yield Calculations'!N460,IF(Worksheets!$I$45='Yield Calculations'!$O$4,'Yield Calculations'!O460,IF(Worksheets!$I$45='Yield Calculations'!$P$4,'Yield Calculations'!P460,"Too Many Lanes"))))</f>
        <v>Too Many Lanes</v>
      </c>
    </row>
    <row r="461" spans="1:18">
      <c r="A461" s="83">
        <f t="shared" si="7"/>
        <v>454</v>
      </c>
      <c r="B461" s="83" t="e">
        <f>Worksheets!$S$24*(A461-0.5)</f>
        <v>#VALUE!</v>
      </c>
      <c r="C461" s="90" t="e">
        <f>IF(Worksheets!$V$24&gt;=A461,Worksheets!$G$45*Worksheets!$AD$29*(1-Worksheets!$AD$29)^('Yield Calculations'!A461-1),0)</f>
        <v>#VALUE!</v>
      </c>
      <c r="D461" s="90" t="e">
        <f>IF(Worksheets!$V$24&gt;=A461,(Worksheets!$G$45-SUM($D$7:D460))*(((2*Worksheets!$G$44*(1-Worksheets!$G$44)*Worksheets!$AD$29)+(Worksheets!$G$44^2*Worksheets!$AD$29^2))/Worksheets!$G$45),0)</f>
        <v>#VALUE!</v>
      </c>
      <c r="E461" s="90" t="e">
        <f>IF(Worksheets!$V$24&gt;=A461,(Worksheets!$G$45-SUM($E$7:E460))*((Worksheets!$G$44^3*Worksheets!$AD$29^3+3*Worksheets!$G$44^2*(1-Worksheets!$G$44)*Worksheets!$AD$29^2+3*Worksheets!$G$44*(1-Worksheets!$G$44)^2*Worksheets!$AD$29)/Worksheets!$G$45),0)</f>
        <v>#VALUE!</v>
      </c>
      <c r="F461" s="90" t="e">
        <f>IF(Worksheets!$V$24&gt;=A461,(Worksheets!$G$45-SUM($F$7:F460))*((Worksheets!$G$44^4*Worksheets!$AD$29^4+4*Worksheets!$G$44^3*(1-Worksheets!$G$44)*Worksheets!$AD$29^3+6*Worksheets!$G$44^2*(1-Worksheets!$G$44)^2*Worksheets!$AD$29^2+4*Worksheets!$G$44*(1-Worksheets!$G$44^3)*Worksheets!$AD$29)/Worksheets!$G$45),0)</f>
        <v>#VALUE!</v>
      </c>
      <c r="G461" s="90" t="str">
        <f>IF(Worksheets!$D$45='Yield Calculations'!$C$4,'Yield Calculations'!B461*'Yield Calculations'!C461,IF(Worksheets!$D$45='Yield Calculations'!$D$4,'Yield Calculations'!B461*'Yield Calculations'!D461,IF(Worksheets!$D$45='Yield Calculations'!$E$4,'Yield Calculations'!B461*'Yield Calculations'!E461,IF(Worksheets!$D$45='Yield Calculations'!$F$4,'Yield Calculations'!B461*'Yield Calculations'!F461,"Too Many Lanes"))))</f>
        <v>Too Many Lanes</v>
      </c>
      <c r="H461" s="90" t="str">
        <f>IF(Worksheets!$D$45='Yield Calculations'!$C$4,'Yield Calculations'!C461,IF(Worksheets!$D$45='Yield Calculations'!$D$4,'Yield Calculations'!D461,IF(Worksheets!$D$45='Yield Calculations'!$E$4,'Yield Calculations'!E461,IF(Worksheets!$D$45='Yield Calculations'!$F$4,'Yield Calculations'!F461,"Too Many Lanes"))))</f>
        <v>Too Many Lanes</v>
      </c>
      <c r="K461" s="83">
        <v>454</v>
      </c>
      <c r="L461" s="83" t="e">
        <f>Worksheets!$X$24*(K461-0.5)</f>
        <v>#VALUE!</v>
      </c>
      <c r="M461" s="90" t="e">
        <f>IF(Worksheets!$AA$24&gt;=K461,Worksheets!$L$45*Worksheets!$AD$29*(1-Worksheets!$AD$29)^('Yield Calculations'!K461-1),0)</f>
        <v>#VALUE!</v>
      </c>
      <c r="N461" s="90" t="e">
        <f>IF(Worksheets!$AA$24&gt;=K461,(Worksheets!$L$45-SUM($N$7:N460))*(((2*Worksheets!$L$44*(1-Worksheets!$L$44)*Worksheets!$AD$29)+(Worksheets!$L$44^2*Worksheets!$AD$29^2))/Worksheets!$L$45),0)</f>
        <v>#VALUE!</v>
      </c>
      <c r="O461" s="90" t="e">
        <f>IF(Worksheets!$AA$24&gt;=K461,(Worksheets!$L$45-SUM($O$7:O460))*((Worksheets!$L$44^3*Worksheets!$AD$29^3+3*Worksheets!$L$44^2*(1-Worksheets!$L$44)*Worksheets!$AD$29^2+3*Worksheets!$L$44*(1-Worksheets!$L$44)^2*Worksheets!$AD$29)/Worksheets!$L$45),0)</f>
        <v>#VALUE!</v>
      </c>
      <c r="P461" s="90" t="e">
        <f>IF(Worksheets!$AA$24&gt;=K461,(Worksheets!$L$45-SUM($P$7:P460))*((Worksheets!$L$44^4*Worksheets!$AD$29^4+4*Worksheets!$L$44^3*(1-Worksheets!$L$44)*Worksheets!$AD$29^3+6*Worksheets!$L$44^2*(1-Worksheets!$L$44)^2*Worksheets!$AD$29^2+4*Worksheets!$L$44*(1-Worksheets!$L$44^3)*Worksheets!$AD$29)/Worksheets!$L$45),0)</f>
        <v>#VALUE!</v>
      </c>
      <c r="Q461" s="90" t="str">
        <f>IF(Worksheets!$I$45='Yield Calculations'!$M$4,'Yield Calculations'!L461*'Yield Calculations'!M461,IF(Worksheets!$I$45='Yield Calculations'!$N$4,'Yield Calculations'!L461*'Yield Calculations'!N461,IF(Worksheets!$I$45='Yield Calculations'!$O$4,'Yield Calculations'!L461*'Yield Calculations'!O461,IF(Worksheets!$I$45='Yield Calculations'!$P$4,'Yield Calculations'!L461*'Yield Calculations'!P461,"Too Many Lanes"))))</f>
        <v>Too Many Lanes</v>
      </c>
      <c r="R461" s="90" t="str">
        <f>IF(Worksheets!$I$45='Yield Calculations'!$M$4,'Yield Calculations'!M461,IF(Worksheets!$I$45='Yield Calculations'!$N$4,'Yield Calculations'!N461,IF(Worksheets!$I$45='Yield Calculations'!$O$4,'Yield Calculations'!O461,IF(Worksheets!$I$45='Yield Calculations'!$P$4,'Yield Calculations'!P461,"Too Many Lanes"))))</f>
        <v>Too Many Lanes</v>
      </c>
    </row>
    <row r="462" spans="1:18">
      <c r="A462" s="83">
        <f t="shared" si="7"/>
        <v>455</v>
      </c>
      <c r="B462" s="83" t="e">
        <f>Worksheets!$S$24*(A462-0.5)</f>
        <v>#VALUE!</v>
      </c>
      <c r="C462" s="90" t="e">
        <f>IF(Worksheets!$V$24&gt;=A462,Worksheets!$G$45*Worksheets!$AD$29*(1-Worksheets!$AD$29)^('Yield Calculations'!A462-1),0)</f>
        <v>#VALUE!</v>
      </c>
      <c r="D462" s="90" t="e">
        <f>IF(Worksheets!$V$24&gt;=A462,(Worksheets!$G$45-SUM($D$7:D461))*(((2*Worksheets!$G$44*(1-Worksheets!$G$44)*Worksheets!$AD$29)+(Worksheets!$G$44^2*Worksheets!$AD$29^2))/Worksheets!$G$45),0)</f>
        <v>#VALUE!</v>
      </c>
      <c r="E462" s="90" t="e">
        <f>IF(Worksheets!$V$24&gt;=A462,(Worksheets!$G$45-SUM($E$7:E461))*((Worksheets!$G$44^3*Worksheets!$AD$29^3+3*Worksheets!$G$44^2*(1-Worksheets!$G$44)*Worksheets!$AD$29^2+3*Worksheets!$G$44*(1-Worksheets!$G$44)^2*Worksheets!$AD$29)/Worksheets!$G$45),0)</f>
        <v>#VALUE!</v>
      </c>
      <c r="F462" s="90" t="e">
        <f>IF(Worksheets!$V$24&gt;=A462,(Worksheets!$G$45-SUM($F$7:F461))*((Worksheets!$G$44^4*Worksheets!$AD$29^4+4*Worksheets!$G$44^3*(1-Worksheets!$G$44)*Worksheets!$AD$29^3+6*Worksheets!$G$44^2*(1-Worksheets!$G$44)^2*Worksheets!$AD$29^2+4*Worksheets!$G$44*(1-Worksheets!$G$44^3)*Worksheets!$AD$29)/Worksheets!$G$45),0)</f>
        <v>#VALUE!</v>
      </c>
      <c r="G462" s="90" t="str">
        <f>IF(Worksheets!$D$45='Yield Calculations'!$C$4,'Yield Calculations'!B462*'Yield Calculations'!C462,IF(Worksheets!$D$45='Yield Calculations'!$D$4,'Yield Calculations'!B462*'Yield Calculations'!D462,IF(Worksheets!$D$45='Yield Calculations'!$E$4,'Yield Calculations'!B462*'Yield Calculations'!E462,IF(Worksheets!$D$45='Yield Calculations'!$F$4,'Yield Calculations'!B462*'Yield Calculations'!F462,"Too Many Lanes"))))</f>
        <v>Too Many Lanes</v>
      </c>
      <c r="H462" s="90" t="str">
        <f>IF(Worksheets!$D$45='Yield Calculations'!$C$4,'Yield Calculations'!C462,IF(Worksheets!$D$45='Yield Calculations'!$D$4,'Yield Calculations'!D462,IF(Worksheets!$D$45='Yield Calculations'!$E$4,'Yield Calculations'!E462,IF(Worksheets!$D$45='Yield Calculations'!$F$4,'Yield Calculations'!F462,"Too Many Lanes"))))</f>
        <v>Too Many Lanes</v>
      </c>
      <c r="K462" s="83">
        <v>455</v>
      </c>
      <c r="L462" s="83" t="e">
        <f>Worksheets!$X$24*(K462-0.5)</f>
        <v>#VALUE!</v>
      </c>
      <c r="M462" s="90" t="e">
        <f>IF(Worksheets!$AA$24&gt;=K462,Worksheets!$L$45*Worksheets!$AD$29*(1-Worksheets!$AD$29)^('Yield Calculations'!K462-1),0)</f>
        <v>#VALUE!</v>
      </c>
      <c r="N462" s="90" t="e">
        <f>IF(Worksheets!$AA$24&gt;=K462,(Worksheets!$L$45-SUM($N$7:N461))*(((2*Worksheets!$L$44*(1-Worksheets!$L$44)*Worksheets!$AD$29)+(Worksheets!$L$44^2*Worksheets!$AD$29^2))/Worksheets!$L$45),0)</f>
        <v>#VALUE!</v>
      </c>
      <c r="O462" s="90" t="e">
        <f>IF(Worksheets!$AA$24&gt;=K462,(Worksheets!$L$45-SUM($O$7:O461))*((Worksheets!$L$44^3*Worksheets!$AD$29^3+3*Worksheets!$L$44^2*(1-Worksheets!$L$44)*Worksheets!$AD$29^2+3*Worksheets!$L$44*(1-Worksheets!$L$44)^2*Worksheets!$AD$29)/Worksheets!$L$45),0)</f>
        <v>#VALUE!</v>
      </c>
      <c r="P462" s="90" t="e">
        <f>IF(Worksheets!$AA$24&gt;=K462,(Worksheets!$L$45-SUM($P$7:P461))*((Worksheets!$L$44^4*Worksheets!$AD$29^4+4*Worksheets!$L$44^3*(1-Worksheets!$L$44)*Worksheets!$AD$29^3+6*Worksheets!$L$44^2*(1-Worksheets!$L$44)^2*Worksheets!$AD$29^2+4*Worksheets!$L$44*(1-Worksheets!$L$44^3)*Worksheets!$AD$29)/Worksheets!$L$45),0)</f>
        <v>#VALUE!</v>
      </c>
      <c r="Q462" s="90" t="str">
        <f>IF(Worksheets!$I$45='Yield Calculations'!$M$4,'Yield Calculations'!L462*'Yield Calculations'!M462,IF(Worksheets!$I$45='Yield Calculations'!$N$4,'Yield Calculations'!L462*'Yield Calculations'!N462,IF(Worksheets!$I$45='Yield Calculations'!$O$4,'Yield Calculations'!L462*'Yield Calculations'!O462,IF(Worksheets!$I$45='Yield Calculations'!$P$4,'Yield Calculations'!L462*'Yield Calculations'!P462,"Too Many Lanes"))))</f>
        <v>Too Many Lanes</v>
      </c>
      <c r="R462" s="90" t="str">
        <f>IF(Worksheets!$I$45='Yield Calculations'!$M$4,'Yield Calculations'!M462,IF(Worksheets!$I$45='Yield Calculations'!$N$4,'Yield Calculations'!N462,IF(Worksheets!$I$45='Yield Calculations'!$O$4,'Yield Calculations'!O462,IF(Worksheets!$I$45='Yield Calculations'!$P$4,'Yield Calculations'!P462,"Too Many Lanes"))))</f>
        <v>Too Many Lanes</v>
      </c>
    </row>
    <row r="463" spans="1:18">
      <c r="A463" s="83">
        <f t="shared" si="7"/>
        <v>456</v>
      </c>
      <c r="B463" s="83" t="e">
        <f>Worksheets!$S$24*(A463-0.5)</f>
        <v>#VALUE!</v>
      </c>
      <c r="C463" s="90" t="e">
        <f>IF(Worksheets!$V$24&gt;=A463,Worksheets!$G$45*Worksheets!$AD$29*(1-Worksheets!$AD$29)^('Yield Calculations'!A463-1),0)</f>
        <v>#VALUE!</v>
      </c>
      <c r="D463" s="90" t="e">
        <f>IF(Worksheets!$V$24&gt;=A463,(Worksheets!$G$45-SUM($D$7:D462))*(((2*Worksheets!$G$44*(1-Worksheets!$G$44)*Worksheets!$AD$29)+(Worksheets!$G$44^2*Worksheets!$AD$29^2))/Worksheets!$G$45),0)</f>
        <v>#VALUE!</v>
      </c>
      <c r="E463" s="90" t="e">
        <f>IF(Worksheets!$V$24&gt;=A463,(Worksheets!$G$45-SUM($E$7:E462))*((Worksheets!$G$44^3*Worksheets!$AD$29^3+3*Worksheets!$G$44^2*(1-Worksheets!$G$44)*Worksheets!$AD$29^2+3*Worksheets!$G$44*(1-Worksheets!$G$44)^2*Worksheets!$AD$29)/Worksheets!$G$45),0)</f>
        <v>#VALUE!</v>
      </c>
      <c r="F463" s="90" t="e">
        <f>IF(Worksheets!$V$24&gt;=A463,(Worksheets!$G$45-SUM($F$7:F462))*((Worksheets!$G$44^4*Worksheets!$AD$29^4+4*Worksheets!$G$44^3*(1-Worksheets!$G$44)*Worksheets!$AD$29^3+6*Worksheets!$G$44^2*(1-Worksheets!$G$44)^2*Worksheets!$AD$29^2+4*Worksheets!$G$44*(1-Worksheets!$G$44^3)*Worksheets!$AD$29)/Worksheets!$G$45),0)</f>
        <v>#VALUE!</v>
      </c>
      <c r="G463" s="90" t="str">
        <f>IF(Worksheets!$D$45='Yield Calculations'!$C$4,'Yield Calculations'!B463*'Yield Calculations'!C463,IF(Worksheets!$D$45='Yield Calculations'!$D$4,'Yield Calculations'!B463*'Yield Calculations'!D463,IF(Worksheets!$D$45='Yield Calculations'!$E$4,'Yield Calculations'!B463*'Yield Calculations'!E463,IF(Worksheets!$D$45='Yield Calculations'!$F$4,'Yield Calculations'!B463*'Yield Calculations'!F463,"Too Many Lanes"))))</f>
        <v>Too Many Lanes</v>
      </c>
      <c r="H463" s="90" t="str">
        <f>IF(Worksheets!$D$45='Yield Calculations'!$C$4,'Yield Calculations'!C463,IF(Worksheets!$D$45='Yield Calculations'!$D$4,'Yield Calculations'!D463,IF(Worksheets!$D$45='Yield Calculations'!$E$4,'Yield Calculations'!E463,IF(Worksheets!$D$45='Yield Calculations'!$F$4,'Yield Calculations'!F463,"Too Many Lanes"))))</f>
        <v>Too Many Lanes</v>
      </c>
      <c r="K463" s="83">
        <v>456</v>
      </c>
      <c r="L463" s="83" t="e">
        <f>Worksheets!$X$24*(K463-0.5)</f>
        <v>#VALUE!</v>
      </c>
      <c r="M463" s="90" t="e">
        <f>IF(Worksheets!$AA$24&gt;=K463,Worksheets!$L$45*Worksheets!$AD$29*(1-Worksheets!$AD$29)^('Yield Calculations'!K463-1),0)</f>
        <v>#VALUE!</v>
      </c>
      <c r="N463" s="90" t="e">
        <f>IF(Worksheets!$AA$24&gt;=K463,(Worksheets!$L$45-SUM($N$7:N462))*(((2*Worksheets!$L$44*(1-Worksheets!$L$44)*Worksheets!$AD$29)+(Worksheets!$L$44^2*Worksheets!$AD$29^2))/Worksheets!$L$45),0)</f>
        <v>#VALUE!</v>
      </c>
      <c r="O463" s="90" t="e">
        <f>IF(Worksheets!$AA$24&gt;=K463,(Worksheets!$L$45-SUM($O$7:O462))*((Worksheets!$L$44^3*Worksheets!$AD$29^3+3*Worksheets!$L$44^2*(1-Worksheets!$L$44)*Worksheets!$AD$29^2+3*Worksheets!$L$44*(1-Worksheets!$L$44)^2*Worksheets!$AD$29)/Worksheets!$L$45),0)</f>
        <v>#VALUE!</v>
      </c>
      <c r="P463" s="90" t="e">
        <f>IF(Worksheets!$AA$24&gt;=K463,(Worksheets!$L$45-SUM($P$7:P462))*((Worksheets!$L$44^4*Worksheets!$AD$29^4+4*Worksheets!$L$44^3*(1-Worksheets!$L$44)*Worksheets!$AD$29^3+6*Worksheets!$L$44^2*(1-Worksheets!$L$44)^2*Worksheets!$AD$29^2+4*Worksheets!$L$44*(1-Worksheets!$L$44^3)*Worksheets!$AD$29)/Worksheets!$L$45),0)</f>
        <v>#VALUE!</v>
      </c>
      <c r="Q463" s="90" t="str">
        <f>IF(Worksheets!$I$45='Yield Calculations'!$M$4,'Yield Calculations'!L463*'Yield Calculations'!M463,IF(Worksheets!$I$45='Yield Calculations'!$N$4,'Yield Calculations'!L463*'Yield Calculations'!N463,IF(Worksheets!$I$45='Yield Calculations'!$O$4,'Yield Calculations'!L463*'Yield Calculations'!O463,IF(Worksheets!$I$45='Yield Calculations'!$P$4,'Yield Calculations'!L463*'Yield Calculations'!P463,"Too Many Lanes"))))</f>
        <v>Too Many Lanes</v>
      </c>
      <c r="R463" s="90" t="str">
        <f>IF(Worksheets!$I$45='Yield Calculations'!$M$4,'Yield Calculations'!M463,IF(Worksheets!$I$45='Yield Calculations'!$N$4,'Yield Calculations'!N463,IF(Worksheets!$I$45='Yield Calculations'!$O$4,'Yield Calculations'!O463,IF(Worksheets!$I$45='Yield Calculations'!$P$4,'Yield Calculations'!P463,"Too Many Lanes"))))</f>
        <v>Too Many Lanes</v>
      </c>
    </row>
    <row r="464" spans="1:18">
      <c r="A464" s="83">
        <f t="shared" si="7"/>
        <v>457</v>
      </c>
      <c r="B464" s="83" t="e">
        <f>Worksheets!$S$24*(A464-0.5)</f>
        <v>#VALUE!</v>
      </c>
      <c r="C464" s="90" t="e">
        <f>IF(Worksheets!$V$24&gt;=A464,Worksheets!$G$45*Worksheets!$AD$29*(1-Worksheets!$AD$29)^('Yield Calculations'!A464-1),0)</f>
        <v>#VALUE!</v>
      </c>
      <c r="D464" s="90" t="e">
        <f>IF(Worksheets!$V$24&gt;=A464,(Worksheets!$G$45-SUM($D$7:D463))*(((2*Worksheets!$G$44*(1-Worksheets!$G$44)*Worksheets!$AD$29)+(Worksheets!$G$44^2*Worksheets!$AD$29^2))/Worksheets!$G$45),0)</f>
        <v>#VALUE!</v>
      </c>
      <c r="E464" s="90" t="e">
        <f>IF(Worksheets!$V$24&gt;=A464,(Worksheets!$G$45-SUM($E$7:E463))*((Worksheets!$G$44^3*Worksheets!$AD$29^3+3*Worksheets!$G$44^2*(1-Worksheets!$G$44)*Worksheets!$AD$29^2+3*Worksheets!$G$44*(1-Worksheets!$G$44)^2*Worksheets!$AD$29)/Worksheets!$G$45),0)</f>
        <v>#VALUE!</v>
      </c>
      <c r="F464" s="90" t="e">
        <f>IF(Worksheets!$V$24&gt;=A464,(Worksheets!$G$45-SUM($F$7:F463))*((Worksheets!$G$44^4*Worksheets!$AD$29^4+4*Worksheets!$G$44^3*(1-Worksheets!$G$44)*Worksheets!$AD$29^3+6*Worksheets!$G$44^2*(1-Worksheets!$G$44)^2*Worksheets!$AD$29^2+4*Worksheets!$G$44*(1-Worksheets!$G$44^3)*Worksheets!$AD$29)/Worksheets!$G$45),0)</f>
        <v>#VALUE!</v>
      </c>
      <c r="G464" s="90" t="str">
        <f>IF(Worksheets!$D$45='Yield Calculations'!$C$4,'Yield Calculations'!B464*'Yield Calculations'!C464,IF(Worksheets!$D$45='Yield Calculations'!$D$4,'Yield Calculations'!B464*'Yield Calculations'!D464,IF(Worksheets!$D$45='Yield Calculations'!$E$4,'Yield Calculations'!B464*'Yield Calculations'!E464,IF(Worksheets!$D$45='Yield Calculations'!$F$4,'Yield Calculations'!B464*'Yield Calculations'!F464,"Too Many Lanes"))))</f>
        <v>Too Many Lanes</v>
      </c>
      <c r="H464" s="90" t="str">
        <f>IF(Worksheets!$D$45='Yield Calculations'!$C$4,'Yield Calculations'!C464,IF(Worksheets!$D$45='Yield Calculations'!$D$4,'Yield Calculations'!D464,IF(Worksheets!$D$45='Yield Calculations'!$E$4,'Yield Calculations'!E464,IF(Worksheets!$D$45='Yield Calculations'!$F$4,'Yield Calculations'!F464,"Too Many Lanes"))))</f>
        <v>Too Many Lanes</v>
      </c>
      <c r="K464" s="83">
        <v>457</v>
      </c>
      <c r="L464" s="83" t="e">
        <f>Worksheets!$X$24*(K464-0.5)</f>
        <v>#VALUE!</v>
      </c>
      <c r="M464" s="90" t="e">
        <f>IF(Worksheets!$AA$24&gt;=K464,Worksheets!$L$45*Worksheets!$AD$29*(1-Worksheets!$AD$29)^('Yield Calculations'!K464-1),0)</f>
        <v>#VALUE!</v>
      </c>
      <c r="N464" s="90" t="e">
        <f>IF(Worksheets!$AA$24&gt;=K464,(Worksheets!$L$45-SUM($N$7:N463))*(((2*Worksheets!$L$44*(1-Worksheets!$L$44)*Worksheets!$AD$29)+(Worksheets!$L$44^2*Worksheets!$AD$29^2))/Worksheets!$L$45),0)</f>
        <v>#VALUE!</v>
      </c>
      <c r="O464" s="90" t="e">
        <f>IF(Worksheets!$AA$24&gt;=K464,(Worksheets!$L$45-SUM($O$7:O463))*((Worksheets!$L$44^3*Worksheets!$AD$29^3+3*Worksheets!$L$44^2*(1-Worksheets!$L$44)*Worksheets!$AD$29^2+3*Worksheets!$L$44*(1-Worksheets!$L$44)^2*Worksheets!$AD$29)/Worksheets!$L$45),0)</f>
        <v>#VALUE!</v>
      </c>
      <c r="P464" s="90" t="e">
        <f>IF(Worksheets!$AA$24&gt;=K464,(Worksheets!$L$45-SUM($P$7:P463))*((Worksheets!$L$44^4*Worksheets!$AD$29^4+4*Worksheets!$L$44^3*(1-Worksheets!$L$44)*Worksheets!$AD$29^3+6*Worksheets!$L$44^2*(1-Worksheets!$L$44)^2*Worksheets!$AD$29^2+4*Worksheets!$L$44*(1-Worksheets!$L$44^3)*Worksheets!$AD$29)/Worksheets!$L$45),0)</f>
        <v>#VALUE!</v>
      </c>
      <c r="Q464" s="90" t="str">
        <f>IF(Worksheets!$I$45='Yield Calculations'!$M$4,'Yield Calculations'!L464*'Yield Calculations'!M464,IF(Worksheets!$I$45='Yield Calculations'!$N$4,'Yield Calculations'!L464*'Yield Calculations'!N464,IF(Worksheets!$I$45='Yield Calculations'!$O$4,'Yield Calculations'!L464*'Yield Calculations'!O464,IF(Worksheets!$I$45='Yield Calculations'!$P$4,'Yield Calculations'!L464*'Yield Calculations'!P464,"Too Many Lanes"))))</f>
        <v>Too Many Lanes</v>
      </c>
      <c r="R464" s="90" t="str">
        <f>IF(Worksheets!$I$45='Yield Calculations'!$M$4,'Yield Calculations'!M464,IF(Worksheets!$I$45='Yield Calculations'!$N$4,'Yield Calculations'!N464,IF(Worksheets!$I$45='Yield Calculations'!$O$4,'Yield Calculations'!O464,IF(Worksheets!$I$45='Yield Calculations'!$P$4,'Yield Calculations'!P464,"Too Many Lanes"))))</f>
        <v>Too Many Lanes</v>
      </c>
    </row>
    <row r="465" spans="1:18">
      <c r="A465" s="83">
        <f t="shared" si="7"/>
        <v>458</v>
      </c>
      <c r="B465" s="83" t="e">
        <f>Worksheets!$S$24*(A465-0.5)</f>
        <v>#VALUE!</v>
      </c>
      <c r="C465" s="90" t="e">
        <f>IF(Worksheets!$V$24&gt;=A465,Worksheets!$G$45*Worksheets!$AD$29*(1-Worksheets!$AD$29)^('Yield Calculations'!A465-1),0)</f>
        <v>#VALUE!</v>
      </c>
      <c r="D465" s="90" t="e">
        <f>IF(Worksheets!$V$24&gt;=A465,(Worksheets!$G$45-SUM($D$7:D464))*(((2*Worksheets!$G$44*(1-Worksheets!$G$44)*Worksheets!$AD$29)+(Worksheets!$G$44^2*Worksheets!$AD$29^2))/Worksheets!$G$45),0)</f>
        <v>#VALUE!</v>
      </c>
      <c r="E465" s="90" t="e">
        <f>IF(Worksheets!$V$24&gt;=A465,(Worksheets!$G$45-SUM($E$7:E464))*((Worksheets!$G$44^3*Worksheets!$AD$29^3+3*Worksheets!$G$44^2*(1-Worksheets!$G$44)*Worksheets!$AD$29^2+3*Worksheets!$G$44*(1-Worksheets!$G$44)^2*Worksheets!$AD$29)/Worksheets!$G$45),0)</f>
        <v>#VALUE!</v>
      </c>
      <c r="F465" s="90" t="e">
        <f>IF(Worksheets!$V$24&gt;=A465,(Worksheets!$G$45-SUM($F$7:F464))*((Worksheets!$G$44^4*Worksheets!$AD$29^4+4*Worksheets!$G$44^3*(1-Worksheets!$G$44)*Worksheets!$AD$29^3+6*Worksheets!$G$44^2*(1-Worksheets!$G$44)^2*Worksheets!$AD$29^2+4*Worksheets!$G$44*(1-Worksheets!$G$44^3)*Worksheets!$AD$29)/Worksheets!$G$45),0)</f>
        <v>#VALUE!</v>
      </c>
      <c r="G465" s="90" t="str">
        <f>IF(Worksheets!$D$45='Yield Calculations'!$C$4,'Yield Calculations'!B465*'Yield Calculations'!C465,IF(Worksheets!$D$45='Yield Calculations'!$D$4,'Yield Calculations'!B465*'Yield Calculations'!D465,IF(Worksheets!$D$45='Yield Calculations'!$E$4,'Yield Calculations'!B465*'Yield Calculations'!E465,IF(Worksheets!$D$45='Yield Calculations'!$F$4,'Yield Calculations'!B465*'Yield Calculations'!F465,"Too Many Lanes"))))</f>
        <v>Too Many Lanes</v>
      </c>
      <c r="H465" s="90" t="str">
        <f>IF(Worksheets!$D$45='Yield Calculations'!$C$4,'Yield Calculations'!C465,IF(Worksheets!$D$45='Yield Calculations'!$D$4,'Yield Calculations'!D465,IF(Worksheets!$D$45='Yield Calculations'!$E$4,'Yield Calculations'!E465,IF(Worksheets!$D$45='Yield Calculations'!$F$4,'Yield Calculations'!F465,"Too Many Lanes"))))</f>
        <v>Too Many Lanes</v>
      </c>
      <c r="K465" s="83">
        <v>458</v>
      </c>
      <c r="L465" s="83" t="e">
        <f>Worksheets!$X$24*(K465-0.5)</f>
        <v>#VALUE!</v>
      </c>
      <c r="M465" s="90" t="e">
        <f>IF(Worksheets!$AA$24&gt;=K465,Worksheets!$L$45*Worksheets!$AD$29*(1-Worksheets!$AD$29)^('Yield Calculations'!K465-1),0)</f>
        <v>#VALUE!</v>
      </c>
      <c r="N465" s="90" t="e">
        <f>IF(Worksheets!$AA$24&gt;=K465,(Worksheets!$L$45-SUM($N$7:N464))*(((2*Worksheets!$L$44*(1-Worksheets!$L$44)*Worksheets!$AD$29)+(Worksheets!$L$44^2*Worksheets!$AD$29^2))/Worksheets!$L$45),0)</f>
        <v>#VALUE!</v>
      </c>
      <c r="O465" s="90" t="e">
        <f>IF(Worksheets!$AA$24&gt;=K465,(Worksheets!$L$45-SUM($O$7:O464))*((Worksheets!$L$44^3*Worksheets!$AD$29^3+3*Worksheets!$L$44^2*(1-Worksheets!$L$44)*Worksheets!$AD$29^2+3*Worksheets!$L$44*(1-Worksheets!$L$44)^2*Worksheets!$AD$29)/Worksheets!$L$45),0)</f>
        <v>#VALUE!</v>
      </c>
      <c r="P465" s="90" t="e">
        <f>IF(Worksheets!$AA$24&gt;=K465,(Worksheets!$L$45-SUM($P$7:P464))*((Worksheets!$L$44^4*Worksheets!$AD$29^4+4*Worksheets!$L$44^3*(1-Worksheets!$L$44)*Worksheets!$AD$29^3+6*Worksheets!$L$44^2*(1-Worksheets!$L$44)^2*Worksheets!$AD$29^2+4*Worksheets!$L$44*(1-Worksheets!$L$44^3)*Worksheets!$AD$29)/Worksheets!$L$45),0)</f>
        <v>#VALUE!</v>
      </c>
      <c r="Q465" s="90" t="str">
        <f>IF(Worksheets!$I$45='Yield Calculations'!$M$4,'Yield Calculations'!L465*'Yield Calculations'!M465,IF(Worksheets!$I$45='Yield Calculations'!$N$4,'Yield Calculations'!L465*'Yield Calculations'!N465,IF(Worksheets!$I$45='Yield Calculations'!$O$4,'Yield Calculations'!L465*'Yield Calculations'!O465,IF(Worksheets!$I$45='Yield Calculations'!$P$4,'Yield Calculations'!L465*'Yield Calculations'!P465,"Too Many Lanes"))))</f>
        <v>Too Many Lanes</v>
      </c>
      <c r="R465" s="90" t="str">
        <f>IF(Worksheets!$I$45='Yield Calculations'!$M$4,'Yield Calculations'!M465,IF(Worksheets!$I$45='Yield Calculations'!$N$4,'Yield Calculations'!N465,IF(Worksheets!$I$45='Yield Calculations'!$O$4,'Yield Calculations'!O465,IF(Worksheets!$I$45='Yield Calculations'!$P$4,'Yield Calculations'!P465,"Too Many Lanes"))))</f>
        <v>Too Many Lanes</v>
      </c>
    </row>
    <row r="466" spans="1:18">
      <c r="A466" s="83">
        <f t="shared" si="7"/>
        <v>459</v>
      </c>
      <c r="B466" s="83" t="e">
        <f>Worksheets!$S$24*(A466-0.5)</f>
        <v>#VALUE!</v>
      </c>
      <c r="C466" s="90" t="e">
        <f>IF(Worksheets!$V$24&gt;=A466,Worksheets!$G$45*Worksheets!$AD$29*(1-Worksheets!$AD$29)^('Yield Calculations'!A466-1),0)</f>
        <v>#VALUE!</v>
      </c>
      <c r="D466" s="90" t="e">
        <f>IF(Worksheets!$V$24&gt;=A466,(Worksheets!$G$45-SUM($D$7:D465))*(((2*Worksheets!$G$44*(1-Worksheets!$G$44)*Worksheets!$AD$29)+(Worksheets!$G$44^2*Worksheets!$AD$29^2))/Worksheets!$G$45),0)</f>
        <v>#VALUE!</v>
      </c>
      <c r="E466" s="90" t="e">
        <f>IF(Worksheets!$V$24&gt;=A466,(Worksheets!$G$45-SUM($E$7:E465))*((Worksheets!$G$44^3*Worksheets!$AD$29^3+3*Worksheets!$G$44^2*(1-Worksheets!$G$44)*Worksheets!$AD$29^2+3*Worksheets!$G$44*(1-Worksheets!$G$44)^2*Worksheets!$AD$29)/Worksheets!$G$45),0)</f>
        <v>#VALUE!</v>
      </c>
      <c r="F466" s="90" t="e">
        <f>IF(Worksheets!$V$24&gt;=A466,(Worksheets!$G$45-SUM($F$7:F465))*((Worksheets!$G$44^4*Worksheets!$AD$29^4+4*Worksheets!$G$44^3*(1-Worksheets!$G$44)*Worksheets!$AD$29^3+6*Worksheets!$G$44^2*(1-Worksheets!$G$44)^2*Worksheets!$AD$29^2+4*Worksheets!$G$44*(1-Worksheets!$G$44^3)*Worksheets!$AD$29)/Worksheets!$G$45),0)</f>
        <v>#VALUE!</v>
      </c>
      <c r="G466" s="90" t="str">
        <f>IF(Worksheets!$D$45='Yield Calculations'!$C$4,'Yield Calculations'!B466*'Yield Calculations'!C466,IF(Worksheets!$D$45='Yield Calculations'!$D$4,'Yield Calculations'!B466*'Yield Calculations'!D466,IF(Worksheets!$D$45='Yield Calculations'!$E$4,'Yield Calculations'!B466*'Yield Calculations'!E466,IF(Worksheets!$D$45='Yield Calculations'!$F$4,'Yield Calculations'!B466*'Yield Calculations'!F466,"Too Many Lanes"))))</f>
        <v>Too Many Lanes</v>
      </c>
      <c r="H466" s="90" t="str">
        <f>IF(Worksheets!$D$45='Yield Calculations'!$C$4,'Yield Calculations'!C466,IF(Worksheets!$D$45='Yield Calculations'!$D$4,'Yield Calculations'!D466,IF(Worksheets!$D$45='Yield Calculations'!$E$4,'Yield Calculations'!E466,IF(Worksheets!$D$45='Yield Calculations'!$F$4,'Yield Calculations'!F466,"Too Many Lanes"))))</f>
        <v>Too Many Lanes</v>
      </c>
      <c r="K466" s="83">
        <v>459</v>
      </c>
      <c r="L466" s="83" t="e">
        <f>Worksheets!$X$24*(K466-0.5)</f>
        <v>#VALUE!</v>
      </c>
      <c r="M466" s="90" t="e">
        <f>IF(Worksheets!$AA$24&gt;=K466,Worksheets!$L$45*Worksheets!$AD$29*(1-Worksheets!$AD$29)^('Yield Calculations'!K466-1),0)</f>
        <v>#VALUE!</v>
      </c>
      <c r="N466" s="90" t="e">
        <f>IF(Worksheets!$AA$24&gt;=K466,(Worksheets!$L$45-SUM($N$7:N465))*(((2*Worksheets!$L$44*(1-Worksheets!$L$44)*Worksheets!$AD$29)+(Worksheets!$L$44^2*Worksheets!$AD$29^2))/Worksheets!$L$45),0)</f>
        <v>#VALUE!</v>
      </c>
      <c r="O466" s="90" t="e">
        <f>IF(Worksheets!$AA$24&gt;=K466,(Worksheets!$L$45-SUM($O$7:O465))*((Worksheets!$L$44^3*Worksheets!$AD$29^3+3*Worksheets!$L$44^2*(1-Worksheets!$L$44)*Worksheets!$AD$29^2+3*Worksheets!$L$44*(1-Worksheets!$L$44)^2*Worksheets!$AD$29)/Worksheets!$L$45),0)</f>
        <v>#VALUE!</v>
      </c>
      <c r="P466" s="90" t="e">
        <f>IF(Worksheets!$AA$24&gt;=K466,(Worksheets!$L$45-SUM($P$7:P465))*((Worksheets!$L$44^4*Worksheets!$AD$29^4+4*Worksheets!$L$44^3*(1-Worksheets!$L$44)*Worksheets!$AD$29^3+6*Worksheets!$L$44^2*(1-Worksheets!$L$44)^2*Worksheets!$AD$29^2+4*Worksheets!$L$44*(1-Worksheets!$L$44^3)*Worksheets!$AD$29)/Worksheets!$L$45),0)</f>
        <v>#VALUE!</v>
      </c>
      <c r="Q466" s="90" t="str">
        <f>IF(Worksheets!$I$45='Yield Calculations'!$M$4,'Yield Calculations'!L466*'Yield Calculations'!M466,IF(Worksheets!$I$45='Yield Calculations'!$N$4,'Yield Calculations'!L466*'Yield Calculations'!N466,IF(Worksheets!$I$45='Yield Calculations'!$O$4,'Yield Calculations'!L466*'Yield Calculations'!O466,IF(Worksheets!$I$45='Yield Calculations'!$P$4,'Yield Calculations'!L466*'Yield Calculations'!P466,"Too Many Lanes"))))</f>
        <v>Too Many Lanes</v>
      </c>
      <c r="R466" s="90" t="str">
        <f>IF(Worksheets!$I$45='Yield Calculations'!$M$4,'Yield Calculations'!M466,IF(Worksheets!$I$45='Yield Calculations'!$N$4,'Yield Calculations'!N466,IF(Worksheets!$I$45='Yield Calculations'!$O$4,'Yield Calculations'!O466,IF(Worksheets!$I$45='Yield Calculations'!$P$4,'Yield Calculations'!P466,"Too Many Lanes"))))</f>
        <v>Too Many Lanes</v>
      </c>
    </row>
    <row r="467" spans="1:18">
      <c r="A467" s="83">
        <f t="shared" si="7"/>
        <v>460</v>
      </c>
      <c r="B467" s="83" t="e">
        <f>Worksheets!$S$24*(A467-0.5)</f>
        <v>#VALUE!</v>
      </c>
      <c r="C467" s="90" t="e">
        <f>IF(Worksheets!$V$24&gt;=A467,Worksheets!$G$45*Worksheets!$AD$29*(1-Worksheets!$AD$29)^('Yield Calculations'!A467-1),0)</f>
        <v>#VALUE!</v>
      </c>
      <c r="D467" s="90" t="e">
        <f>IF(Worksheets!$V$24&gt;=A467,(Worksheets!$G$45-SUM($D$7:D466))*(((2*Worksheets!$G$44*(1-Worksheets!$G$44)*Worksheets!$AD$29)+(Worksheets!$G$44^2*Worksheets!$AD$29^2))/Worksheets!$G$45),0)</f>
        <v>#VALUE!</v>
      </c>
      <c r="E467" s="90" t="e">
        <f>IF(Worksheets!$V$24&gt;=A467,(Worksheets!$G$45-SUM($E$7:E466))*((Worksheets!$G$44^3*Worksheets!$AD$29^3+3*Worksheets!$G$44^2*(1-Worksheets!$G$44)*Worksheets!$AD$29^2+3*Worksheets!$G$44*(1-Worksheets!$G$44)^2*Worksheets!$AD$29)/Worksheets!$G$45),0)</f>
        <v>#VALUE!</v>
      </c>
      <c r="F467" s="90" t="e">
        <f>IF(Worksheets!$V$24&gt;=A467,(Worksheets!$G$45-SUM($F$7:F466))*((Worksheets!$G$44^4*Worksheets!$AD$29^4+4*Worksheets!$G$44^3*(1-Worksheets!$G$44)*Worksheets!$AD$29^3+6*Worksheets!$G$44^2*(1-Worksheets!$G$44)^2*Worksheets!$AD$29^2+4*Worksheets!$G$44*(1-Worksheets!$G$44^3)*Worksheets!$AD$29)/Worksheets!$G$45),0)</f>
        <v>#VALUE!</v>
      </c>
      <c r="G467" s="90" t="str">
        <f>IF(Worksheets!$D$45='Yield Calculations'!$C$4,'Yield Calculations'!B467*'Yield Calculations'!C467,IF(Worksheets!$D$45='Yield Calculations'!$D$4,'Yield Calculations'!B467*'Yield Calculations'!D467,IF(Worksheets!$D$45='Yield Calculations'!$E$4,'Yield Calculations'!B467*'Yield Calculations'!E467,IF(Worksheets!$D$45='Yield Calculations'!$F$4,'Yield Calculations'!B467*'Yield Calculations'!F467,"Too Many Lanes"))))</f>
        <v>Too Many Lanes</v>
      </c>
      <c r="H467" s="90" t="str">
        <f>IF(Worksheets!$D$45='Yield Calculations'!$C$4,'Yield Calculations'!C467,IF(Worksheets!$D$45='Yield Calculations'!$D$4,'Yield Calculations'!D467,IF(Worksheets!$D$45='Yield Calculations'!$E$4,'Yield Calculations'!E467,IF(Worksheets!$D$45='Yield Calculations'!$F$4,'Yield Calculations'!F467,"Too Many Lanes"))))</f>
        <v>Too Many Lanes</v>
      </c>
      <c r="K467" s="83">
        <v>460</v>
      </c>
      <c r="L467" s="83" t="e">
        <f>Worksheets!$X$24*(K467-0.5)</f>
        <v>#VALUE!</v>
      </c>
      <c r="M467" s="90" t="e">
        <f>IF(Worksheets!$AA$24&gt;=K467,Worksheets!$L$45*Worksheets!$AD$29*(1-Worksheets!$AD$29)^('Yield Calculations'!K467-1),0)</f>
        <v>#VALUE!</v>
      </c>
      <c r="N467" s="90" t="e">
        <f>IF(Worksheets!$AA$24&gt;=K467,(Worksheets!$L$45-SUM($N$7:N466))*(((2*Worksheets!$L$44*(1-Worksheets!$L$44)*Worksheets!$AD$29)+(Worksheets!$L$44^2*Worksheets!$AD$29^2))/Worksheets!$L$45),0)</f>
        <v>#VALUE!</v>
      </c>
      <c r="O467" s="90" t="e">
        <f>IF(Worksheets!$AA$24&gt;=K467,(Worksheets!$L$45-SUM($O$7:O466))*((Worksheets!$L$44^3*Worksheets!$AD$29^3+3*Worksheets!$L$44^2*(1-Worksheets!$L$44)*Worksheets!$AD$29^2+3*Worksheets!$L$44*(1-Worksheets!$L$44)^2*Worksheets!$AD$29)/Worksheets!$L$45),0)</f>
        <v>#VALUE!</v>
      </c>
      <c r="P467" s="90" t="e">
        <f>IF(Worksheets!$AA$24&gt;=K467,(Worksheets!$L$45-SUM($P$7:P466))*((Worksheets!$L$44^4*Worksheets!$AD$29^4+4*Worksheets!$L$44^3*(1-Worksheets!$L$44)*Worksheets!$AD$29^3+6*Worksheets!$L$44^2*(1-Worksheets!$L$44)^2*Worksheets!$AD$29^2+4*Worksheets!$L$44*(1-Worksheets!$L$44^3)*Worksheets!$AD$29)/Worksheets!$L$45),0)</f>
        <v>#VALUE!</v>
      </c>
      <c r="Q467" s="90" t="str">
        <f>IF(Worksheets!$I$45='Yield Calculations'!$M$4,'Yield Calculations'!L467*'Yield Calculations'!M467,IF(Worksheets!$I$45='Yield Calculations'!$N$4,'Yield Calculations'!L467*'Yield Calculations'!N467,IF(Worksheets!$I$45='Yield Calculations'!$O$4,'Yield Calculations'!L467*'Yield Calculations'!O467,IF(Worksheets!$I$45='Yield Calculations'!$P$4,'Yield Calculations'!L467*'Yield Calculations'!P467,"Too Many Lanes"))))</f>
        <v>Too Many Lanes</v>
      </c>
      <c r="R467" s="90" t="str">
        <f>IF(Worksheets!$I$45='Yield Calculations'!$M$4,'Yield Calculations'!M467,IF(Worksheets!$I$45='Yield Calculations'!$N$4,'Yield Calculations'!N467,IF(Worksheets!$I$45='Yield Calculations'!$O$4,'Yield Calculations'!O467,IF(Worksheets!$I$45='Yield Calculations'!$P$4,'Yield Calculations'!P467,"Too Many Lanes"))))</f>
        <v>Too Many Lanes</v>
      </c>
    </row>
    <row r="468" spans="1:18">
      <c r="A468" s="83">
        <f t="shared" si="7"/>
        <v>461</v>
      </c>
      <c r="B468" s="83" t="e">
        <f>Worksheets!$S$24*(A468-0.5)</f>
        <v>#VALUE!</v>
      </c>
      <c r="C468" s="90" t="e">
        <f>IF(Worksheets!$V$24&gt;=A468,Worksheets!$G$45*Worksheets!$AD$29*(1-Worksheets!$AD$29)^('Yield Calculations'!A468-1),0)</f>
        <v>#VALUE!</v>
      </c>
      <c r="D468" s="90" t="e">
        <f>IF(Worksheets!$V$24&gt;=A468,(Worksheets!$G$45-SUM($D$7:D467))*(((2*Worksheets!$G$44*(1-Worksheets!$G$44)*Worksheets!$AD$29)+(Worksheets!$G$44^2*Worksheets!$AD$29^2))/Worksheets!$G$45),0)</f>
        <v>#VALUE!</v>
      </c>
      <c r="E468" s="90" t="e">
        <f>IF(Worksheets!$V$24&gt;=A468,(Worksheets!$G$45-SUM($E$7:E467))*((Worksheets!$G$44^3*Worksheets!$AD$29^3+3*Worksheets!$G$44^2*(1-Worksheets!$G$44)*Worksheets!$AD$29^2+3*Worksheets!$G$44*(1-Worksheets!$G$44)^2*Worksheets!$AD$29)/Worksheets!$G$45),0)</f>
        <v>#VALUE!</v>
      </c>
      <c r="F468" s="90" t="e">
        <f>IF(Worksheets!$V$24&gt;=A468,(Worksheets!$G$45-SUM($F$7:F467))*((Worksheets!$G$44^4*Worksheets!$AD$29^4+4*Worksheets!$G$44^3*(1-Worksheets!$G$44)*Worksheets!$AD$29^3+6*Worksheets!$G$44^2*(1-Worksheets!$G$44)^2*Worksheets!$AD$29^2+4*Worksheets!$G$44*(1-Worksheets!$G$44^3)*Worksheets!$AD$29)/Worksheets!$G$45),0)</f>
        <v>#VALUE!</v>
      </c>
      <c r="G468" s="90" t="str">
        <f>IF(Worksheets!$D$45='Yield Calculations'!$C$4,'Yield Calculations'!B468*'Yield Calculations'!C468,IF(Worksheets!$D$45='Yield Calculations'!$D$4,'Yield Calculations'!B468*'Yield Calculations'!D468,IF(Worksheets!$D$45='Yield Calculations'!$E$4,'Yield Calculations'!B468*'Yield Calculations'!E468,IF(Worksheets!$D$45='Yield Calculations'!$F$4,'Yield Calculations'!B468*'Yield Calculations'!F468,"Too Many Lanes"))))</f>
        <v>Too Many Lanes</v>
      </c>
      <c r="H468" s="90" t="str">
        <f>IF(Worksheets!$D$45='Yield Calculations'!$C$4,'Yield Calculations'!C468,IF(Worksheets!$D$45='Yield Calculations'!$D$4,'Yield Calculations'!D468,IF(Worksheets!$D$45='Yield Calculations'!$E$4,'Yield Calculations'!E468,IF(Worksheets!$D$45='Yield Calculations'!$F$4,'Yield Calculations'!F468,"Too Many Lanes"))))</f>
        <v>Too Many Lanes</v>
      </c>
      <c r="K468" s="83">
        <v>461</v>
      </c>
      <c r="L468" s="83" t="e">
        <f>Worksheets!$X$24*(K468-0.5)</f>
        <v>#VALUE!</v>
      </c>
      <c r="M468" s="90" t="e">
        <f>IF(Worksheets!$AA$24&gt;=K468,Worksheets!$L$45*Worksheets!$AD$29*(1-Worksheets!$AD$29)^('Yield Calculations'!K468-1),0)</f>
        <v>#VALUE!</v>
      </c>
      <c r="N468" s="90" t="e">
        <f>IF(Worksheets!$AA$24&gt;=K468,(Worksheets!$L$45-SUM($N$7:N467))*(((2*Worksheets!$L$44*(1-Worksheets!$L$44)*Worksheets!$AD$29)+(Worksheets!$L$44^2*Worksheets!$AD$29^2))/Worksheets!$L$45),0)</f>
        <v>#VALUE!</v>
      </c>
      <c r="O468" s="90" t="e">
        <f>IF(Worksheets!$AA$24&gt;=K468,(Worksheets!$L$45-SUM($O$7:O467))*((Worksheets!$L$44^3*Worksheets!$AD$29^3+3*Worksheets!$L$44^2*(1-Worksheets!$L$44)*Worksheets!$AD$29^2+3*Worksheets!$L$44*(1-Worksheets!$L$44)^2*Worksheets!$AD$29)/Worksheets!$L$45),0)</f>
        <v>#VALUE!</v>
      </c>
      <c r="P468" s="90" t="e">
        <f>IF(Worksheets!$AA$24&gt;=K468,(Worksheets!$L$45-SUM($P$7:P467))*((Worksheets!$L$44^4*Worksheets!$AD$29^4+4*Worksheets!$L$44^3*(1-Worksheets!$L$44)*Worksheets!$AD$29^3+6*Worksheets!$L$44^2*(1-Worksheets!$L$44)^2*Worksheets!$AD$29^2+4*Worksheets!$L$44*(1-Worksheets!$L$44^3)*Worksheets!$AD$29)/Worksheets!$L$45),0)</f>
        <v>#VALUE!</v>
      </c>
      <c r="Q468" s="90" t="str">
        <f>IF(Worksheets!$I$45='Yield Calculations'!$M$4,'Yield Calculations'!L468*'Yield Calculations'!M468,IF(Worksheets!$I$45='Yield Calculations'!$N$4,'Yield Calculations'!L468*'Yield Calculations'!N468,IF(Worksheets!$I$45='Yield Calculations'!$O$4,'Yield Calculations'!L468*'Yield Calculations'!O468,IF(Worksheets!$I$45='Yield Calculations'!$P$4,'Yield Calculations'!L468*'Yield Calculations'!P468,"Too Many Lanes"))))</f>
        <v>Too Many Lanes</v>
      </c>
      <c r="R468" s="90" t="str">
        <f>IF(Worksheets!$I$45='Yield Calculations'!$M$4,'Yield Calculations'!M468,IF(Worksheets!$I$45='Yield Calculations'!$N$4,'Yield Calculations'!N468,IF(Worksheets!$I$45='Yield Calculations'!$O$4,'Yield Calculations'!O468,IF(Worksheets!$I$45='Yield Calculations'!$P$4,'Yield Calculations'!P468,"Too Many Lanes"))))</f>
        <v>Too Many Lanes</v>
      </c>
    </row>
    <row r="469" spans="1:18">
      <c r="A469" s="83">
        <f t="shared" si="7"/>
        <v>462</v>
      </c>
      <c r="B469" s="83" t="e">
        <f>Worksheets!$S$24*(A469-0.5)</f>
        <v>#VALUE!</v>
      </c>
      <c r="C469" s="90" t="e">
        <f>IF(Worksheets!$V$24&gt;=A469,Worksheets!$G$45*Worksheets!$AD$29*(1-Worksheets!$AD$29)^('Yield Calculations'!A469-1),0)</f>
        <v>#VALUE!</v>
      </c>
      <c r="D469" s="90" t="e">
        <f>IF(Worksheets!$V$24&gt;=A469,(Worksheets!$G$45-SUM($D$7:D468))*(((2*Worksheets!$G$44*(1-Worksheets!$G$44)*Worksheets!$AD$29)+(Worksheets!$G$44^2*Worksheets!$AD$29^2))/Worksheets!$G$45),0)</f>
        <v>#VALUE!</v>
      </c>
      <c r="E469" s="90" t="e">
        <f>IF(Worksheets!$V$24&gt;=A469,(Worksheets!$G$45-SUM($E$7:E468))*((Worksheets!$G$44^3*Worksheets!$AD$29^3+3*Worksheets!$G$44^2*(1-Worksheets!$G$44)*Worksheets!$AD$29^2+3*Worksheets!$G$44*(1-Worksheets!$G$44)^2*Worksheets!$AD$29)/Worksheets!$G$45),0)</f>
        <v>#VALUE!</v>
      </c>
      <c r="F469" s="90" t="e">
        <f>IF(Worksheets!$V$24&gt;=A469,(Worksheets!$G$45-SUM($F$7:F468))*((Worksheets!$G$44^4*Worksheets!$AD$29^4+4*Worksheets!$G$44^3*(1-Worksheets!$G$44)*Worksheets!$AD$29^3+6*Worksheets!$G$44^2*(1-Worksheets!$G$44)^2*Worksheets!$AD$29^2+4*Worksheets!$G$44*(1-Worksheets!$G$44^3)*Worksheets!$AD$29)/Worksheets!$G$45),0)</f>
        <v>#VALUE!</v>
      </c>
      <c r="G469" s="90" t="str">
        <f>IF(Worksheets!$D$45='Yield Calculations'!$C$4,'Yield Calculations'!B469*'Yield Calculations'!C469,IF(Worksheets!$D$45='Yield Calculations'!$D$4,'Yield Calculations'!B469*'Yield Calculations'!D469,IF(Worksheets!$D$45='Yield Calculations'!$E$4,'Yield Calculations'!B469*'Yield Calculations'!E469,IF(Worksheets!$D$45='Yield Calculations'!$F$4,'Yield Calculations'!B469*'Yield Calculations'!F469,"Too Many Lanes"))))</f>
        <v>Too Many Lanes</v>
      </c>
      <c r="H469" s="90" t="str">
        <f>IF(Worksheets!$D$45='Yield Calculations'!$C$4,'Yield Calculations'!C469,IF(Worksheets!$D$45='Yield Calculations'!$D$4,'Yield Calculations'!D469,IF(Worksheets!$D$45='Yield Calculations'!$E$4,'Yield Calculations'!E469,IF(Worksheets!$D$45='Yield Calculations'!$F$4,'Yield Calculations'!F469,"Too Many Lanes"))))</f>
        <v>Too Many Lanes</v>
      </c>
      <c r="K469" s="83">
        <v>462</v>
      </c>
      <c r="L469" s="83" t="e">
        <f>Worksheets!$X$24*(K469-0.5)</f>
        <v>#VALUE!</v>
      </c>
      <c r="M469" s="90" t="e">
        <f>IF(Worksheets!$AA$24&gt;=K469,Worksheets!$L$45*Worksheets!$AD$29*(1-Worksheets!$AD$29)^('Yield Calculations'!K469-1),0)</f>
        <v>#VALUE!</v>
      </c>
      <c r="N469" s="90" t="e">
        <f>IF(Worksheets!$AA$24&gt;=K469,(Worksheets!$L$45-SUM($N$7:N468))*(((2*Worksheets!$L$44*(1-Worksheets!$L$44)*Worksheets!$AD$29)+(Worksheets!$L$44^2*Worksheets!$AD$29^2))/Worksheets!$L$45),0)</f>
        <v>#VALUE!</v>
      </c>
      <c r="O469" s="90" t="e">
        <f>IF(Worksheets!$AA$24&gt;=K469,(Worksheets!$L$45-SUM($O$7:O468))*((Worksheets!$L$44^3*Worksheets!$AD$29^3+3*Worksheets!$L$44^2*(1-Worksheets!$L$44)*Worksheets!$AD$29^2+3*Worksheets!$L$44*(1-Worksheets!$L$44)^2*Worksheets!$AD$29)/Worksheets!$L$45),0)</f>
        <v>#VALUE!</v>
      </c>
      <c r="P469" s="90" t="e">
        <f>IF(Worksheets!$AA$24&gt;=K469,(Worksheets!$L$45-SUM($P$7:P468))*((Worksheets!$L$44^4*Worksheets!$AD$29^4+4*Worksheets!$L$44^3*(1-Worksheets!$L$44)*Worksheets!$AD$29^3+6*Worksheets!$L$44^2*(1-Worksheets!$L$44)^2*Worksheets!$AD$29^2+4*Worksheets!$L$44*(1-Worksheets!$L$44^3)*Worksheets!$AD$29)/Worksheets!$L$45),0)</f>
        <v>#VALUE!</v>
      </c>
      <c r="Q469" s="90" t="str">
        <f>IF(Worksheets!$I$45='Yield Calculations'!$M$4,'Yield Calculations'!L469*'Yield Calculations'!M469,IF(Worksheets!$I$45='Yield Calculations'!$N$4,'Yield Calculations'!L469*'Yield Calculations'!N469,IF(Worksheets!$I$45='Yield Calculations'!$O$4,'Yield Calculations'!L469*'Yield Calculations'!O469,IF(Worksheets!$I$45='Yield Calculations'!$P$4,'Yield Calculations'!L469*'Yield Calculations'!P469,"Too Many Lanes"))))</f>
        <v>Too Many Lanes</v>
      </c>
      <c r="R469" s="90" t="str">
        <f>IF(Worksheets!$I$45='Yield Calculations'!$M$4,'Yield Calculations'!M469,IF(Worksheets!$I$45='Yield Calculations'!$N$4,'Yield Calculations'!N469,IF(Worksheets!$I$45='Yield Calculations'!$O$4,'Yield Calculations'!O469,IF(Worksheets!$I$45='Yield Calculations'!$P$4,'Yield Calculations'!P469,"Too Many Lanes"))))</f>
        <v>Too Many Lanes</v>
      </c>
    </row>
    <row r="470" spans="1:18">
      <c r="A470" s="83">
        <f t="shared" si="7"/>
        <v>463</v>
      </c>
      <c r="B470" s="83" t="e">
        <f>Worksheets!$S$24*(A470-0.5)</f>
        <v>#VALUE!</v>
      </c>
      <c r="C470" s="90" t="e">
        <f>IF(Worksheets!$V$24&gt;=A470,Worksheets!$G$45*Worksheets!$AD$29*(1-Worksheets!$AD$29)^('Yield Calculations'!A470-1),0)</f>
        <v>#VALUE!</v>
      </c>
      <c r="D470" s="90" t="e">
        <f>IF(Worksheets!$V$24&gt;=A470,(Worksheets!$G$45-SUM($D$7:D469))*(((2*Worksheets!$G$44*(1-Worksheets!$G$44)*Worksheets!$AD$29)+(Worksheets!$G$44^2*Worksheets!$AD$29^2))/Worksheets!$G$45),0)</f>
        <v>#VALUE!</v>
      </c>
      <c r="E470" s="90" t="e">
        <f>IF(Worksheets!$V$24&gt;=A470,(Worksheets!$G$45-SUM($E$7:E469))*((Worksheets!$G$44^3*Worksheets!$AD$29^3+3*Worksheets!$G$44^2*(1-Worksheets!$G$44)*Worksheets!$AD$29^2+3*Worksheets!$G$44*(1-Worksheets!$G$44)^2*Worksheets!$AD$29)/Worksheets!$G$45),0)</f>
        <v>#VALUE!</v>
      </c>
      <c r="F470" s="90" t="e">
        <f>IF(Worksheets!$V$24&gt;=A470,(Worksheets!$G$45-SUM($F$7:F469))*((Worksheets!$G$44^4*Worksheets!$AD$29^4+4*Worksheets!$G$44^3*(1-Worksheets!$G$44)*Worksheets!$AD$29^3+6*Worksheets!$G$44^2*(1-Worksheets!$G$44)^2*Worksheets!$AD$29^2+4*Worksheets!$G$44*(1-Worksheets!$G$44^3)*Worksheets!$AD$29)/Worksheets!$G$45),0)</f>
        <v>#VALUE!</v>
      </c>
      <c r="G470" s="90" t="str">
        <f>IF(Worksheets!$D$45='Yield Calculations'!$C$4,'Yield Calculations'!B470*'Yield Calculations'!C470,IF(Worksheets!$D$45='Yield Calculations'!$D$4,'Yield Calculations'!B470*'Yield Calculations'!D470,IF(Worksheets!$D$45='Yield Calculations'!$E$4,'Yield Calculations'!B470*'Yield Calculations'!E470,IF(Worksheets!$D$45='Yield Calculations'!$F$4,'Yield Calculations'!B470*'Yield Calculations'!F470,"Too Many Lanes"))))</f>
        <v>Too Many Lanes</v>
      </c>
      <c r="H470" s="90" t="str">
        <f>IF(Worksheets!$D$45='Yield Calculations'!$C$4,'Yield Calculations'!C470,IF(Worksheets!$D$45='Yield Calculations'!$D$4,'Yield Calculations'!D470,IF(Worksheets!$D$45='Yield Calculations'!$E$4,'Yield Calculations'!E470,IF(Worksheets!$D$45='Yield Calculations'!$F$4,'Yield Calculations'!F470,"Too Many Lanes"))))</f>
        <v>Too Many Lanes</v>
      </c>
      <c r="K470" s="83">
        <v>463</v>
      </c>
      <c r="L470" s="83" t="e">
        <f>Worksheets!$X$24*(K470-0.5)</f>
        <v>#VALUE!</v>
      </c>
      <c r="M470" s="90" t="e">
        <f>IF(Worksheets!$AA$24&gt;=K470,Worksheets!$L$45*Worksheets!$AD$29*(1-Worksheets!$AD$29)^('Yield Calculations'!K470-1),0)</f>
        <v>#VALUE!</v>
      </c>
      <c r="N470" s="90" t="e">
        <f>IF(Worksheets!$AA$24&gt;=K470,(Worksheets!$L$45-SUM($N$7:N469))*(((2*Worksheets!$L$44*(1-Worksheets!$L$44)*Worksheets!$AD$29)+(Worksheets!$L$44^2*Worksheets!$AD$29^2))/Worksheets!$L$45),0)</f>
        <v>#VALUE!</v>
      </c>
      <c r="O470" s="90" t="e">
        <f>IF(Worksheets!$AA$24&gt;=K470,(Worksheets!$L$45-SUM($O$7:O469))*((Worksheets!$L$44^3*Worksheets!$AD$29^3+3*Worksheets!$L$44^2*(1-Worksheets!$L$44)*Worksheets!$AD$29^2+3*Worksheets!$L$44*(1-Worksheets!$L$44)^2*Worksheets!$AD$29)/Worksheets!$L$45),0)</f>
        <v>#VALUE!</v>
      </c>
      <c r="P470" s="90" t="e">
        <f>IF(Worksheets!$AA$24&gt;=K470,(Worksheets!$L$45-SUM($P$7:P469))*((Worksheets!$L$44^4*Worksheets!$AD$29^4+4*Worksheets!$L$44^3*(1-Worksheets!$L$44)*Worksheets!$AD$29^3+6*Worksheets!$L$44^2*(1-Worksheets!$L$44)^2*Worksheets!$AD$29^2+4*Worksheets!$L$44*(1-Worksheets!$L$44^3)*Worksheets!$AD$29)/Worksheets!$L$45),0)</f>
        <v>#VALUE!</v>
      </c>
      <c r="Q470" s="90" t="str">
        <f>IF(Worksheets!$I$45='Yield Calculations'!$M$4,'Yield Calculations'!L470*'Yield Calculations'!M470,IF(Worksheets!$I$45='Yield Calculations'!$N$4,'Yield Calculations'!L470*'Yield Calculations'!N470,IF(Worksheets!$I$45='Yield Calculations'!$O$4,'Yield Calculations'!L470*'Yield Calculations'!O470,IF(Worksheets!$I$45='Yield Calculations'!$P$4,'Yield Calculations'!L470*'Yield Calculations'!P470,"Too Many Lanes"))))</f>
        <v>Too Many Lanes</v>
      </c>
      <c r="R470" s="90" t="str">
        <f>IF(Worksheets!$I$45='Yield Calculations'!$M$4,'Yield Calculations'!M470,IF(Worksheets!$I$45='Yield Calculations'!$N$4,'Yield Calculations'!N470,IF(Worksheets!$I$45='Yield Calculations'!$O$4,'Yield Calculations'!O470,IF(Worksheets!$I$45='Yield Calculations'!$P$4,'Yield Calculations'!P470,"Too Many Lanes"))))</f>
        <v>Too Many Lanes</v>
      </c>
    </row>
    <row r="471" spans="1:18">
      <c r="A471" s="83">
        <f t="shared" si="7"/>
        <v>464</v>
      </c>
      <c r="B471" s="83" t="e">
        <f>Worksheets!$S$24*(A471-0.5)</f>
        <v>#VALUE!</v>
      </c>
      <c r="C471" s="90" t="e">
        <f>IF(Worksheets!$V$24&gt;=A471,Worksheets!$G$45*Worksheets!$AD$29*(1-Worksheets!$AD$29)^('Yield Calculations'!A471-1),0)</f>
        <v>#VALUE!</v>
      </c>
      <c r="D471" s="90" t="e">
        <f>IF(Worksheets!$V$24&gt;=A471,(Worksheets!$G$45-SUM($D$7:D470))*(((2*Worksheets!$G$44*(1-Worksheets!$G$44)*Worksheets!$AD$29)+(Worksheets!$G$44^2*Worksheets!$AD$29^2))/Worksheets!$G$45),0)</f>
        <v>#VALUE!</v>
      </c>
      <c r="E471" s="90" t="e">
        <f>IF(Worksheets!$V$24&gt;=A471,(Worksheets!$G$45-SUM($E$7:E470))*((Worksheets!$G$44^3*Worksheets!$AD$29^3+3*Worksheets!$G$44^2*(1-Worksheets!$G$44)*Worksheets!$AD$29^2+3*Worksheets!$G$44*(1-Worksheets!$G$44)^2*Worksheets!$AD$29)/Worksheets!$G$45),0)</f>
        <v>#VALUE!</v>
      </c>
      <c r="F471" s="90" t="e">
        <f>IF(Worksheets!$V$24&gt;=A471,(Worksheets!$G$45-SUM($F$7:F470))*((Worksheets!$G$44^4*Worksheets!$AD$29^4+4*Worksheets!$G$44^3*(1-Worksheets!$G$44)*Worksheets!$AD$29^3+6*Worksheets!$G$44^2*(1-Worksheets!$G$44)^2*Worksheets!$AD$29^2+4*Worksheets!$G$44*(1-Worksheets!$G$44^3)*Worksheets!$AD$29)/Worksheets!$G$45),0)</f>
        <v>#VALUE!</v>
      </c>
      <c r="G471" s="90" t="str">
        <f>IF(Worksheets!$D$45='Yield Calculations'!$C$4,'Yield Calculations'!B471*'Yield Calculations'!C471,IF(Worksheets!$D$45='Yield Calculations'!$D$4,'Yield Calculations'!B471*'Yield Calculations'!D471,IF(Worksheets!$D$45='Yield Calculations'!$E$4,'Yield Calculations'!B471*'Yield Calculations'!E471,IF(Worksheets!$D$45='Yield Calculations'!$F$4,'Yield Calculations'!B471*'Yield Calculations'!F471,"Too Many Lanes"))))</f>
        <v>Too Many Lanes</v>
      </c>
      <c r="H471" s="90" t="str">
        <f>IF(Worksheets!$D$45='Yield Calculations'!$C$4,'Yield Calculations'!C471,IF(Worksheets!$D$45='Yield Calculations'!$D$4,'Yield Calculations'!D471,IF(Worksheets!$D$45='Yield Calculations'!$E$4,'Yield Calculations'!E471,IF(Worksheets!$D$45='Yield Calculations'!$F$4,'Yield Calculations'!F471,"Too Many Lanes"))))</f>
        <v>Too Many Lanes</v>
      </c>
      <c r="K471" s="83">
        <v>464</v>
      </c>
      <c r="L471" s="83" t="e">
        <f>Worksheets!$X$24*(K471-0.5)</f>
        <v>#VALUE!</v>
      </c>
      <c r="M471" s="90" t="e">
        <f>IF(Worksheets!$AA$24&gt;=K471,Worksheets!$L$45*Worksheets!$AD$29*(1-Worksheets!$AD$29)^('Yield Calculations'!K471-1),0)</f>
        <v>#VALUE!</v>
      </c>
      <c r="N471" s="90" t="e">
        <f>IF(Worksheets!$AA$24&gt;=K471,(Worksheets!$L$45-SUM($N$7:N470))*(((2*Worksheets!$L$44*(1-Worksheets!$L$44)*Worksheets!$AD$29)+(Worksheets!$L$44^2*Worksheets!$AD$29^2))/Worksheets!$L$45),0)</f>
        <v>#VALUE!</v>
      </c>
      <c r="O471" s="90" t="e">
        <f>IF(Worksheets!$AA$24&gt;=K471,(Worksheets!$L$45-SUM($O$7:O470))*((Worksheets!$L$44^3*Worksheets!$AD$29^3+3*Worksheets!$L$44^2*(1-Worksheets!$L$44)*Worksheets!$AD$29^2+3*Worksheets!$L$44*(1-Worksheets!$L$44)^2*Worksheets!$AD$29)/Worksheets!$L$45),0)</f>
        <v>#VALUE!</v>
      </c>
      <c r="P471" s="90" t="e">
        <f>IF(Worksheets!$AA$24&gt;=K471,(Worksheets!$L$45-SUM($P$7:P470))*((Worksheets!$L$44^4*Worksheets!$AD$29^4+4*Worksheets!$L$44^3*(1-Worksheets!$L$44)*Worksheets!$AD$29^3+6*Worksheets!$L$44^2*(1-Worksheets!$L$44)^2*Worksheets!$AD$29^2+4*Worksheets!$L$44*(1-Worksheets!$L$44^3)*Worksheets!$AD$29)/Worksheets!$L$45),0)</f>
        <v>#VALUE!</v>
      </c>
      <c r="Q471" s="90" t="str">
        <f>IF(Worksheets!$I$45='Yield Calculations'!$M$4,'Yield Calculations'!L471*'Yield Calculations'!M471,IF(Worksheets!$I$45='Yield Calculations'!$N$4,'Yield Calculations'!L471*'Yield Calculations'!N471,IF(Worksheets!$I$45='Yield Calculations'!$O$4,'Yield Calculations'!L471*'Yield Calculations'!O471,IF(Worksheets!$I$45='Yield Calculations'!$P$4,'Yield Calculations'!L471*'Yield Calculations'!P471,"Too Many Lanes"))))</f>
        <v>Too Many Lanes</v>
      </c>
      <c r="R471" s="90" t="str">
        <f>IF(Worksheets!$I$45='Yield Calculations'!$M$4,'Yield Calculations'!M471,IF(Worksheets!$I$45='Yield Calculations'!$N$4,'Yield Calculations'!N471,IF(Worksheets!$I$45='Yield Calculations'!$O$4,'Yield Calculations'!O471,IF(Worksheets!$I$45='Yield Calculations'!$P$4,'Yield Calculations'!P471,"Too Many Lanes"))))</f>
        <v>Too Many Lanes</v>
      </c>
    </row>
    <row r="472" spans="1:18">
      <c r="A472" s="83">
        <f t="shared" si="7"/>
        <v>465</v>
      </c>
      <c r="B472" s="83" t="e">
        <f>Worksheets!$S$24*(A472-0.5)</f>
        <v>#VALUE!</v>
      </c>
      <c r="C472" s="90" t="e">
        <f>IF(Worksheets!$V$24&gt;=A472,Worksheets!$G$45*Worksheets!$AD$29*(1-Worksheets!$AD$29)^('Yield Calculations'!A472-1),0)</f>
        <v>#VALUE!</v>
      </c>
      <c r="D472" s="90" t="e">
        <f>IF(Worksheets!$V$24&gt;=A472,(Worksheets!$G$45-SUM($D$7:D471))*(((2*Worksheets!$G$44*(1-Worksheets!$G$44)*Worksheets!$AD$29)+(Worksheets!$G$44^2*Worksheets!$AD$29^2))/Worksheets!$G$45),0)</f>
        <v>#VALUE!</v>
      </c>
      <c r="E472" s="90" t="e">
        <f>IF(Worksheets!$V$24&gt;=A472,(Worksheets!$G$45-SUM($E$7:E471))*((Worksheets!$G$44^3*Worksheets!$AD$29^3+3*Worksheets!$G$44^2*(1-Worksheets!$G$44)*Worksheets!$AD$29^2+3*Worksheets!$G$44*(1-Worksheets!$G$44)^2*Worksheets!$AD$29)/Worksheets!$G$45),0)</f>
        <v>#VALUE!</v>
      </c>
      <c r="F472" s="90" t="e">
        <f>IF(Worksheets!$V$24&gt;=A472,(Worksheets!$G$45-SUM($F$7:F471))*((Worksheets!$G$44^4*Worksheets!$AD$29^4+4*Worksheets!$G$44^3*(1-Worksheets!$G$44)*Worksheets!$AD$29^3+6*Worksheets!$G$44^2*(1-Worksheets!$G$44)^2*Worksheets!$AD$29^2+4*Worksheets!$G$44*(1-Worksheets!$G$44^3)*Worksheets!$AD$29)/Worksheets!$G$45),0)</f>
        <v>#VALUE!</v>
      </c>
      <c r="G472" s="90" t="str">
        <f>IF(Worksheets!$D$45='Yield Calculations'!$C$4,'Yield Calculations'!B472*'Yield Calculations'!C472,IF(Worksheets!$D$45='Yield Calculations'!$D$4,'Yield Calculations'!B472*'Yield Calculations'!D472,IF(Worksheets!$D$45='Yield Calculations'!$E$4,'Yield Calculations'!B472*'Yield Calculations'!E472,IF(Worksheets!$D$45='Yield Calculations'!$F$4,'Yield Calculations'!B472*'Yield Calculations'!F472,"Too Many Lanes"))))</f>
        <v>Too Many Lanes</v>
      </c>
      <c r="H472" s="90" t="str">
        <f>IF(Worksheets!$D$45='Yield Calculations'!$C$4,'Yield Calculations'!C472,IF(Worksheets!$D$45='Yield Calculations'!$D$4,'Yield Calculations'!D472,IF(Worksheets!$D$45='Yield Calculations'!$E$4,'Yield Calculations'!E472,IF(Worksheets!$D$45='Yield Calculations'!$F$4,'Yield Calculations'!F472,"Too Many Lanes"))))</f>
        <v>Too Many Lanes</v>
      </c>
      <c r="K472" s="83">
        <v>465</v>
      </c>
      <c r="L472" s="83" t="e">
        <f>Worksheets!$X$24*(K472-0.5)</f>
        <v>#VALUE!</v>
      </c>
      <c r="M472" s="90" t="e">
        <f>IF(Worksheets!$AA$24&gt;=K472,Worksheets!$L$45*Worksheets!$AD$29*(1-Worksheets!$AD$29)^('Yield Calculations'!K472-1),0)</f>
        <v>#VALUE!</v>
      </c>
      <c r="N472" s="90" t="e">
        <f>IF(Worksheets!$AA$24&gt;=K472,(Worksheets!$L$45-SUM($N$7:N471))*(((2*Worksheets!$L$44*(1-Worksheets!$L$44)*Worksheets!$AD$29)+(Worksheets!$L$44^2*Worksheets!$AD$29^2))/Worksheets!$L$45),0)</f>
        <v>#VALUE!</v>
      </c>
      <c r="O472" s="90" t="e">
        <f>IF(Worksheets!$AA$24&gt;=K472,(Worksheets!$L$45-SUM($O$7:O471))*((Worksheets!$L$44^3*Worksheets!$AD$29^3+3*Worksheets!$L$44^2*(1-Worksheets!$L$44)*Worksheets!$AD$29^2+3*Worksheets!$L$44*(1-Worksheets!$L$44)^2*Worksheets!$AD$29)/Worksheets!$L$45),0)</f>
        <v>#VALUE!</v>
      </c>
      <c r="P472" s="90" t="e">
        <f>IF(Worksheets!$AA$24&gt;=K472,(Worksheets!$L$45-SUM($P$7:P471))*((Worksheets!$L$44^4*Worksheets!$AD$29^4+4*Worksheets!$L$44^3*(1-Worksheets!$L$44)*Worksheets!$AD$29^3+6*Worksheets!$L$44^2*(1-Worksheets!$L$44)^2*Worksheets!$AD$29^2+4*Worksheets!$L$44*(1-Worksheets!$L$44^3)*Worksheets!$AD$29)/Worksheets!$L$45),0)</f>
        <v>#VALUE!</v>
      </c>
      <c r="Q472" s="90" t="str">
        <f>IF(Worksheets!$I$45='Yield Calculations'!$M$4,'Yield Calculations'!L472*'Yield Calculations'!M472,IF(Worksheets!$I$45='Yield Calculations'!$N$4,'Yield Calculations'!L472*'Yield Calculations'!N472,IF(Worksheets!$I$45='Yield Calculations'!$O$4,'Yield Calculations'!L472*'Yield Calculations'!O472,IF(Worksheets!$I$45='Yield Calculations'!$P$4,'Yield Calculations'!L472*'Yield Calculations'!P472,"Too Many Lanes"))))</f>
        <v>Too Many Lanes</v>
      </c>
      <c r="R472" s="90" t="str">
        <f>IF(Worksheets!$I$45='Yield Calculations'!$M$4,'Yield Calculations'!M472,IF(Worksheets!$I$45='Yield Calculations'!$N$4,'Yield Calculations'!N472,IF(Worksheets!$I$45='Yield Calculations'!$O$4,'Yield Calculations'!O472,IF(Worksheets!$I$45='Yield Calculations'!$P$4,'Yield Calculations'!P472,"Too Many Lanes"))))</f>
        <v>Too Many Lanes</v>
      </c>
    </row>
    <row r="473" spans="1:18">
      <c r="A473" s="83">
        <f t="shared" si="7"/>
        <v>466</v>
      </c>
      <c r="B473" s="83" t="e">
        <f>Worksheets!$S$24*(A473-0.5)</f>
        <v>#VALUE!</v>
      </c>
      <c r="C473" s="90" t="e">
        <f>IF(Worksheets!$V$24&gt;=A473,Worksheets!$G$45*Worksheets!$AD$29*(1-Worksheets!$AD$29)^('Yield Calculations'!A473-1),0)</f>
        <v>#VALUE!</v>
      </c>
      <c r="D473" s="90" t="e">
        <f>IF(Worksheets!$V$24&gt;=A473,(Worksheets!$G$45-SUM($D$7:D472))*(((2*Worksheets!$G$44*(1-Worksheets!$G$44)*Worksheets!$AD$29)+(Worksheets!$G$44^2*Worksheets!$AD$29^2))/Worksheets!$G$45),0)</f>
        <v>#VALUE!</v>
      </c>
      <c r="E473" s="90" t="e">
        <f>IF(Worksheets!$V$24&gt;=A473,(Worksheets!$G$45-SUM($E$7:E472))*((Worksheets!$G$44^3*Worksheets!$AD$29^3+3*Worksheets!$G$44^2*(1-Worksheets!$G$44)*Worksheets!$AD$29^2+3*Worksheets!$G$44*(1-Worksheets!$G$44)^2*Worksheets!$AD$29)/Worksheets!$G$45),0)</f>
        <v>#VALUE!</v>
      </c>
      <c r="F473" s="90" t="e">
        <f>IF(Worksheets!$V$24&gt;=A473,(Worksheets!$G$45-SUM($F$7:F472))*((Worksheets!$G$44^4*Worksheets!$AD$29^4+4*Worksheets!$G$44^3*(1-Worksheets!$G$44)*Worksheets!$AD$29^3+6*Worksheets!$G$44^2*(1-Worksheets!$G$44)^2*Worksheets!$AD$29^2+4*Worksheets!$G$44*(1-Worksheets!$G$44^3)*Worksheets!$AD$29)/Worksheets!$G$45),0)</f>
        <v>#VALUE!</v>
      </c>
      <c r="G473" s="90" t="str">
        <f>IF(Worksheets!$D$45='Yield Calculations'!$C$4,'Yield Calculations'!B473*'Yield Calculations'!C473,IF(Worksheets!$D$45='Yield Calculations'!$D$4,'Yield Calculations'!B473*'Yield Calculations'!D473,IF(Worksheets!$D$45='Yield Calculations'!$E$4,'Yield Calculations'!B473*'Yield Calculations'!E473,IF(Worksheets!$D$45='Yield Calculations'!$F$4,'Yield Calculations'!B473*'Yield Calculations'!F473,"Too Many Lanes"))))</f>
        <v>Too Many Lanes</v>
      </c>
      <c r="H473" s="90" t="str">
        <f>IF(Worksheets!$D$45='Yield Calculations'!$C$4,'Yield Calculations'!C473,IF(Worksheets!$D$45='Yield Calculations'!$D$4,'Yield Calculations'!D473,IF(Worksheets!$D$45='Yield Calculations'!$E$4,'Yield Calculations'!E473,IF(Worksheets!$D$45='Yield Calculations'!$F$4,'Yield Calculations'!F473,"Too Many Lanes"))))</f>
        <v>Too Many Lanes</v>
      </c>
      <c r="K473" s="83">
        <v>466</v>
      </c>
      <c r="L473" s="83" t="e">
        <f>Worksheets!$X$24*(K473-0.5)</f>
        <v>#VALUE!</v>
      </c>
      <c r="M473" s="90" t="e">
        <f>IF(Worksheets!$AA$24&gt;=K473,Worksheets!$L$45*Worksheets!$AD$29*(1-Worksheets!$AD$29)^('Yield Calculations'!K473-1),0)</f>
        <v>#VALUE!</v>
      </c>
      <c r="N473" s="90" t="e">
        <f>IF(Worksheets!$AA$24&gt;=K473,(Worksheets!$L$45-SUM($N$7:N472))*(((2*Worksheets!$L$44*(1-Worksheets!$L$44)*Worksheets!$AD$29)+(Worksheets!$L$44^2*Worksheets!$AD$29^2))/Worksheets!$L$45),0)</f>
        <v>#VALUE!</v>
      </c>
      <c r="O473" s="90" t="e">
        <f>IF(Worksheets!$AA$24&gt;=K473,(Worksheets!$L$45-SUM($O$7:O472))*((Worksheets!$L$44^3*Worksheets!$AD$29^3+3*Worksheets!$L$44^2*(1-Worksheets!$L$44)*Worksheets!$AD$29^2+3*Worksheets!$L$44*(1-Worksheets!$L$44)^2*Worksheets!$AD$29)/Worksheets!$L$45),0)</f>
        <v>#VALUE!</v>
      </c>
      <c r="P473" s="90" t="e">
        <f>IF(Worksheets!$AA$24&gt;=K473,(Worksheets!$L$45-SUM($P$7:P472))*((Worksheets!$L$44^4*Worksheets!$AD$29^4+4*Worksheets!$L$44^3*(1-Worksheets!$L$44)*Worksheets!$AD$29^3+6*Worksheets!$L$44^2*(1-Worksheets!$L$44)^2*Worksheets!$AD$29^2+4*Worksheets!$L$44*(1-Worksheets!$L$44^3)*Worksheets!$AD$29)/Worksheets!$L$45),0)</f>
        <v>#VALUE!</v>
      </c>
      <c r="Q473" s="90" t="str">
        <f>IF(Worksheets!$I$45='Yield Calculations'!$M$4,'Yield Calculations'!L473*'Yield Calculations'!M473,IF(Worksheets!$I$45='Yield Calculations'!$N$4,'Yield Calculations'!L473*'Yield Calculations'!N473,IF(Worksheets!$I$45='Yield Calculations'!$O$4,'Yield Calculations'!L473*'Yield Calculations'!O473,IF(Worksheets!$I$45='Yield Calculations'!$P$4,'Yield Calculations'!L473*'Yield Calculations'!P473,"Too Many Lanes"))))</f>
        <v>Too Many Lanes</v>
      </c>
      <c r="R473" s="90" t="str">
        <f>IF(Worksheets!$I$45='Yield Calculations'!$M$4,'Yield Calculations'!M473,IF(Worksheets!$I$45='Yield Calculations'!$N$4,'Yield Calculations'!N473,IF(Worksheets!$I$45='Yield Calculations'!$O$4,'Yield Calculations'!O473,IF(Worksheets!$I$45='Yield Calculations'!$P$4,'Yield Calculations'!P473,"Too Many Lanes"))))</f>
        <v>Too Many Lanes</v>
      </c>
    </row>
    <row r="474" spans="1:18">
      <c r="A474" s="83">
        <f t="shared" si="7"/>
        <v>467</v>
      </c>
      <c r="B474" s="83" t="e">
        <f>Worksheets!$S$24*(A474-0.5)</f>
        <v>#VALUE!</v>
      </c>
      <c r="C474" s="90" t="e">
        <f>IF(Worksheets!$V$24&gt;=A474,Worksheets!$G$45*Worksheets!$AD$29*(1-Worksheets!$AD$29)^('Yield Calculations'!A474-1),0)</f>
        <v>#VALUE!</v>
      </c>
      <c r="D474" s="90" t="e">
        <f>IF(Worksheets!$V$24&gt;=A474,(Worksheets!$G$45-SUM($D$7:D473))*(((2*Worksheets!$G$44*(1-Worksheets!$G$44)*Worksheets!$AD$29)+(Worksheets!$G$44^2*Worksheets!$AD$29^2))/Worksheets!$G$45),0)</f>
        <v>#VALUE!</v>
      </c>
      <c r="E474" s="90" t="e">
        <f>IF(Worksheets!$V$24&gt;=A474,(Worksheets!$G$45-SUM($E$7:E473))*((Worksheets!$G$44^3*Worksheets!$AD$29^3+3*Worksheets!$G$44^2*(1-Worksheets!$G$44)*Worksheets!$AD$29^2+3*Worksheets!$G$44*(1-Worksheets!$G$44)^2*Worksheets!$AD$29)/Worksheets!$G$45),0)</f>
        <v>#VALUE!</v>
      </c>
      <c r="F474" s="90" t="e">
        <f>IF(Worksheets!$V$24&gt;=A474,(Worksheets!$G$45-SUM($F$7:F473))*((Worksheets!$G$44^4*Worksheets!$AD$29^4+4*Worksheets!$G$44^3*(1-Worksheets!$G$44)*Worksheets!$AD$29^3+6*Worksheets!$G$44^2*(1-Worksheets!$G$44)^2*Worksheets!$AD$29^2+4*Worksheets!$G$44*(1-Worksheets!$G$44^3)*Worksheets!$AD$29)/Worksheets!$G$45),0)</f>
        <v>#VALUE!</v>
      </c>
      <c r="G474" s="90" t="str">
        <f>IF(Worksheets!$D$45='Yield Calculations'!$C$4,'Yield Calculations'!B474*'Yield Calculations'!C474,IF(Worksheets!$D$45='Yield Calculations'!$D$4,'Yield Calculations'!B474*'Yield Calculations'!D474,IF(Worksheets!$D$45='Yield Calculations'!$E$4,'Yield Calculations'!B474*'Yield Calculations'!E474,IF(Worksheets!$D$45='Yield Calculations'!$F$4,'Yield Calculations'!B474*'Yield Calculations'!F474,"Too Many Lanes"))))</f>
        <v>Too Many Lanes</v>
      </c>
      <c r="H474" s="90" t="str">
        <f>IF(Worksheets!$D$45='Yield Calculations'!$C$4,'Yield Calculations'!C474,IF(Worksheets!$D$45='Yield Calculations'!$D$4,'Yield Calculations'!D474,IF(Worksheets!$D$45='Yield Calculations'!$E$4,'Yield Calculations'!E474,IF(Worksheets!$D$45='Yield Calculations'!$F$4,'Yield Calculations'!F474,"Too Many Lanes"))))</f>
        <v>Too Many Lanes</v>
      </c>
      <c r="K474" s="83">
        <v>467</v>
      </c>
      <c r="L474" s="83" t="e">
        <f>Worksheets!$X$24*(K474-0.5)</f>
        <v>#VALUE!</v>
      </c>
      <c r="M474" s="90" t="e">
        <f>IF(Worksheets!$AA$24&gt;=K474,Worksheets!$L$45*Worksheets!$AD$29*(1-Worksheets!$AD$29)^('Yield Calculations'!K474-1),0)</f>
        <v>#VALUE!</v>
      </c>
      <c r="N474" s="90" t="e">
        <f>IF(Worksheets!$AA$24&gt;=K474,(Worksheets!$L$45-SUM($N$7:N473))*(((2*Worksheets!$L$44*(1-Worksheets!$L$44)*Worksheets!$AD$29)+(Worksheets!$L$44^2*Worksheets!$AD$29^2))/Worksheets!$L$45),0)</f>
        <v>#VALUE!</v>
      </c>
      <c r="O474" s="90" t="e">
        <f>IF(Worksheets!$AA$24&gt;=K474,(Worksheets!$L$45-SUM($O$7:O473))*((Worksheets!$L$44^3*Worksheets!$AD$29^3+3*Worksheets!$L$44^2*(1-Worksheets!$L$44)*Worksheets!$AD$29^2+3*Worksheets!$L$44*(1-Worksheets!$L$44)^2*Worksheets!$AD$29)/Worksheets!$L$45),0)</f>
        <v>#VALUE!</v>
      </c>
      <c r="P474" s="90" t="e">
        <f>IF(Worksheets!$AA$24&gt;=K474,(Worksheets!$L$45-SUM($P$7:P473))*((Worksheets!$L$44^4*Worksheets!$AD$29^4+4*Worksheets!$L$44^3*(1-Worksheets!$L$44)*Worksheets!$AD$29^3+6*Worksheets!$L$44^2*(1-Worksheets!$L$44)^2*Worksheets!$AD$29^2+4*Worksheets!$L$44*(1-Worksheets!$L$44^3)*Worksheets!$AD$29)/Worksheets!$L$45),0)</f>
        <v>#VALUE!</v>
      </c>
      <c r="Q474" s="90" t="str">
        <f>IF(Worksheets!$I$45='Yield Calculations'!$M$4,'Yield Calculations'!L474*'Yield Calculations'!M474,IF(Worksheets!$I$45='Yield Calculations'!$N$4,'Yield Calculations'!L474*'Yield Calculations'!N474,IF(Worksheets!$I$45='Yield Calculations'!$O$4,'Yield Calculations'!L474*'Yield Calculations'!O474,IF(Worksheets!$I$45='Yield Calculations'!$P$4,'Yield Calculations'!L474*'Yield Calculations'!P474,"Too Many Lanes"))))</f>
        <v>Too Many Lanes</v>
      </c>
      <c r="R474" s="90" t="str">
        <f>IF(Worksheets!$I$45='Yield Calculations'!$M$4,'Yield Calculations'!M474,IF(Worksheets!$I$45='Yield Calculations'!$N$4,'Yield Calculations'!N474,IF(Worksheets!$I$45='Yield Calculations'!$O$4,'Yield Calculations'!O474,IF(Worksheets!$I$45='Yield Calculations'!$P$4,'Yield Calculations'!P474,"Too Many Lanes"))))</f>
        <v>Too Many Lanes</v>
      </c>
    </row>
    <row r="475" spans="1:18">
      <c r="A475" s="83">
        <f t="shared" si="7"/>
        <v>468</v>
      </c>
      <c r="B475" s="83" t="e">
        <f>Worksheets!$S$24*(A475-0.5)</f>
        <v>#VALUE!</v>
      </c>
      <c r="C475" s="90" t="e">
        <f>IF(Worksheets!$V$24&gt;=A475,Worksheets!$G$45*Worksheets!$AD$29*(1-Worksheets!$AD$29)^('Yield Calculations'!A475-1),0)</f>
        <v>#VALUE!</v>
      </c>
      <c r="D475" s="90" t="e">
        <f>IF(Worksheets!$V$24&gt;=A475,(Worksheets!$G$45-SUM($D$7:D474))*(((2*Worksheets!$G$44*(1-Worksheets!$G$44)*Worksheets!$AD$29)+(Worksheets!$G$44^2*Worksheets!$AD$29^2))/Worksheets!$G$45),0)</f>
        <v>#VALUE!</v>
      </c>
      <c r="E475" s="90" t="e">
        <f>IF(Worksheets!$V$24&gt;=A475,(Worksheets!$G$45-SUM($E$7:E474))*((Worksheets!$G$44^3*Worksheets!$AD$29^3+3*Worksheets!$G$44^2*(1-Worksheets!$G$44)*Worksheets!$AD$29^2+3*Worksheets!$G$44*(1-Worksheets!$G$44)^2*Worksheets!$AD$29)/Worksheets!$G$45),0)</f>
        <v>#VALUE!</v>
      </c>
      <c r="F475" s="90" t="e">
        <f>IF(Worksheets!$V$24&gt;=A475,(Worksheets!$G$45-SUM($F$7:F474))*((Worksheets!$G$44^4*Worksheets!$AD$29^4+4*Worksheets!$G$44^3*(1-Worksheets!$G$44)*Worksheets!$AD$29^3+6*Worksheets!$G$44^2*(1-Worksheets!$G$44)^2*Worksheets!$AD$29^2+4*Worksheets!$G$44*(1-Worksheets!$G$44^3)*Worksheets!$AD$29)/Worksheets!$G$45),0)</f>
        <v>#VALUE!</v>
      </c>
      <c r="G475" s="90" t="str">
        <f>IF(Worksheets!$D$45='Yield Calculations'!$C$4,'Yield Calculations'!B475*'Yield Calculations'!C475,IF(Worksheets!$D$45='Yield Calculations'!$D$4,'Yield Calculations'!B475*'Yield Calculations'!D475,IF(Worksheets!$D$45='Yield Calculations'!$E$4,'Yield Calculations'!B475*'Yield Calculations'!E475,IF(Worksheets!$D$45='Yield Calculations'!$F$4,'Yield Calculations'!B475*'Yield Calculations'!F475,"Too Many Lanes"))))</f>
        <v>Too Many Lanes</v>
      </c>
      <c r="H475" s="90" t="str">
        <f>IF(Worksheets!$D$45='Yield Calculations'!$C$4,'Yield Calculations'!C475,IF(Worksheets!$D$45='Yield Calculations'!$D$4,'Yield Calculations'!D475,IF(Worksheets!$D$45='Yield Calculations'!$E$4,'Yield Calculations'!E475,IF(Worksheets!$D$45='Yield Calculations'!$F$4,'Yield Calculations'!F475,"Too Many Lanes"))))</f>
        <v>Too Many Lanes</v>
      </c>
      <c r="K475" s="83">
        <v>468</v>
      </c>
      <c r="L475" s="83" t="e">
        <f>Worksheets!$X$24*(K475-0.5)</f>
        <v>#VALUE!</v>
      </c>
      <c r="M475" s="90" t="e">
        <f>IF(Worksheets!$AA$24&gt;=K475,Worksheets!$L$45*Worksheets!$AD$29*(1-Worksheets!$AD$29)^('Yield Calculations'!K475-1),0)</f>
        <v>#VALUE!</v>
      </c>
      <c r="N475" s="90" t="e">
        <f>IF(Worksheets!$AA$24&gt;=K475,(Worksheets!$L$45-SUM($N$7:N474))*(((2*Worksheets!$L$44*(1-Worksheets!$L$44)*Worksheets!$AD$29)+(Worksheets!$L$44^2*Worksheets!$AD$29^2))/Worksheets!$L$45),0)</f>
        <v>#VALUE!</v>
      </c>
      <c r="O475" s="90" t="e">
        <f>IF(Worksheets!$AA$24&gt;=K475,(Worksheets!$L$45-SUM($O$7:O474))*((Worksheets!$L$44^3*Worksheets!$AD$29^3+3*Worksheets!$L$44^2*(1-Worksheets!$L$44)*Worksheets!$AD$29^2+3*Worksheets!$L$44*(1-Worksheets!$L$44)^2*Worksheets!$AD$29)/Worksheets!$L$45),0)</f>
        <v>#VALUE!</v>
      </c>
      <c r="P475" s="90" t="e">
        <f>IF(Worksheets!$AA$24&gt;=K475,(Worksheets!$L$45-SUM($P$7:P474))*((Worksheets!$L$44^4*Worksheets!$AD$29^4+4*Worksheets!$L$44^3*(1-Worksheets!$L$44)*Worksheets!$AD$29^3+6*Worksheets!$L$44^2*(1-Worksheets!$L$44)^2*Worksheets!$AD$29^2+4*Worksheets!$L$44*(1-Worksheets!$L$44^3)*Worksheets!$AD$29)/Worksheets!$L$45),0)</f>
        <v>#VALUE!</v>
      </c>
      <c r="Q475" s="90" t="str">
        <f>IF(Worksheets!$I$45='Yield Calculations'!$M$4,'Yield Calculations'!L475*'Yield Calculations'!M475,IF(Worksheets!$I$45='Yield Calculations'!$N$4,'Yield Calculations'!L475*'Yield Calculations'!N475,IF(Worksheets!$I$45='Yield Calculations'!$O$4,'Yield Calculations'!L475*'Yield Calculations'!O475,IF(Worksheets!$I$45='Yield Calculations'!$P$4,'Yield Calculations'!L475*'Yield Calculations'!P475,"Too Many Lanes"))))</f>
        <v>Too Many Lanes</v>
      </c>
      <c r="R475" s="90" t="str">
        <f>IF(Worksheets!$I$45='Yield Calculations'!$M$4,'Yield Calculations'!M475,IF(Worksheets!$I$45='Yield Calculations'!$N$4,'Yield Calculations'!N475,IF(Worksheets!$I$45='Yield Calculations'!$O$4,'Yield Calculations'!O475,IF(Worksheets!$I$45='Yield Calculations'!$P$4,'Yield Calculations'!P475,"Too Many Lanes"))))</f>
        <v>Too Many Lanes</v>
      </c>
    </row>
    <row r="476" spans="1:18">
      <c r="A476" s="83">
        <f t="shared" si="7"/>
        <v>469</v>
      </c>
      <c r="B476" s="83" t="e">
        <f>Worksheets!$S$24*(A476-0.5)</f>
        <v>#VALUE!</v>
      </c>
      <c r="C476" s="90" t="e">
        <f>IF(Worksheets!$V$24&gt;=A476,Worksheets!$G$45*Worksheets!$AD$29*(1-Worksheets!$AD$29)^('Yield Calculations'!A476-1),0)</f>
        <v>#VALUE!</v>
      </c>
      <c r="D476" s="90" t="e">
        <f>IF(Worksheets!$V$24&gt;=A476,(Worksheets!$G$45-SUM($D$7:D475))*(((2*Worksheets!$G$44*(1-Worksheets!$G$44)*Worksheets!$AD$29)+(Worksheets!$G$44^2*Worksheets!$AD$29^2))/Worksheets!$G$45),0)</f>
        <v>#VALUE!</v>
      </c>
      <c r="E476" s="90" t="e">
        <f>IF(Worksheets!$V$24&gt;=A476,(Worksheets!$G$45-SUM($E$7:E475))*((Worksheets!$G$44^3*Worksheets!$AD$29^3+3*Worksheets!$G$44^2*(1-Worksheets!$G$44)*Worksheets!$AD$29^2+3*Worksheets!$G$44*(1-Worksheets!$G$44)^2*Worksheets!$AD$29)/Worksheets!$G$45),0)</f>
        <v>#VALUE!</v>
      </c>
      <c r="F476" s="90" t="e">
        <f>IF(Worksheets!$V$24&gt;=A476,(Worksheets!$G$45-SUM($F$7:F475))*((Worksheets!$G$44^4*Worksheets!$AD$29^4+4*Worksheets!$G$44^3*(1-Worksheets!$G$44)*Worksheets!$AD$29^3+6*Worksheets!$G$44^2*(1-Worksheets!$G$44)^2*Worksheets!$AD$29^2+4*Worksheets!$G$44*(1-Worksheets!$G$44^3)*Worksheets!$AD$29)/Worksheets!$G$45),0)</f>
        <v>#VALUE!</v>
      </c>
      <c r="G476" s="90" t="str">
        <f>IF(Worksheets!$D$45='Yield Calculations'!$C$4,'Yield Calculations'!B476*'Yield Calculations'!C476,IF(Worksheets!$D$45='Yield Calculations'!$D$4,'Yield Calculations'!B476*'Yield Calculations'!D476,IF(Worksheets!$D$45='Yield Calculations'!$E$4,'Yield Calculations'!B476*'Yield Calculations'!E476,IF(Worksheets!$D$45='Yield Calculations'!$F$4,'Yield Calculations'!B476*'Yield Calculations'!F476,"Too Many Lanes"))))</f>
        <v>Too Many Lanes</v>
      </c>
      <c r="H476" s="90" t="str">
        <f>IF(Worksheets!$D$45='Yield Calculations'!$C$4,'Yield Calculations'!C476,IF(Worksheets!$D$45='Yield Calculations'!$D$4,'Yield Calculations'!D476,IF(Worksheets!$D$45='Yield Calculations'!$E$4,'Yield Calculations'!E476,IF(Worksheets!$D$45='Yield Calculations'!$F$4,'Yield Calculations'!F476,"Too Many Lanes"))))</f>
        <v>Too Many Lanes</v>
      </c>
      <c r="K476" s="83">
        <v>469</v>
      </c>
      <c r="L476" s="83" t="e">
        <f>Worksheets!$X$24*(K476-0.5)</f>
        <v>#VALUE!</v>
      </c>
      <c r="M476" s="90" t="e">
        <f>IF(Worksheets!$AA$24&gt;=K476,Worksheets!$L$45*Worksheets!$AD$29*(1-Worksheets!$AD$29)^('Yield Calculations'!K476-1),0)</f>
        <v>#VALUE!</v>
      </c>
      <c r="N476" s="90" t="e">
        <f>IF(Worksheets!$AA$24&gt;=K476,(Worksheets!$L$45-SUM($N$7:N475))*(((2*Worksheets!$L$44*(1-Worksheets!$L$44)*Worksheets!$AD$29)+(Worksheets!$L$44^2*Worksheets!$AD$29^2))/Worksheets!$L$45),0)</f>
        <v>#VALUE!</v>
      </c>
      <c r="O476" s="90" t="e">
        <f>IF(Worksheets!$AA$24&gt;=K476,(Worksheets!$L$45-SUM($O$7:O475))*((Worksheets!$L$44^3*Worksheets!$AD$29^3+3*Worksheets!$L$44^2*(1-Worksheets!$L$44)*Worksheets!$AD$29^2+3*Worksheets!$L$44*(1-Worksheets!$L$44)^2*Worksheets!$AD$29)/Worksheets!$L$45),0)</f>
        <v>#VALUE!</v>
      </c>
      <c r="P476" s="90" t="e">
        <f>IF(Worksheets!$AA$24&gt;=K476,(Worksheets!$L$45-SUM($P$7:P475))*((Worksheets!$L$44^4*Worksheets!$AD$29^4+4*Worksheets!$L$44^3*(1-Worksheets!$L$44)*Worksheets!$AD$29^3+6*Worksheets!$L$44^2*(1-Worksheets!$L$44)^2*Worksheets!$AD$29^2+4*Worksheets!$L$44*(1-Worksheets!$L$44^3)*Worksheets!$AD$29)/Worksheets!$L$45),0)</f>
        <v>#VALUE!</v>
      </c>
      <c r="Q476" s="90" t="str">
        <f>IF(Worksheets!$I$45='Yield Calculations'!$M$4,'Yield Calculations'!L476*'Yield Calculations'!M476,IF(Worksheets!$I$45='Yield Calculations'!$N$4,'Yield Calculations'!L476*'Yield Calculations'!N476,IF(Worksheets!$I$45='Yield Calculations'!$O$4,'Yield Calculations'!L476*'Yield Calculations'!O476,IF(Worksheets!$I$45='Yield Calculations'!$P$4,'Yield Calculations'!L476*'Yield Calculations'!P476,"Too Many Lanes"))))</f>
        <v>Too Many Lanes</v>
      </c>
      <c r="R476" s="90" t="str">
        <f>IF(Worksheets!$I$45='Yield Calculations'!$M$4,'Yield Calculations'!M476,IF(Worksheets!$I$45='Yield Calculations'!$N$4,'Yield Calculations'!N476,IF(Worksheets!$I$45='Yield Calculations'!$O$4,'Yield Calculations'!O476,IF(Worksheets!$I$45='Yield Calculations'!$P$4,'Yield Calculations'!P476,"Too Many Lanes"))))</f>
        <v>Too Many Lanes</v>
      </c>
    </row>
    <row r="477" spans="1:18">
      <c r="A477" s="83">
        <f t="shared" si="7"/>
        <v>470</v>
      </c>
      <c r="B477" s="83" t="e">
        <f>Worksheets!$S$24*(A477-0.5)</f>
        <v>#VALUE!</v>
      </c>
      <c r="C477" s="90" t="e">
        <f>IF(Worksheets!$V$24&gt;=A477,Worksheets!$G$45*Worksheets!$AD$29*(1-Worksheets!$AD$29)^('Yield Calculations'!A477-1),0)</f>
        <v>#VALUE!</v>
      </c>
      <c r="D477" s="90" t="e">
        <f>IF(Worksheets!$V$24&gt;=A477,(Worksheets!$G$45-SUM($D$7:D476))*(((2*Worksheets!$G$44*(1-Worksheets!$G$44)*Worksheets!$AD$29)+(Worksheets!$G$44^2*Worksheets!$AD$29^2))/Worksheets!$G$45),0)</f>
        <v>#VALUE!</v>
      </c>
      <c r="E477" s="90" t="e">
        <f>IF(Worksheets!$V$24&gt;=A477,(Worksheets!$G$45-SUM($E$7:E476))*((Worksheets!$G$44^3*Worksheets!$AD$29^3+3*Worksheets!$G$44^2*(1-Worksheets!$G$44)*Worksheets!$AD$29^2+3*Worksheets!$G$44*(1-Worksheets!$G$44)^2*Worksheets!$AD$29)/Worksheets!$G$45),0)</f>
        <v>#VALUE!</v>
      </c>
      <c r="F477" s="90" t="e">
        <f>IF(Worksheets!$V$24&gt;=A477,(Worksheets!$G$45-SUM($F$7:F476))*((Worksheets!$G$44^4*Worksheets!$AD$29^4+4*Worksheets!$G$44^3*(1-Worksheets!$G$44)*Worksheets!$AD$29^3+6*Worksheets!$G$44^2*(1-Worksheets!$G$44)^2*Worksheets!$AD$29^2+4*Worksheets!$G$44*(1-Worksheets!$G$44^3)*Worksheets!$AD$29)/Worksheets!$G$45),0)</f>
        <v>#VALUE!</v>
      </c>
      <c r="G477" s="90" t="str">
        <f>IF(Worksheets!$D$45='Yield Calculations'!$C$4,'Yield Calculations'!B477*'Yield Calculations'!C477,IF(Worksheets!$D$45='Yield Calculations'!$D$4,'Yield Calculations'!B477*'Yield Calculations'!D477,IF(Worksheets!$D$45='Yield Calculations'!$E$4,'Yield Calculations'!B477*'Yield Calculations'!E477,IF(Worksheets!$D$45='Yield Calculations'!$F$4,'Yield Calculations'!B477*'Yield Calculations'!F477,"Too Many Lanes"))))</f>
        <v>Too Many Lanes</v>
      </c>
      <c r="H477" s="90" t="str">
        <f>IF(Worksheets!$D$45='Yield Calculations'!$C$4,'Yield Calculations'!C477,IF(Worksheets!$D$45='Yield Calculations'!$D$4,'Yield Calculations'!D477,IF(Worksheets!$D$45='Yield Calculations'!$E$4,'Yield Calculations'!E477,IF(Worksheets!$D$45='Yield Calculations'!$F$4,'Yield Calculations'!F477,"Too Many Lanes"))))</f>
        <v>Too Many Lanes</v>
      </c>
      <c r="K477" s="83">
        <v>470</v>
      </c>
      <c r="L477" s="83" t="e">
        <f>Worksheets!$X$24*(K477-0.5)</f>
        <v>#VALUE!</v>
      </c>
      <c r="M477" s="90" t="e">
        <f>IF(Worksheets!$AA$24&gt;=K477,Worksheets!$L$45*Worksheets!$AD$29*(1-Worksheets!$AD$29)^('Yield Calculations'!K477-1),0)</f>
        <v>#VALUE!</v>
      </c>
      <c r="N477" s="90" t="e">
        <f>IF(Worksheets!$AA$24&gt;=K477,(Worksheets!$L$45-SUM($N$7:N476))*(((2*Worksheets!$L$44*(1-Worksheets!$L$44)*Worksheets!$AD$29)+(Worksheets!$L$44^2*Worksheets!$AD$29^2))/Worksheets!$L$45),0)</f>
        <v>#VALUE!</v>
      </c>
      <c r="O477" s="90" t="e">
        <f>IF(Worksheets!$AA$24&gt;=K477,(Worksheets!$L$45-SUM($O$7:O476))*((Worksheets!$L$44^3*Worksheets!$AD$29^3+3*Worksheets!$L$44^2*(1-Worksheets!$L$44)*Worksheets!$AD$29^2+3*Worksheets!$L$44*(1-Worksheets!$L$44)^2*Worksheets!$AD$29)/Worksheets!$L$45),0)</f>
        <v>#VALUE!</v>
      </c>
      <c r="P477" s="90" t="e">
        <f>IF(Worksheets!$AA$24&gt;=K477,(Worksheets!$L$45-SUM($P$7:P476))*((Worksheets!$L$44^4*Worksheets!$AD$29^4+4*Worksheets!$L$44^3*(1-Worksheets!$L$44)*Worksheets!$AD$29^3+6*Worksheets!$L$44^2*(1-Worksheets!$L$44)^2*Worksheets!$AD$29^2+4*Worksheets!$L$44*(1-Worksheets!$L$44^3)*Worksheets!$AD$29)/Worksheets!$L$45),0)</f>
        <v>#VALUE!</v>
      </c>
      <c r="Q477" s="90" t="str">
        <f>IF(Worksheets!$I$45='Yield Calculations'!$M$4,'Yield Calculations'!L477*'Yield Calculations'!M477,IF(Worksheets!$I$45='Yield Calculations'!$N$4,'Yield Calculations'!L477*'Yield Calculations'!N477,IF(Worksheets!$I$45='Yield Calculations'!$O$4,'Yield Calculations'!L477*'Yield Calculations'!O477,IF(Worksheets!$I$45='Yield Calculations'!$P$4,'Yield Calculations'!L477*'Yield Calculations'!P477,"Too Many Lanes"))))</f>
        <v>Too Many Lanes</v>
      </c>
      <c r="R477" s="90" t="str">
        <f>IF(Worksheets!$I$45='Yield Calculations'!$M$4,'Yield Calculations'!M477,IF(Worksheets!$I$45='Yield Calculations'!$N$4,'Yield Calculations'!N477,IF(Worksheets!$I$45='Yield Calculations'!$O$4,'Yield Calculations'!O477,IF(Worksheets!$I$45='Yield Calculations'!$P$4,'Yield Calculations'!P477,"Too Many Lanes"))))</f>
        <v>Too Many Lanes</v>
      </c>
    </row>
    <row r="478" spans="1:18">
      <c r="A478" s="83">
        <f t="shared" si="7"/>
        <v>471</v>
      </c>
      <c r="B478" s="83" t="e">
        <f>Worksheets!$S$24*(A478-0.5)</f>
        <v>#VALUE!</v>
      </c>
      <c r="C478" s="90" t="e">
        <f>IF(Worksheets!$V$24&gt;=A478,Worksheets!$G$45*Worksheets!$AD$29*(1-Worksheets!$AD$29)^('Yield Calculations'!A478-1),0)</f>
        <v>#VALUE!</v>
      </c>
      <c r="D478" s="90" t="e">
        <f>IF(Worksheets!$V$24&gt;=A478,(Worksheets!$G$45-SUM($D$7:D477))*(((2*Worksheets!$G$44*(1-Worksheets!$G$44)*Worksheets!$AD$29)+(Worksheets!$G$44^2*Worksheets!$AD$29^2))/Worksheets!$G$45),0)</f>
        <v>#VALUE!</v>
      </c>
      <c r="E478" s="90" t="e">
        <f>IF(Worksheets!$V$24&gt;=A478,(Worksheets!$G$45-SUM($E$7:E477))*((Worksheets!$G$44^3*Worksheets!$AD$29^3+3*Worksheets!$G$44^2*(1-Worksheets!$G$44)*Worksheets!$AD$29^2+3*Worksheets!$G$44*(1-Worksheets!$G$44)^2*Worksheets!$AD$29)/Worksheets!$G$45),0)</f>
        <v>#VALUE!</v>
      </c>
      <c r="F478" s="90" t="e">
        <f>IF(Worksheets!$V$24&gt;=A478,(Worksheets!$G$45-SUM($F$7:F477))*((Worksheets!$G$44^4*Worksheets!$AD$29^4+4*Worksheets!$G$44^3*(1-Worksheets!$G$44)*Worksheets!$AD$29^3+6*Worksheets!$G$44^2*(1-Worksheets!$G$44)^2*Worksheets!$AD$29^2+4*Worksheets!$G$44*(1-Worksheets!$G$44^3)*Worksheets!$AD$29)/Worksheets!$G$45),0)</f>
        <v>#VALUE!</v>
      </c>
      <c r="G478" s="90" t="str">
        <f>IF(Worksheets!$D$45='Yield Calculations'!$C$4,'Yield Calculations'!B478*'Yield Calculations'!C478,IF(Worksheets!$D$45='Yield Calculations'!$D$4,'Yield Calculations'!B478*'Yield Calculations'!D478,IF(Worksheets!$D$45='Yield Calculations'!$E$4,'Yield Calculations'!B478*'Yield Calculations'!E478,IF(Worksheets!$D$45='Yield Calculations'!$F$4,'Yield Calculations'!B478*'Yield Calculations'!F478,"Too Many Lanes"))))</f>
        <v>Too Many Lanes</v>
      </c>
      <c r="H478" s="90" t="str">
        <f>IF(Worksheets!$D$45='Yield Calculations'!$C$4,'Yield Calculations'!C478,IF(Worksheets!$D$45='Yield Calculations'!$D$4,'Yield Calculations'!D478,IF(Worksheets!$D$45='Yield Calculations'!$E$4,'Yield Calculations'!E478,IF(Worksheets!$D$45='Yield Calculations'!$F$4,'Yield Calculations'!F478,"Too Many Lanes"))))</f>
        <v>Too Many Lanes</v>
      </c>
      <c r="K478" s="83">
        <v>471</v>
      </c>
      <c r="L478" s="83" t="e">
        <f>Worksheets!$X$24*(K478-0.5)</f>
        <v>#VALUE!</v>
      </c>
      <c r="M478" s="90" t="e">
        <f>IF(Worksheets!$AA$24&gt;=K478,Worksheets!$L$45*Worksheets!$AD$29*(1-Worksheets!$AD$29)^('Yield Calculations'!K478-1),0)</f>
        <v>#VALUE!</v>
      </c>
      <c r="N478" s="90" t="e">
        <f>IF(Worksheets!$AA$24&gt;=K478,(Worksheets!$L$45-SUM($N$7:N477))*(((2*Worksheets!$L$44*(1-Worksheets!$L$44)*Worksheets!$AD$29)+(Worksheets!$L$44^2*Worksheets!$AD$29^2))/Worksheets!$L$45),0)</f>
        <v>#VALUE!</v>
      </c>
      <c r="O478" s="90" t="e">
        <f>IF(Worksheets!$AA$24&gt;=K478,(Worksheets!$L$45-SUM($O$7:O477))*((Worksheets!$L$44^3*Worksheets!$AD$29^3+3*Worksheets!$L$44^2*(1-Worksheets!$L$44)*Worksheets!$AD$29^2+3*Worksheets!$L$44*(1-Worksheets!$L$44)^2*Worksheets!$AD$29)/Worksheets!$L$45),0)</f>
        <v>#VALUE!</v>
      </c>
      <c r="P478" s="90" t="e">
        <f>IF(Worksheets!$AA$24&gt;=K478,(Worksheets!$L$45-SUM($P$7:P477))*((Worksheets!$L$44^4*Worksheets!$AD$29^4+4*Worksheets!$L$44^3*(1-Worksheets!$L$44)*Worksheets!$AD$29^3+6*Worksheets!$L$44^2*(1-Worksheets!$L$44)^2*Worksheets!$AD$29^2+4*Worksheets!$L$44*(1-Worksheets!$L$44^3)*Worksheets!$AD$29)/Worksheets!$L$45),0)</f>
        <v>#VALUE!</v>
      </c>
      <c r="Q478" s="90" t="str">
        <f>IF(Worksheets!$I$45='Yield Calculations'!$M$4,'Yield Calculations'!L478*'Yield Calculations'!M478,IF(Worksheets!$I$45='Yield Calculations'!$N$4,'Yield Calculations'!L478*'Yield Calculations'!N478,IF(Worksheets!$I$45='Yield Calculations'!$O$4,'Yield Calculations'!L478*'Yield Calculations'!O478,IF(Worksheets!$I$45='Yield Calculations'!$P$4,'Yield Calculations'!L478*'Yield Calculations'!P478,"Too Many Lanes"))))</f>
        <v>Too Many Lanes</v>
      </c>
      <c r="R478" s="90" t="str">
        <f>IF(Worksheets!$I$45='Yield Calculations'!$M$4,'Yield Calculations'!M478,IF(Worksheets!$I$45='Yield Calculations'!$N$4,'Yield Calculations'!N478,IF(Worksheets!$I$45='Yield Calculations'!$O$4,'Yield Calculations'!O478,IF(Worksheets!$I$45='Yield Calculations'!$P$4,'Yield Calculations'!P478,"Too Many Lanes"))))</f>
        <v>Too Many Lanes</v>
      </c>
    </row>
    <row r="479" spans="1:18">
      <c r="A479" s="83">
        <f t="shared" si="7"/>
        <v>472</v>
      </c>
      <c r="B479" s="83" t="e">
        <f>Worksheets!$S$24*(A479-0.5)</f>
        <v>#VALUE!</v>
      </c>
      <c r="C479" s="90" t="e">
        <f>IF(Worksheets!$V$24&gt;=A479,Worksheets!$G$45*Worksheets!$AD$29*(1-Worksheets!$AD$29)^('Yield Calculations'!A479-1),0)</f>
        <v>#VALUE!</v>
      </c>
      <c r="D479" s="90" t="e">
        <f>IF(Worksheets!$V$24&gt;=A479,(Worksheets!$G$45-SUM($D$7:D478))*(((2*Worksheets!$G$44*(1-Worksheets!$G$44)*Worksheets!$AD$29)+(Worksheets!$G$44^2*Worksheets!$AD$29^2))/Worksheets!$G$45),0)</f>
        <v>#VALUE!</v>
      </c>
      <c r="E479" s="90" t="e">
        <f>IF(Worksheets!$V$24&gt;=A479,(Worksheets!$G$45-SUM($E$7:E478))*((Worksheets!$G$44^3*Worksheets!$AD$29^3+3*Worksheets!$G$44^2*(1-Worksheets!$G$44)*Worksheets!$AD$29^2+3*Worksheets!$G$44*(1-Worksheets!$G$44)^2*Worksheets!$AD$29)/Worksheets!$G$45),0)</f>
        <v>#VALUE!</v>
      </c>
      <c r="F479" s="90" t="e">
        <f>IF(Worksheets!$V$24&gt;=A479,(Worksheets!$G$45-SUM($F$7:F478))*((Worksheets!$G$44^4*Worksheets!$AD$29^4+4*Worksheets!$G$44^3*(1-Worksheets!$G$44)*Worksheets!$AD$29^3+6*Worksheets!$G$44^2*(1-Worksheets!$G$44)^2*Worksheets!$AD$29^2+4*Worksheets!$G$44*(1-Worksheets!$G$44^3)*Worksheets!$AD$29)/Worksheets!$G$45),0)</f>
        <v>#VALUE!</v>
      </c>
      <c r="G479" s="90" t="str">
        <f>IF(Worksheets!$D$45='Yield Calculations'!$C$4,'Yield Calculations'!B479*'Yield Calculations'!C479,IF(Worksheets!$D$45='Yield Calculations'!$D$4,'Yield Calculations'!B479*'Yield Calculations'!D479,IF(Worksheets!$D$45='Yield Calculations'!$E$4,'Yield Calculations'!B479*'Yield Calculations'!E479,IF(Worksheets!$D$45='Yield Calculations'!$F$4,'Yield Calculations'!B479*'Yield Calculations'!F479,"Too Many Lanes"))))</f>
        <v>Too Many Lanes</v>
      </c>
      <c r="H479" s="90" t="str">
        <f>IF(Worksheets!$D$45='Yield Calculations'!$C$4,'Yield Calculations'!C479,IF(Worksheets!$D$45='Yield Calculations'!$D$4,'Yield Calculations'!D479,IF(Worksheets!$D$45='Yield Calculations'!$E$4,'Yield Calculations'!E479,IF(Worksheets!$D$45='Yield Calculations'!$F$4,'Yield Calculations'!F479,"Too Many Lanes"))))</f>
        <v>Too Many Lanes</v>
      </c>
      <c r="K479" s="83">
        <v>472</v>
      </c>
      <c r="L479" s="83" t="e">
        <f>Worksheets!$X$24*(K479-0.5)</f>
        <v>#VALUE!</v>
      </c>
      <c r="M479" s="90" t="e">
        <f>IF(Worksheets!$AA$24&gt;=K479,Worksheets!$L$45*Worksheets!$AD$29*(1-Worksheets!$AD$29)^('Yield Calculations'!K479-1),0)</f>
        <v>#VALUE!</v>
      </c>
      <c r="N479" s="90" t="e">
        <f>IF(Worksheets!$AA$24&gt;=K479,(Worksheets!$L$45-SUM($N$7:N478))*(((2*Worksheets!$L$44*(1-Worksheets!$L$44)*Worksheets!$AD$29)+(Worksheets!$L$44^2*Worksheets!$AD$29^2))/Worksheets!$L$45),0)</f>
        <v>#VALUE!</v>
      </c>
      <c r="O479" s="90" t="e">
        <f>IF(Worksheets!$AA$24&gt;=K479,(Worksheets!$L$45-SUM($O$7:O478))*((Worksheets!$L$44^3*Worksheets!$AD$29^3+3*Worksheets!$L$44^2*(1-Worksheets!$L$44)*Worksheets!$AD$29^2+3*Worksheets!$L$44*(1-Worksheets!$L$44)^2*Worksheets!$AD$29)/Worksheets!$L$45),0)</f>
        <v>#VALUE!</v>
      </c>
      <c r="P479" s="90" t="e">
        <f>IF(Worksheets!$AA$24&gt;=K479,(Worksheets!$L$45-SUM($P$7:P478))*((Worksheets!$L$44^4*Worksheets!$AD$29^4+4*Worksheets!$L$44^3*(1-Worksheets!$L$44)*Worksheets!$AD$29^3+6*Worksheets!$L$44^2*(1-Worksheets!$L$44)^2*Worksheets!$AD$29^2+4*Worksheets!$L$44*(1-Worksheets!$L$44^3)*Worksheets!$AD$29)/Worksheets!$L$45),0)</f>
        <v>#VALUE!</v>
      </c>
      <c r="Q479" s="90" t="str">
        <f>IF(Worksheets!$I$45='Yield Calculations'!$M$4,'Yield Calculations'!L479*'Yield Calculations'!M479,IF(Worksheets!$I$45='Yield Calculations'!$N$4,'Yield Calculations'!L479*'Yield Calculations'!N479,IF(Worksheets!$I$45='Yield Calculations'!$O$4,'Yield Calculations'!L479*'Yield Calculations'!O479,IF(Worksheets!$I$45='Yield Calculations'!$P$4,'Yield Calculations'!L479*'Yield Calculations'!P479,"Too Many Lanes"))))</f>
        <v>Too Many Lanes</v>
      </c>
      <c r="R479" s="90" t="str">
        <f>IF(Worksheets!$I$45='Yield Calculations'!$M$4,'Yield Calculations'!M479,IF(Worksheets!$I$45='Yield Calculations'!$N$4,'Yield Calculations'!N479,IF(Worksheets!$I$45='Yield Calculations'!$O$4,'Yield Calculations'!O479,IF(Worksheets!$I$45='Yield Calculations'!$P$4,'Yield Calculations'!P479,"Too Many Lanes"))))</f>
        <v>Too Many Lanes</v>
      </c>
    </row>
    <row r="480" spans="1:18">
      <c r="A480" s="83">
        <f t="shared" si="7"/>
        <v>473</v>
      </c>
      <c r="B480" s="83" t="e">
        <f>Worksheets!$S$24*(A480-0.5)</f>
        <v>#VALUE!</v>
      </c>
      <c r="C480" s="90" t="e">
        <f>IF(Worksheets!$V$24&gt;=A480,Worksheets!$G$45*Worksheets!$AD$29*(1-Worksheets!$AD$29)^('Yield Calculations'!A480-1),0)</f>
        <v>#VALUE!</v>
      </c>
      <c r="D480" s="90" t="e">
        <f>IF(Worksheets!$V$24&gt;=A480,(Worksheets!$G$45-SUM($D$7:D479))*(((2*Worksheets!$G$44*(1-Worksheets!$G$44)*Worksheets!$AD$29)+(Worksheets!$G$44^2*Worksheets!$AD$29^2))/Worksheets!$G$45),0)</f>
        <v>#VALUE!</v>
      </c>
      <c r="E480" s="90" t="e">
        <f>IF(Worksheets!$V$24&gt;=A480,(Worksheets!$G$45-SUM($E$7:E479))*((Worksheets!$G$44^3*Worksheets!$AD$29^3+3*Worksheets!$G$44^2*(1-Worksheets!$G$44)*Worksheets!$AD$29^2+3*Worksheets!$G$44*(1-Worksheets!$G$44)^2*Worksheets!$AD$29)/Worksheets!$G$45),0)</f>
        <v>#VALUE!</v>
      </c>
      <c r="F480" s="90" t="e">
        <f>IF(Worksheets!$V$24&gt;=A480,(Worksheets!$G$45-SUM($F$7:F479))*((Worksheets!$G$44^4*Worksheets!$AD$29^4+4*Worksheets!$G$44^3*(1-Worksheets!$G$44)*Worksheets!$AD$29^3+6*Worksheets!$G$44^2*(1-Worksheets!$G$44)^2*Worksheets!$AD$29^2+4*Worksheets!$G$44*(1-Worksheets!$G$44^3)*Worksheets!$AD$29)/Worksheets!$G$45),0)</f>
        <v>#VALUE!</v>
      </c>
      <c r="G480" s="90" t="str">
        <f>IF(Worksheets!$D$45='Yield Calculations'!$C$4,'Yield Calculations'!B480*'Yield Calculations'!C480,IF(Worksheets!$D$45='Yield Calculations'!$D$4,'Yield Calculations'!B480*'Yield Calculations'!D480,IF(Worksheets!$D$45='Yield Calculations'!$E$4,'Yield Calculations'!B480*'Yield Calculations'!E480,IF(Worksheets!$D$45='Yield Calculations'!$F$4,'Yield Calculations'!B480*'Yield Calculations'!F480,"Too Many Lanes"))))</f>
        <v>Too Many Lanes</v>
      </c>
      <c r="H480" s="90" t="str">
        <f>IF(Worksheets!$D$45='Yield Calculations'!$C$4,'Yield Calculations'!C480,IF(Worksheets!$D$45='Yield Calculations'!$D$4,'Yield Calculations'!D480,IF(Worksheets!$D$45='Yield Calculations'!$E$4,'Yield Calculations'!E480,IF(Worksheets!$D$45='Yield Calculations'!$F$4,'Yield Calculations'!F480,"Too Many Lanes"))))</f>
        <v>Too Many Lanes</v>
      </c>
      <c r="K480" s="83">
        <v>473</v>
      </c>
      <c r="L480" s="83" t="e">
        <f>Worksheets!$X$24*(K480-0.5)</f>
        <v>#VALUE!</v>
      </c>
      <c r="M480" s="90" t="e">
        <f>IF(Worksheets!$AA$24&gt;=K480,Worksheets!$L$45*Worksheets!$AD$29*(1-Worksheets!$AD$29)^('Yield Calculations'!K480-1),0)</f>
        <v>#VALUE!</v>
      </c>
      <c r="N480" s="90" t="e">
        <f>IF(Worksheets!$AA$24&gt;=K480,(Worksheets!$L$45-SUM($N$7:N479))*(((2*Worksheets!$L$44*(1-Worksheets!$L$44)*Worksheets!$AD$29)+(Worksheets!$L$44^2*Worksheets!$AD$29^2))/Worksheets!$L$45),0)</f>
        <v>#VALUE!</v>
      </c>
      <c r="O480" s="90" t="e">
        <f>IF(Worksheets!$AA$24&gt;=K480,(Worksheets!$L$45-SUM($O$7:O479))*((Worksheets!$L$44^3*Worksheets!$AD$29^3+3*Worksheets!$L$44^2*(1-Worksheets!$L$44)*Worksheets!$AD$29^2+3*Worksheets!$L$44*(1-Worksheets!$L$44)^2*Worksheets!$AD$29)/Worksheets!$L$45),0)</f>
        <v>#VALUE!</v>
      </c>
      <c r="P480" s="90" t="e">
        <f>IF(Worksheets!$AA$24&gt;=K480,(Worksheets!$L$45-SUM($P$7:P479))*((Worksheets!$L$44^4*Worksheets!$AD$29^4+4*Worksheets!$L$44^3*(1-Worksheets!$L$44)*Worksheets!$AD$29^3+6*Worksheets!$L$44^2*(1-Worksheets!$L$44)^2*Worksheets!$AD$29^2+4*Worksheets!$L$44*(1-Worksheets!$L$44^3)*Worksheets!$AD$29)/Worksheets!$L$45),0)</f>
        <v>#VALUE!</v>
      </c>
      <c r="Q480" s="90" t="str">
        <f>IF(Worksheets!$I$45='Yield Calculations'!$M$4,'Yield Calculations'!L480*'Yield Calculations'!M480,IF(Worksheets!$I$45='Yield Calculations'!$N$4,'Yield Calculations'!L480*'Yield Calculations'!N480,IF(Worksheets!$I$45='Yield Calculations'!$O$4,'Yield Calculations'!L480*'Yield Calculations'!O480,IF(Worksheets!$I$45='Yield Calculations'!$P$4,'Yield Calculations'!L480*'Yield Calculations'!P480,"Too Many Lanes"))))</f>
        <v>Too Many Lanes</v>
      </c>
      <c r="R480" s="90" t="str">
        <f>IF(Worksheets!$I$45='Yield Calculations'!$M$4,'Yield Calculations'!M480,IF(Worksheets!$I$45='Yield Calculations'!$N$4,'Yield Calculations'!N480,IF(Worksheets!$I$45='Yield Calculations'!$O$4,'Yield Calculations'!O480,IF(Worksheets!$I$45='Yield Calculations'!$P$4,'Yield Calculations'!P480,"Too Many Lanes"))))</f>
        <v>Too Many Lanes</v>
      </c>
    </row>
    <row r="481" spans="1:18">
      <c r="A481" s="83">
        <f t="shared" si="7"/>
        <v>474</v>
      </c>
      <c r="B481" s="83" t="e">
        <f>Worksheets!$S$24*(A481-0.5)</f>
        <v>#VALUE!</v>
      </c>
      <c r="C481" s="90" t="e">
        <f>IF(Worksheets!$V$24&gt;=A481,Worksheets!$G$45*Worksheets!$AD$29*(1-Worksheets!$AD$29)^('Yield Calculations'!A481-1),0)</f>
        <v>#VALUE!</v>
      </c>
      <c r="D481" s="90" t="e">
        <f>IF(Worksheets!$V$24&gt;=A481,(Worksheets!$G$45-SUM($D$7:D480))*(((2*Worksheets!$G$44*(1-Worksheets!$G$44)*Worksheets!$AD$29)+(Worksheets!$G$44^2*Worksheets!$AD$29^2))/Worksheets!$G$45),0)</f>
        <v>#VALUE!</v>
      </c>
      <c r="E481" s="90" t="e">
        <f>IF(Worksheets!$V$24&gt;=A481,(Worksheets!$G$45-SUM($E$7:E480))*((Worksheets!$G$44^3*Worksheets!$AD$29^3+3*Worksheets!$G$44^2*(1-Worksheets!$G$44)*Worksheets!$AD$29^2+3*Worksheets!$G$44*(1-Worksheets!$G$44)^2*Worksheets!$AD$29)/Worksheets!$G$45),0)</f>
        <v>#VALUE!</v>
      </c>
      <c r="F481" s="90" t="e">
        <f>IF(Worksheets!$V$24&gt;=A481,(Worksheets!$G$45-SUM($F$7:F480))*((Worksheets!$G$44^4*Worksheets!$AD$29^4+4*Worksheets!$G$44^3*(1-Worksheets!$G$44)*Worksheets!$AD$29^3+6*Worksheets!$G$44^2*(1-Worksheets!$G$44)^2*Worksheets!$AD$29^2+4*Worksheets!$G$44*(1-Worksheets!$G$44^3)*Worksheets!$AD$29)/Worksheets!$G$45),0)</f>
        <v>#VALUE!</v>
      </c>
      <c r="G481" s="90" t="str">
        <f>IF(Worksheets!$D$45='Yield Calculations'!$C$4,'Yield Calculations'!B481*'Yield Calculations'!C481,IF(Worksheets!$D$45='Yield Calculations'!$D$4,'Yield Calculations'!B481*'Yield Calculations'!D481,IF(Worksheets!$D$45='Yield Calculations'!$E$4,'Yield Calculations'!B481*'Yield Calculations'!E481,IF(Worksheets!$D$45='Yield Calculations'!$F$4,'Yield Calculations'!B481*'Yield Calculations'!F481,"Too Many Lanes"))))</f>
        <v>Too Many Lanes</v>
      </c>
      <c r="H481" s="90" t="str">
        <f>IF(Worksheets!$D$45='Yield Calculations'!$C$4,'Yield Calculations'!C481,IF(Worksheets!$D$45='Yield Calculations'!$D$4,'Yield Calculations'!D481,IF(Worksheets!$D$45='Yield Calculations'!$E$4,'Yield Calculations'!E481,IF(Worksheets!$D$45='Yield Calculations'!$F$4,'Yield Calculations'!F481,"Too Many Lanes"))))</f>
        <v>Too Many Lanes</v>
      </c>
      <c r="K481" s="83">
        <v>474</v>
      </c>
      <c r="L481" s="83" t="e">
        <f>Worksheets!$X$24*(K481-0.5)</f>
        <v>#VALUE!</v>
      </c>
      <c r="M481" s="90" t="e">
        <f>IF(Worksheets!$AA$24&gt;=K481,Worksheets!$L$45*Worksheets!$AD$29*(1-Worksheets!$AD$29)^('Yield Calculations'!K481-1),0)</f>
        <v>#VALUE!</v>
      </c>
      <c r="N481" s="90" t="e">
        <f>IF(Worksheets!$AA$24&gt;=K481,(Worksheets!$L$45-SUM($N$7:N480))*(((2*Worksheets!$L$44*(1-Worksheets!$L$44)*Worksheets!$AD$29)+(Worksheets!$L$44^2*Worksheets!$AD$29^2))/Worksheets!$L$45),0)</f>
        <v>#VALUE!</v>
      </c>
      <c r="O481" s="90" t="e">
        <f>IF(Worksheets!$AA$24&gt;=K481,(Worksheets!$L$45-SUM($O$7:O480))*((Worksheets!$L$44^3*Worksheets!$AD$29^3+3*Worksheets!$L$44^2*(1-Worksheets!$L$44)*Worksheets!$AD$29^2+3*Worksheets!$L$44*(1-Worksheets!$L$44)^2*Worksheets!$AD$29)/Worksheets!$L$45),0)</f>
        <v>#VALUE!</v>
      </c>
      <c r="P481" s="90" t="e">
        <f>IF(Worksheets!$AA$24&gt;=K481,(Worksheets!$L$45-SUM($P$7:P480))*((Worksheets!$L$44^4*Worksheets!$AD$29^4+4*Worksheets!$L$44^3*(1-Worksheets!$L$44)*Worksheets!$AD$29^3+6*Worksheets!$L$44^2*(1-Worksheets!$L$44)^2*Worksheets!$AD$29^2+4*Worksheets!$L$44*(1-Worksheets!$L$44^3)*Worksheets!$AD$29)/Worksheets!$L$45),0)</f>
        <v>#VALUE!</v>
      </c>
      <c r="Q481" s="90" t="str">
        <f>IF(Worksheets!$I$45='Yield Calculations'!$M$4,'Yield Calculations'!L481*'Yield Calculations'!M481,IF(Worksheets!$I$45='Yield Calculations'!$N$4,'Yield Calculations'!L481*'Yield Calculations'!N481,IF(Worksheets!$I$45='Yield Calculations'!$O$4,'Yield Calculations'!L481*'Yield Calculations'!O481,IF(Worksheets!$I$45='Yield Calculations'!$P$4,'Yield Calculations'!L481*'Yield Calculations'!P481,"Too Many Lanes"))))</f>
        <v>Too Many Lanes</v>
      </c>
      <c r="R481" s="90" t="str">
        <f>IF(Worksheets!$I$45='Yield Calculations'!$M$4,'Yield Calculations'!M481,IF(Worksheets!$I$45='Yield Calculations'!$N$4,'Yield Calculations'!N481,IF(Worksheets!$I$45='Yield Calculations'!$O$4,'Yield Calculations'!O481,IF(Worksheets!$I$45='Yield Calculations'!$P$4,'Yield Calculations'!P481,"Too Many Lanes"))))</f>
        <v>Too Many Lanes</v>
      </c>
    </row>
    <row r="482" spans="1:18">
      <c r="A482" s="83">
        <f t="shared" si="7"/>
        <v>475</v>
      </c>
      <c r="B482" s="83" t="e">
        <f>Worksheets!$S$24*(A482-0.5)</f>
        <v>#VALUE!</v>
      </c>
      <c r="C482" s="90" t="e">
        <f>IF(Worksheets!$V$24&gt;=A482,Worksheets!$G$45*Worksheets!$AD$29*(1-Worksheets!$AD$29)^('Yield Calculations'!A482-1),0)</f>
        <v>#VALUE!</v>
      </c>
      <c r="D482" s="90" t="e">
        <f>IF(Worksheets!$V$24&gt;=A482,(Worksheets!$G$45-SUM($D$7:D481))*(((2*Worksheets!$G$44*(1-Worksheets!$G$44)*Worksheets!$AD$29)+(Worksheets!$G$44^2*Worksheets!$AD$29^2))/Worksheets!$G$45),0)</f>
        <v>#VALUE!</v>
      </c>
      <c r="E482" s="90" t="e">
        <f>IF(Worksheets!$V$24&gt;=A482,(Worksheets!$G$45-SUM($E$7:E481))*((Worksheets!$G$44^3*Worksheets!$AD$29^3+3*Worksheets!$G$44^2*(1-Worksheets!$G$44)*Worksheets!$AD$29^2+3*Worksheets!$G$44*(1-Worksheets!$G$44)^2*Worksheets!$AD$29)/Worksheets!$G$45),0)</f>
        <v>#VALUE!</v>
      </c>
      <c r="F482" s="90" t="e">
        <f>IF(Worksheets!$V$24&gt;=A482,(Worksheets!$G$45-SUM($F$7:F481))*((Worksheets!$G$44^4*Worksheets!$AD$29^4+4*Worksheets!$G$44^3*(1-Worksheets!$G$44)*Worksheets!$AD$29^3+6*Worksheets!$G$44^2*(1-Worksheets!$G$44)^2*Worksheets!$AD$29^2+4*Worksheets!$G$44*(1-Worksheets!$G$44^3)*Worksheets!$AD$29)/Worksheets!$G$45),0)</f>
        <v>#VALUE!</v>
      </c>
      <c r="G482" s="90" t="str">
        <f>IF(Worksheets!$D$45='Yield Calculations'!$C$4,'Yield Calculations'!B482*'Yield Calculations'!C482,IF(Worksheets!$D$45='Yield Calculations'!$D$4,'Yield Calculations'!B482*'Yield Calculations'!D482,IF(Worksheets!$D$45='Yield Calculations'!$E$4,'Yield Calculations'!B482*'Yield Calculations'!E482,IF(Worksheets!$D$45='Yield Calculations'!$F$4,'Yield Calculations'!B482*'Yield Calculations'!F482,"Too Many Lanes"))))</f>
        <v>Too Many Lanes</v>
      </c>
      <c r="H482" s="90" t="str">
        <f>IF(Worksheets!$D$45='Yield Calculations'!$C$4,'Yield Calculations'!C482,IF(Worksheets!$D$45='Yield Calculations'!$D$4,'Yield Calculations'!D482,IF(Worksheets!$D$45='Yield Calculations'!$E$4,'Yield Calculations'!E482,IF(Worksheets!$D$45='Yield Calculations'!$F$4,'Yield Calculations'!F482,"Too Many Lanes"))))</f>
        <v>Too Many Lanes</v>
      </c>
      <c r="K482" s="83">
        <v>475</v>
      </c>
      <c r="L482" s="83" t="e">
        <f>Worksheets!$X$24*(K482-0.5)</f>
        <v>#VALUE!</v>
      </c>
      <c r="M482" s="90" t="e">
        <f>IF(Worksheets!$AA$24&gt;=K482,Worksheets!$L$45*Worksheets!$AD$29*(1-Worksheets!$AD$29)^('Yield Calculations'!K482-1),0)</f>
        <v>#VALUE!</v>
      </c>
      <c r="N482" s="90" t="e">
        <f>IF(Worksheets!$AA$24&gt;=K482,(Worksheets!$L$45-SUM($N$7:N481))*(((2*Worksheets!$L$44*(1-Worksheets!$L$44)*Worksheets!$AD$29)+(Worksheets!$L$44^2*Worksheets!$AD$29^2))/Worksheets!$L$45),0)</f>
        <v>#VALUE!</v>
      </c>
      <c r="O482" s="90" t="e">
        <f>IF(Worksheets!$AA$24&gt;=K482,(Worksheets!$L$45-SUM($O$7:O481))*((Worksheets!$L$44^3*Worksheets!$AD$29^3+3*Worksheets!$L$44^2*(1-Worksheets!$L$44)*Worksheets!$AD$29^2+3*Worksheets!$L$44*(1-Worksheets!$L$44)^2*Worksheets!$AD$29)/Worksheets!$L$45),0)</f>
        <v>#VALUE!</v>
      </c>
      <c r="P482" s="90" t="e">
        <f>IF(Worksheets!$AA$24&gt;=K482,(Worksheets!$L$45-SUM($P$7:P481))*((Worksheets!$L$44^4*Worksheets!$AD$29^4+4*Worksheets!$L$44^3*(1-Worksheets!$L$44)*Worksheets!$AD$29^3+6*Worksheets!$L$44^2*(1-Worksheets!$L$44)^2*Worksheets!$AD$29^2+4*Worksheets!$L$44*(1-Worksheets!$L$44^3)*Worksheets!$AD$29)/Worksheets!$L$45),0)</f>
        <v>#VALUE!</v>
      </c>
      <c r="Q482" s="90" t="str">
        <f>IF(Worksheets!$I$45='Yield Calculations'!$M$4,'Yield Calculations'!L482*'Yield Calculations'!M482,IF(Worksheets!$I$45='Yield Calculations'!$N$4,'Yield Calculations'!L482*'Yield Calculations'!N482,IF(Worksheets!$I$45='Yield Calculations'!$O$4,'Yield Calculations'!L482*'Yield Calculations'!O482,IF(Worksheets!$I$45='Yield Calculations'!$P$4,'Yield Calculations'!L482*'Yield Calculations'!P482,"Too Many Lanes"))))</f>
        <v>Too Many Lanes</v>
      </c>
      <c r="R482" s="90" t="str">
        <f>IF(Worksheets!$I$45='Yield Calculations'!$M$4,'Yield Calculations'!M482,IF(Worksheets!$I$45='Yield Calculations'!$N$4,'Yield Calculations'!N482,IF(Worksheets!$I$45='Yield Calculations'!$O$4,'Yield Calculations'!O482,IF(Worksheets!$I$45='Yield Calculations'!$P$4,'Yield Calculations'!P482,"Too Many Lanes"))))</f>
        <v>Too Many Lanes</v>
      </c>
    </row>
    <row r="483" spans="1:18">
      <c r="A483" s="83">
        <f t="shared" si="7"/>
        <v>476</v>
      </c>
      <c r="B483" s="83" t="e">
        <f>Worksheets!$S$24*(A483-0.5)</f>
        <v>#VALUE!</v>
      </c>
      <c r="C483" s="90" t="e">
        <f>IF(Worksheets!$V$24&gt;=A483,Worksheets!$G$45*Worksheets!$AD$29*(1-Worksheets!$AD$29)^('Yield Calculations'!A483-1),0)</f>
        <v>#VALUE!</v>
      </c>
      <c r="D483" s="90" t="e">
        <f>IF(Worksheets!$V$24&gt;=A483,(Worksheets!$G$45-SUM($D$7:D482))*(((2*Worksheets!$G$44*(1-Worksheets!$G$44)*Worksheets!$AD$29)+(Worksheets!$G$44^2*Worksheets!$AD$29^2))/Worksheets!$G$45),0)</f>
        <v>#VALUE!</v>
      </c>
      <c r="E483" s="90" t="e">
        <f>IF(Worksheets!$V$24&gt;=A483,(Worksheets!$G$45-SUM($E$7:E482))*((Worksheets!$G$44^3*Worksheets!$AD$29^3+3*Worksheets!$G$44^2*(1-Worksheets!$G$44)*Worksheets!$AD$29^2+3*Worksheets!$G$44*(1-Worksheets!$G$44)^2*Worksheets!$AD$29)/Worksheets!$G$45),0)</f>
        <v>#VALUE!</v>
      </c>
      <c r="F483" s="90" t="e">
        <f>IF(Worksheets!$V$24&gt;=A483,(Worksheets!$G$45-SUM($F$7:F482))*((Worksheets!$G$44^4*Worksheets!$AD$29^4+4*Worksheets!$G$44^3*(1-Worksheets!$G$44)*Worksheets!$AD$29^3+6*Worksheets!$G$44^2*(1-Worksheets!$G$44)^2*Worksheets!$AD$29^2+4*Worksheets!$G$44*(1-Worksheets!$G$44^3)*Worksheets!$AD$29)/Worksheets!$G$45),0)</f>
        <v>#VALUE!</v>
      </c>
      <c r="G483" s="90" t="str">
        <f>IF(Worksheets!$D$45='Yield Calculations'!$C$4,'Yield Calculations'!B483*'Yield Calculations'!C483,IF(Worksheets!$D$45='Yield Calculations'!$D$4,'Yield Calculations'!B483*'Yield Calculations'!D483,IF(Worksheets!$D$45='Yield Calculations'!$E$4,'Yield Calculations'!B483*'Yield Calculations'!E483,IF(Worksheets!$D$45='Yield Calculations'!$F$4,'Yield Calculations'!B483*'Yield Calculations'!F483,"Too Many Lanes"))))</f>
        <v>Too Many Lanes</v>
      </c>
      <c r="H483" s="90" t="str">
        <f>IF(Worksheets!$D$45='Yield Calculations'!$C$4,'Yield Calculations'!C483,IF(Worksheets!$D$45='Yield Calculations'!$D$4,'Yield Calculations'!D483,IF(Worksheets!$D$45='Yield Calculations'!$E$4,'Yield Calculations'!E483,IF(Worksheets!$D$45='Yield Calculations'!$F$4,'Yield Calculations'!F483,"Too Many Lanes"))))</f>
        <v>Too Many Lanes</v>
      </c>
      <c r="K483" s="83">
        <v>476</v>
      </c>
      <c r="L483" s="83" t="e">
        <f>Worksheets!$X$24*(K483-0.5)</f>
        <v>#VALUE!</v>
      </c>
      <c r="M483" s="90" t="e">
        <f>IF(Worksheets!$AA$24&gt;=K483,Worksheets!$L$45*Worksheets!$AD$29*(1-Worksheets!$AD$29)^('Yield Calculations'!K483-1),0)</f>
        <v>#VALUE!</v>
      </c>
      <c r="N483" s="90" t="e">
        <f>IF(Worksheets!$AA$24&gt;=K483,(Worksheets!$L$45-SUM($N$7:N482))*(((2*Worksheets!$L$44*(1-Worksheets!$L$44)*Worksheets!$AD$29)+(Worksheets!$L$44^2*Worksheets!$AD$29^2))/Worksheets!$L$45),0)</f>
        <v>#VALUE!</v>
      </c>
      <c r="O483" s="90" t="e">
        <f>IF(Worksheets!$AA$24&gt;=K483,(Worksheets!$L$45-SUM($O$7:O482))*((Worksheets!$L$44^3*Worksheets!$AD$29^3+3*Worksheets!$L$44^2*(1-Worksheets!$L$44)*Worksheets!$AD$29^2+3*Worksheets!$L$44*(1-Worksheets!$L$44)^2*Worksheets!$AD$29)/Worksheets!$L$45),0)</f>
        <v>#VALUE!</v>
      </c>
      <c r="P483" s="90" t="e">
        <f>IF(Worksheets!$AA$24&gt;=K483,(Worksheets!$L$45-SUM($P$7:P482))*((Worksheets!$L$44^4*Worksheets!$AD$29^4+4*Worksheets!$L$44^3*(1-Worksheets!$L$44)*Worksheets!$AD$29^3+6*Worksheets!$L$44^2*(1-Worksheets!$L$44)^2*Worksheets!$AD$29^2+4*Worksheets!$L$44*(1-Worksheets!$L$44^3)*Worksheets!$AD$29)/Worksheets!$L$45),0)</f>
        <v>#VALUE!</v>
      </c>
      <c r="Q483" s="90" t="str">
        <f>IF(Worksheets!$I$45='Yield Calculations'!$M$4,'Yield Calculations'!L483*'Yield Calculations'!M483,IF(Worksheets!$I$45='Yield Calculations'!$N$4,'Yield Calculations'!L483*'Yield Calculations'!N483,IF(Worksheets!$I$45='Yield Calculations'!$O$4,'Yield Calculations'!L483*'Yield Calculations'!O483,IF(Worksheets!$I$45='Yield Calculations'!$P$4,'Yield Calculations'!L483*'Yield Calculations'!P483,"Too Many Lanes"))))</f>
        <v>Too Many Lanes</v>
      </c>
      <c r="R483" s="90" t="str">
        <f>IF(Worksheets!$I$45='Yield Calculations'!$M$4,'Yield Calculations'!M483,IF(Worksheets!$I$45='Yield Calculations'!$N$4,'Yield Calculations'!N483,IF(Worksheets!$I$45='Yield Calculations'!$O$4,'Yield Calculations'!O483,IF(Worksheets!$I$45='Yield Calculations'!$P$4,'Yield Calculations'!P483,"Too Many Lanes"))))</f>
        <v>Too Many Lanes</v>
      </c>
    </row>
    <row r="484" spans="1:18">
      <c r="A484" s="83">
        <f t="shared" si="7"/>
        <v>477</v>
      </c>
      <c r="B484" s="83" t="e">
        <f>Worksheets!$S$24*(A484-0.5)</f>
        <v>#VALUE!</v>
      </c>
      <c r="C484" s="90" t="e">
        <f>IF(Worksheets!$V$24&gt;=A484,Worksheets!$G$45*Worksheets!$AD$29*(1-Worksheets!$AD$29)^('Yield Calculations'!A484-1),0)</f>
        <v>#VALUE!</v>
      </c>
      <c r="D484" s="90" t="e">
        <f>IF(Worksheets!$V$24&gt;=A484,(Worksheets!$G$45-SUM($D$7:D483))*(((2*Worksheets!$G$44*(1-Worksheets!$G$44)*Worksheets!$AD$29)+(Worksheets!$G$44^2*Worksheets!$AD$29^2))/Worksheets!$G$45),0)</f>
        <v>#VALUE!</v>
      </c>
      <c r="E484" s="90" t="e">
        <f>IF(Worksheets!$V$24&gt;=A484,(Worksheets!$G$45-SUM($E$7:E483))*((Worksheets!$G$44^3*Worksheets!$AD$29^3+3*Worksheets!$G$44^2*(1-Worksheets!$G$44)*Worksheets!$AD$29^2+3*Worksheets!$G$44*(1-Worksheets!$G$44)^2*Worksheets!$AD$29)/Worksheets!$G$45),0)</f>
        <v>#VALUE!</v>
      </c>
      <c r="F484" s="90" t="e">
        <f>IF(Worksheets!$V$24&gt;=A484,(Worksheets!$G$45-SUM($F$7:F483))*((Worksheets!$G$44^4*Worksheets!$AD$29^4+4*Worksheets!$G$44^3*(1-Worksheets!$G$44)*Worksheets!$AD$29^3+6*Worksheets!$G$44^2*(1-Worksheets!$G$44)^2*Worksheets!$AD$29^2+4*Worksheets!$G$44*(1-Worksheets!$G$44^3)*Worksheets!$AD$29)/Worksheets!$G$45),0)</f>
        <v>#VALUE!</v>
      </c>
      <c r="G484" s="90" t="str">
        <f>IF(Worksheets!$D$45='Yield Calculations'!$C$4,'Yield Calculations'!B484*'Yield Calculations'!C484,IF(Worksheets!$D$45='Yield Calculations'!$D$4,'Yield Calculations'!B484*'Yield Calculations'!D484,IF(Worksheets!$D$45='Yield Calculations'!$E$4,'Yield Calculations'!B484*'Yield Calculations'!E484,IF(Worksheets!$D$45='Yield Calculations'!$F$4,'Yield Calculations'!B484*'Yield Calculations'!F484,"Too Many Lanes"))))</f>
        <v>Too Many Lanes</v>
      </c>
      <c r="H484" s="90" t="str">
        <f>IF(Worksheets!$D$45='Yield Calculations'!$C$4,'Yield Calculations'!C484,IF(Worksheets!$D$45='Yield Calculations'!$D$4,'Yield Calculations'!D484,IF(Worksheets!$D$45='Yield Calculations'!$E$4,'Yield Calculations'!E484,IF(Worksheets!$D$45='Yield Calculations'!$F$4,'Yield Calculations'!F484,"Too Many Lanes"))))</f>
        <v>Too Many Lanes</v>
      </c>
      <c r="K484" s="83">
        <v>477</v>
      </c>
      <c r="L484" s="83" t="e">
        <f>Worksheets!$X$24*(K484-0.5)</f>
        <v>#VALUE!</v>
      </c>
      <c r="M484" s="90" t="e">
        <f>IF(Worksheets!$AA$24&gt;=K484,Worksheets!$L$45*Worksheets!$AD$29*(1-Worksheets!$AD$29)^('Yield Calculations'!K484-1),0)</f>
        <v>#VALUE!</v>
      </c>
      <c r="N484" s="90" t="e">
        <f>IF(Worksheets!$AA$24&gt;=K484,(Worksheets!$L$45-SUM($N$7:N483))*(((2*Worksheets!$L$44*(1-Worksheets!$L$44)*Worksheets!$AD$29)+(Worksheets!$L$44^2*Worksheets!$AD$29^2))/Worksheets!$L$45),0)</f>
        <v>#VALUE!</v>
      </c>
      <c r="O484" s="90" t="e">
        <f>IF(Worksheets!$AA$24&gt;=K484,(Worksheets!$L$45-SUM($O$7:O483))*((Worksheets!$L$44^3*Worksheets!$AD$29^3+3*Worksheets!$L$44^2*(1-Worksheets!$L$44)*Worksheets!$AD$29^2+3*Worksheets!$L$44*(1-Worksheets!$L$44)^2*Worksheets!$AD$29)/Worksheets!$L$45),0)</f>
        <v>#VALUE!</v>
      </c>
      <c r="P484" s="90" t="e">
        <f>IF(Worksheets!$AA$24&gt;=K484,(Worksheets!$L$45-SUM($P$7:P483))*((Worksheets!$L$44^4*Worksheets!$AD$29^4+4*Worksheets!$L$44^3*(1-Worksheets!$L$44)*Worksheets!$AD$29^3+6*Worksheets!$L$44^2*(1-Worksheets!$L$44)^2*Worksheets!$AD$29^2+4*Worksheets!$L$44*(1-Worksheets!$L$44^3)*Worksheets!$AD$29)/Worksheets!$L$45),0)</f>
        <v>#VALUE!</v>
      </c>
      <c r="Q484" s="90" t="str">
        <f>IF(Worksheets!$I$45='Yield Calculations'!$M$4,'Yield Calculations'!L484*'Yield Calculations'!M484,IF(Worksheets!$I$45='Yield Calculations'!$N$4,'Yield Calculations'!L484*'Yield Calculations'!N484,IF(Worksheets!$I$45='Yield Calculations'!$O$4,'Yield Calculations'!L484*'Yield Calculations'!O484,IF(Worksheets!$I$45='Yield Calculations'!$P$4,'Yield Calculations'!L484*'Yield Calculations'!P484,"Too Many Lanes"))))</f>
        <v>Too Many Lanes</v>
      </c>
      <c r="R484" s="90" t="str">
        <f>IF(Worksheets!$I$45='Yield Calculations'!$M$4,'Yield Calculations'!M484,IF(Worksheets!$I$45='Yield Calculations'!$N$4,'Yield Calculations'!N484,IF(Worksheets!$I$45='Yield Calculations'!$O$4,'Yield Calculations'!O484,IF(Worksheets!$I$45='Yield Calculations'!$P$4,'Yield Calculations'!P484,"Too Many Lanes"))))</f>
        <v>Too Many Lanes</v>
      </c>
    </row>
    <row r="485" spans="1:18">
      <c r="A485" s="83">
        <f t="shared" si="7"/>
        <v>478</v>
      </c>
      <c r="B485" s="83" t="e">
        <f>Worksheets!$S$24*(A485-0.5)</f>
        <v>#VALUE!</v>
      </c>
      <c r="C485" s="90" t="e">
        <f>IF(Worksheets!$V$24&gt;=A485,Worksheets!$G$45*Worksheets!$AD$29*(1-Worksheets!$AD$29)^('Yield Calculations'!A485-1),0)</f>
        <v>#VALUE!</v>
      </c>
      <c r="D485" s="90" t="e">
        <f>IF(Worksheets!$V$24&gt;=A485,(Worksheets!$G$45-SUM($D$7:D484))*(((2*Worksheets!$G$44*(1-Worksheets!$G$44)*Worksheets!$AD$29)+(Worksheets!$G$44^2*Worksheets!$AD$29^2))/Worksheets!$G$45),0)</f>
        <v>#VALUE!</v>
      </c>
      <c r="E485" s="90" t="e">
        <f>IF(Worksheets!$V$24&gt;=A485,(Worksheets!$G$45-SUM($E$7:E484))*((Worksheets!$G$44^3*Worksheets!$AD$29^3+3*Worksheets!$G$44^2*(1-Worksheets!$G$44)*Worksheets!$AD$29^2+3*Worksheets!$G$44*(1-Worksheets!$G$44)^2*Worksheets!$AD$29)/Worksheets!$G$45),0)</f>
        <v>#VALUE!</v>
      </c>
      <c r="F485" s="90" t="e">
        <f>IF(Worksheets!$V$24&gt;=A485,(Worksheets!$G$45-SUM($F$7:F484))*((Worksheets!$G$44^4*Worksheets!$AD$29^4+4*Worksheets!$G$44^3*(1-Worksheets!$G$44)*Worksheets!$AD$29^3+6*Worksheets!$G$44^2*(1-Worksheets!$G$44)^2*Worksheets!$AD$29^2+4*Worksheets!$G$44*(1-Worksheets!$G$44^3)*Worksheets!$AD$29)/Worksheets!$G$45),0)</f>
        <v>#VALUE!</v>
      </c>
      <c r="G485" s="90" t="str">
        <f>IF(Worksheets!$D$45='Yield Calculations'!$C$4,'Yield Calculations'!B485*'Yield Calculations'!C485,IF(Worksheets!$D$45='Yield Calculations'!$D$4,'Yield Calculations'!B485*'Yield Calculations'!D485,IF(Worksheets!$D$45='Yield Calculations'!$E$4,'Yield Calculations'!B485*'Yield Calculations'!E485,IF(Worksheets!$D$45='Yield Calculations'!$F$4,'Yield Calculations'!B485*'Yield Calculations'!F485,"Too Many Lanes"))))</f>
        <v>Too Many Lanes</v>
      </c>
      <c r="H485" s="90" t="str">
        <f>IF(Worksheets!$D$45='Yield Calculations'!$C$4,'Yield Calculations'!C485,IF(Worksheets!$D$45='Yield Calculations'!$D$4,'Yield Calculations'!D485,IF(Worksheets!$D$45='Yield Calculations'!$E$4,'Yield Calculations'!E485,IF(Worksheets!$D$45='Yield Calculations'!$F$4,'Yield Calculations'!F485,"Too Many Lanes"))))</f>
        <v>Too Many Lanes</v>
      </c>
      <c r="K485" s="83">
        <v>478</v>
      </c>
      <c r="L485" s="83" t="e">
        <f>Worksheets!$X$24*(K485-0.5)</f>
        <v>#VALUE!</v>
      </c>
      <c r="M485" s="90" t="e">
        <f>IF(Worksheets!$AA$24&gt;=K485,Worksheets!$L$45*Worksheets!$AD$29*(1-Worksheets!$AD$29)^('Yield Calculations'!K485-1),0)</f>
        <v>#VALUE!</v>
      </c>
      <c r="N485" s="90" t="e">
        <f>IF(Worksheets!$AA$24&gt;=K485,(Worksheets!$L$45-SUM($N$7:N484))*(((2*Worksheets!$L$44*(1-Worksheets!$L$44)*Worksheets!$AD$29)+(Worksheets!$L$44^2*Worksheets!$AD$29^2))/Worksheets!$L$45),0)</f>
        <v>#VALUE!</v>
      </c>
      <c r="O485" s="90" t="e">
        <f>IF(Worksheets!$AA$24&gt;=K485,(Worksheets!$L$45-SUM($O$7:O484))*((Worksheets!$L$44^3*Worksheets!$AD$29^3+3*Worksheets!$L$44^2*(1-Worksheets!$L$44)*Worksheets!$AD$29^2+3*Worksheets!$L$44*(1-Worksheets!$L$44)^2*Worksheets!$AD$29)/Worksheets!$L$45),0)</f>
        <v>#VALUE!</v>
      </c>
      <c r="P485" s="90" t="e">
        <f>IF(Worksheets!$AA$24&gt;=K485,(Worksheets!$L$45-SUM($P$7:P484))*((Worksheets!$L$44^4*Worksheets!$AD$29^4+4*Worksheets!$L$44^3*(1-Worksheets!$L$44)*Worksheets!$AD$29^3+6*Worksheets!$L$44^2*(1-Worksheets!$L$44)^2*Worksheets!$AD$29^2+4*Worksheets!$L$44*(1-Worksheets!$L$44^3)*Worksheets!$AD$29)/Worksheets!$L$45),0)</f>
        <v>#VALUE!</v>
      </c>
      <c r="Q485" s="90" t="str">
        <f>IF(Worksheets!$I$45='Yield Calculations'!$M$4,'Yield Calculations'!L485*'Yield Calculations'!M485,IF(Worksheets!$I$45='Yield Calculations'!$N$4,'Yield Calculations'!L485*'Yield Calculations'!N485,IF(Worksheets!$I$45='Yield Calculations'!$O$4,'Yield Calculations'!L485*'Yield Calculations'!O485,IF(Worksheets!$I$45='Yield Calculations'!$P$4,'Yield Calculations'!L485*'Yield Calculations'!P485,"Too Many Lanes"))))</f>
        <v>Too Many Lanes</v>
      </c>
      <c r="R485" s="90" t="str">
        <f>IF(Worksheets!$I$45='Yield Calculations'!$M$4,'Yield Calculations'!M485,IF(Worksheets!$I$45='Yield Calculations'!$N$4,'Yield Calculations'!N485,IF(Worksheets!$I$45='Yield Calculations'!$O$4,'Yield Calculations'!O485,IF(Worksheets!$I$45='Yield Calculations'!$P$4,'Yield Calculations'!P485,"Too Many Lanes"))))</f>
        <v>Too Many Lanes</v>
      </c>
    </row>
    <row r="486" spans="1:18">
      <c r="A486" s="83">
        <f t="shared" si="7"/>
        <v>479</v>
      </c>
      <c r="B486" s="83" t="e">
        <f>Worksheets!$S$24*(A486-0.5)</f>
        <v>#VALUE!</v>
      </c>
      <c r="C486" s="90" t="e">
        <f>IF(Worksheets!$V$24&gt;=A486,Worksheets!$G$45*Worksheets!$AD$29*(1-Worksheets!$AD$29)^('Yield Calculations'!A486-1),0)</f>
        <v>#VALUE!</v>
      </c>
      <c r="D486" s="90" t="e">
        <f>IF(Worksheets!$V$24&gt;=A486,(Worksheets!$G$45-SUM($D$7:D485))*(((2*Worksheets!$G$44*(1-Worksheets!$G$44)*Worksheets!$AD$29)+(Worksheets!$G$44^2*Worksheets!$AD$29^2))/Worksheets!$G$45),0)</f>
        <v>#VALUE!</v>
      </c>
      <c r="E486" s="90" t="e">
        <f>IF(Worksheets!$V$24&gt;=A486,(Worksheets!$G$45-SUM($E$7:E485))*((Worksheets!$G$44^3*Worksheets!$AD$29^3+3*Worksheets!$G$44^2*(1-Worksheets!$G$44)*Worksheets!$AD$29^2+3*Worksheets!$G$44*(1-Worksheets!$G$44)^2*Worksheets!$AD$29)/Worksheets!$G$45),0)</f>
        <v>#VALUE!</v>
      </c>
      <c r="F486" s="90" t="e">
        <f>IF(Worksheets!$V$24&gt;=A486,(Worksheets!$G$45-SUM($F$7:F485))*((Worksheets!$G$44^4*Worksheets!$AD$29^4+4*Worksheets!$G$44^3*(1-Worksheets!$G$44)*Worksheets!$AD$29^3+6*Worksheets!$G$44^2*(1-Worksheets!$G$44)^2*Worksheets!$AD$29^2+4*Worksheets!$G$44*(1-Worksheets!$G$44^3)*Worksheets!$AD$29)/Worksheets!$G$45),0)</f>
        <v>#VALUE!</v>
      </c>
      <c r="G486" s="90" t="str">
        <f>IF(Worksheets!$D$45='Yield Calculations'!$C$4,'Yield Calculations'!B486*'Yield Calculations'!C486,IF(Worksheets!$D$45='Yield Calculations'!$D$4,'Yield Calculations'!B486*'Yield Calculations'!D486,IF(Worksheets!$D$45='Yield Calculations'!$E$4,'Yield Calculations'!B486*'Yield Calculations'!E486,IF(Worksheets!$D$45='Yield Calculations'!$F$4,'Yield Calculations'!B486*'Yield Calculations'!F486,"Too Many Lanes"))))</f>
        <v>Too Many Lanes</v>
      </c>
      <c r="H486" s="90" t="str">
        <f>IF(Worksheets!$D$45='Yield Calculations'!$C$4,'Yield Calculations'!C486,IF(Worksheets!$D$45='Yield Calculations'!$D$4,'Yield Calculations'!D486,IF(Worksheets!$D$45='Yield Calculations'!$E$4,'Yield Calculations'!E486,IF(Worksheets!$D$45='Yield Calculations'!$F$4,'Yield Calculations'!F486,"Too Many Lanes"))))</f>
        <v>Too Many Lanes</v>
      </c>
      <c r="K486" s="83">
        <v>479</v>
      </c>
      <c r="L486" s="83" t="e">
        <f>Worksheets!$X$24*(K486-0.5)</f>
        <v>#VALUE!</v>
      </c>
      <c r="M486" s="90" t="e">
        <f>IF(Worksheets!$AA$24&gt;=K486,Worksheets!$L$45*Worksheets!$AD$29*(1-Worksheets!$AD$29)^('Yield Calculations'!K486-1),0)</f>
        <v>#VALUE!</v>
      </c>
      <c r="N486" s="90" t="e">
        <f>IF(Worksheets!$AA$24&gt;=K486,(Worksheets!$L$45-SUM($N$7:N485))*(((2*Worksheets!$L$44*(1-Worksheets!$L$44)*Worksheets!$AD$29)+(Worksheets!$L$44^2*Worksheets!$AD$29^2))/Worksheets!$L$45),0)</f>
        <v>#VALUE!</v>
      </c>
      <c r="O486" s="90" t="e">
        <f>IF(Worksheets!$AA$24&gt;=K486,(Worksheets!$L$45-SUM($O$7:O485))*((Worksheets!$L$44^3*Worksheets!$AD$29^3+3*Worksheets!$L$44^2*(1-Worksheets!$L$44)*Worksheets!$AD$29^2+3*Worksheets!$L$44*(1-Worksheets!$L$44)^2*Worksheets!$AD$29)/Worksheets!$L$45),0)</f>
        <v>#VALUE!</v>
      </c>
      <c r="P486" s="90" t="e">
        <f>IF(Worksheets!$AA$24&gt;=K486,(Worksheets!$L$45-SUM($P$7:P485))*((Worksheets!$L$44^4*Worksheets!$AD$29^4+4*Worksheets!$L$44^3*(1-Worksheets!$L$44)*Worksheets!$AD$29^3+6*Worksheets!$L$44^2*(1-Worksheets!$L$44)^2*Worksheets!$AD$29^2+4*Worksheets!$L$44*(1-Worksheets!$L$44^3)*Worksheets!$AD$29)/Worksheets!$L$45),0)</f>
        <v>#VALUE!</v>
      </c>
      <c r="Q486" s="90" t="str">
        <f>IF(Worksheets!$I$45='Yield Calculations'!$M$4,'Yield Calculations'!L486*'Yield Calculations'!M486,IF(Worksheets!$I$45='Yield Calculations'!$N$4,'Yield Calculations'!L486*'Yield Calculations'!N486,IF(Worksheets!$I$45='Yield Calculations'!$O$4,'Yield Calculations'!L486*'Yield Calculations'!O486,IF(Worksheets!$I$45='Yield Calculations'!$P$4,'Yield Calculations'!L486*'Yield Calculations'!P486,"Too Many Lanes"))))</f>
        <v>Too Many Lanes</v>
      </c>
      <c r="R486" s="90" t="str">
        <f>IF(Worksheets!$I$45='Yield Calculations'!$M$4,'Yield Calculations'!M486,IF(Worksheets!$I$45='Yield Calculations'!$N$4,'Yield Calculations'!N486,IF(Worksheets!$I$45='Yield Calculations'!$O$4,'Yield Calculations'!O486,IF(Worksheets!$I$45='Yield Calculations'!$P$4,'Yield Calculations'!P486,"Too Many Lanes"))))</f>
        <v>Too Many Lanes</v>
      </c>
    </row>
    <row r="487" spans="1:18">
      <c r="A487" s="83">
        <f t="shared" si="7"/>
        <v>480</v>
      </c>
      <c r="B487" s="83" t="e">
        <f>Worksheets!$S$24*(A487-0.5)</f>
        <v>#VALUE!</v>
      </c>
      <c r="C487" s="90" t="e">
        <f>IF(Worksheets!$V$24&gt;=A487,Worksheets!$G$45*Worksheets!$AD$29*(1-Worksheets!$AD$29)^('Yield Calculations'!A487-1),0)</f>
        <v>#VALUE!</v>
      </c>
      <c r="D487" s="90" t="e">
        <f>IF(Worksheets!$V$24&gt;=A487,(Worksheets!$G$45-SUM($D$7:D486))*(((2*Worksheets!$G$44*(1-Worksheets!$G$44)*Worksheets!$AD$29)+(Worksheets!$G$44^2*Worksheets!$AD$29^2))/Worksheets!$G$45),0)</f>
        <v>#VALUE!</v>
      </c>
      <c r="E487" s="90" t="e">
        <f>IF(Worksheets!$V$24&gt;=A487,(Worksheets!$G$45-SUM($E$7:E486))*((Worksheets!$G$44^3*Worksheets!$AD$29^3+3*Worksheets!$G$44^2*(1-Worksheets!$G$44)*Worksheets!$AD$29^2+3*Worksheets!$G$44*(1-Worksheets!$G$44)^2*Worksheets!$AD$29)/Worksheets!$G$45),0)</f>
        <v>#VALUE!</v>
      </c>
      <c r="F487" s="90" t="e">
        <f>IF(Worksheets!$V$24&gt;=A487,(Worksheets!$G$45-SUM($F$7:F486))*((Worksheets!$G$44^4*Worksheets!$AD$29^4+4*Worksheets!$G$44^3*(1-Worksheets!$G$44)*Worksheets!$AD$29^3+6*Worksheets!$G$44^2*(1-Worksheets!$G$44)^2*Worksheets!$AD$29^2+4*Worksheets!$G$44*(1-Worksheets!$G$44^3)*Worksheets!$AD$29)/Worksheets!$G$45),0)</f>
        <v>#VALUE!</v>
      </c>
      <c r="G487" s="90" t="str">
        <f>IF(Worksheets!$D$45='Yield Calculations'!$C$4,'Yield Calculations'!B487*'Yield Calculations'!C487,IF(Worksheets!$D$45='Yield Calculations'!$D$4,'Yield Calculations'!B487*'Yield Calculations'!D487,IF(Worksheets!$D$45='Yield Calculations'!$E$4,'Yield Calculations'!B487*'Yield Calculations'!E487,IF(Worksheets!$D$45='Yield Calculations'!$F$4,'Yield Calculations'!B487*'Yield Calculations'!F487,"Too Many Lanes"))))</f>
        <v>Too Many Lanes</v>
      </c>
      <c r="H487" s="90" t="str">
        <f>IF(Worksheets!$D$45='Yield Calculations'!$C$4,'Yield Calculations'!C487,IF(Worksheets!$D$45='Yield Calculations'!$D$4,'Yield Calculations'!D487,IF(Worksheets!$D$45='Yield Calculations'!$E$4,'Yield Calculations'!E487,IF(Worksheets!$D$45='Yield Calculations'!$F$4,'Yield Calculations'!F487,"Too Many Lanes"))))</f>
        <v>Too Many Lanes</v>
      </c>
      <c r="K487" s="83">
        <v>480</v>
      </c>
      <c r="L487" s="83" t="e">
        <f>Worksheets!$X$24*(K487-0.5)</f>
        <v>#VALUE!</v>
      </c>
      <c r="M487" s="90" t="e">
        <f>IF(Worksheets!$AA$24&gt;=K487,Worksheets!$L$45*Worksheets!$AD$29*(1-Worksheets!$AD$29)^('Yield Calculations'!K487-1),0)</f>
        <v>#VALUE!</v>
      </c>
      <c r="N487" s="90" t="e">
        <f>IF(Worksheets!$AA$24&gt;=K487,(Worksheets!$L$45-SUM($N$7:N486))*(((2*Worksheets!$L$44*(1-Worksheets!$L$44)*Worksheets!$AD$29)+(Worksheets!$L$44^2*Worksheets!$AD$29^2))/Worksheets!$L$45),0)</f>
        <v>#VALUE!</v>
      </c>
      <c r="O487" s="90" t="e">
        <f>IF(Worksheets!$AA$24&gt;=K487,(Worksheets!$L$45-SUM($O$7:O486))*((Worksheets!$L$44^3*Worksheets!$AD$29^3+3*Worksheets!$L$44^2*(1-Worksheets!$L$44)*Worksheets!$AD$29^2+3*Worksheets!$L$44*(1-Worksheets!$L$44)^2*Worksheets!$AD$29)/Worksheets!$L$45),0)</f>
        <v>#VALUE!</v>
      </c>
      <c r="P487" s="90" t="e">
        <f>IF(Worksheets!$AA$24&gt;=K487,(Worksheets!$L$45-SUM($P$7:P486))*((Worksheets!$L$44^4*Worksheets!$AD$29^4+4*Worksheets!$L$44^3*(1-Worksheets!$L$44)*Worksheets!$AD$29^3+6*Worksheets!$L$44^2*(1-Worksheets!$L$44)^2*Worksheets!$AD$29^2+4*Worksheets!$L$44*(1-Worksheets!$L$44^3)*Worksheets!$AD$29)/Worksheets!$L$45),0)</f>
        <v>#VALUE!</v>
      </c>
      <c r="Q487" s="90" t="str">
        <f>IF(Worksheets!$I$45='Yield Calculations'!$M$4,'Yield Calculations'!L487*'Yield Calculations'!M487,IF(Worksheets!$I$45='Yield Calculations'!$N$4,'Yield Calculations'!L487*'Yield Calculations'!N487,IF(Worksheets!$I$45='Yield Calculations'!$O$4,'Yield Calculations'!L487*'Yield Calculations'!O487,IF(Worksheets!$I$45='Yield Calculations'!$P$4,'Yield Calculations'!L487*'Yield Calculations'!P487,"Too Many Lanes"))))</f>
        <v>Too Many Lanes</v>
      </c>
      <c r="R487" s="90" t="str">
        <f>IF(Worksheets!$I$45='Yield Calculations'!$M$4,'Yield Calculations'!M487,IF(Worksheets!$I$45='Yield Calculations'!$N$4,'Yield Calculations'!N487,IF(Worksheets!$I$45='Yield Calculations'!$O$4,'Yield Calculations'!O487,IF(Worksheets!$I$45='Yield Calculations'!$P$4,'Yield Calculations'!P487,"Too Many Lanes"))))</f>
        <v>Too Many Lanes</v>
      </c>
    </row>
    <row r="488" spans="1:18">
      <c r="A488" s="83">
        <f t="shared" si="7"/>
        <v>481</v>
      </c>
      <c r="B488" s="83" t="e">
        <f>Worksheets!$S$24*(A488-0.5)</f>
        <v>#VALUE!</v>
      </c>
      <c r="C488" s="90" t="e">
        <f>IF(Worksheets!$V$24&gt;=A488,Worksheets!$G$45*Worksheets!$AD$29*(1-Worksheets!$AD$29)^('Yield Calculations'!A488-1),0)</f>
        <v>#VALUE!</v>
      </c>
      <c r="D488" s="90" t="e">
        <f>IF(Worksheets!$V$24&gt;=A488,(Worksheets!$G$45-SUM($D$7:D487))*(((2*Worksheets!$G$44*(1-Worksheets!$G$44)*Worksheets!$AD$29)+(Worksheets!$G$44^2*Worksheets!$AD$29^2))/Worksheets!$G$45),0)</f>
        <v>#VALUE!</v>
      </c>
      <c r="E488" s="90" t="e">
        <f>IF(Worksheets!$V$24&gt;=A488,(Worksheets!$G$45-SUM($E$7:E487))*((Worksheets!$G$44^3*Worksheets!$AD$29^3+3*Worksheets!$G$44^2*(1-Worksheets!$G$44)*Worksheets!$AD$29^2+3*Worksheets!$G$44*(1-Worksheets!$G$44)^2*Worksheets!$AD$29)/Worksheets!$G$45),0)</f>
        <v>#VALUE!</v>
      </c>
      <c r="F488" s="90" t="e">
        <f>IF(Worksheets!$V$24&gt;=A488,(Worksheets!$G$45-SUM($F$7:F487))*((Worksheets!$G$44^4*Worksheets!$AD$29^4+4*Worksheets!$G$44^3*(1-Worksheets!$G$44)*Worksheets!$AD$29^3+6*Worksheets!$G$44^2*(1-Worksheets!$G$44)^2*Worksheets!$AD$29^2+4*Worksheets!$G$44*(1-Worksheets!$G$44^3)*Worksheets!$AD$29)/Worksheets!$G$45),0)</f>
        <v>#VALUE!</v>
      </c>
      <c r="G488" s="90" t="str">
        <f>IF(Worksheets!$D$45='Yield Calculations'!$C$4,'Yield Calculations'!B488*'Yield Calculations'!C488,IF(Worksheets!$D$45='Yield Calculations'!$D$4,'Yield Calculations'!B488*'Yield Calculations'!D488,IF(Worksheets!$D$45='Yield Calculations'!$E$4,'Yield Calculations'!B488*'Yield Calculations'!E488,IF(Worksheets!$D$45='Yield Calculations'!$F$4,'Yield Calculations'!B488*'Yield Calculations'!F488,"Too Many Lanes"))))</f>
        <v>Too Many Lanes</v>
      </c>
      <c r="H488" s="90" t="str">
        <f>IF(Worksheets!$D$45='Yield Calculations'!$C$4,'Yield Calculations'!C488,IF(Worksheets!$D$45='Yield Calculations'!$D$4,'Yield Calculations'!D488,IF(Worksheets!$D$45='Yield Calculations'!$E$4,'Yield Calculations'!E488,IF(Worksheets!$D$45='Yield Calculations'!$F$4,'Yield Calculations'!F488,"Too Many Lanes"))))</f>
        <v>Too Many Lanes</v>
      </c>
      <c r="K488" s="83">
        <v>481</v>
      </c>
      <c r="L488" s="83" t="e">
        <f>Worksheets!$X$24*(K488-0.5)</f>
        <v>#VALUE!</v>
      </c>
      <c r="M488" s="90" t="e">
        <f>IF(Worksheets!$AA$24&gt;=K488,Worksheets!$L$45*Worksheets!$AD$29*(1-Worksheets!$AD$29)^('Yield Calculations'!K488-1),0)</f>
        <v>#VALUE!</v>
      </c>
      <c r="N488" s="90" t="e">
        <f>IF(Worksheets!$AA$24&gt;=K488,(Worksheets!$L$45-SUM($N$7:N487))*(((2*Worksheets!$L$44*(1-Worksheets!$L$44)*Worksheets!$AD$29)+(Worksheets!$L$44^2*Worksheets!$AD$29^2))/Worksheets!$L$45),0)</f>
        <v>#VALUE!</v>
      </c>
      <c r="O488" s="90" t="e">
        <f>IF(Worksheets!$AA$24&gt;=K488,(Worksheets!$L$45-SUM($O$7:O487))*((Worksheets!$L$44^3*Worksheets!$AD$29^3+3*Worksheets!$L$44^2*(1-Worksheets!$L$44)*Worksheets!$AD$29^2+3*Worksheets!$L$44*(1-Worksheets!$L$44)^2*Worksheets!$AD$29)/Worksheets!$L$45),0)</f>
        <v>#VALUE!</v>
      </c>
      <c r="P488" s="90" t="e">
        <f>IF(Worksheets!$AA$24&gt;=K488,(Worksheets!$L$45-SUM($P$7:P487))*((Worksheets!$L$44^4*Worksheets!$AD$29^4+4*Worksheets!$L$44^3*(1-Worksheets!$L$44)*Worksheets!$AD$29^3+6*Worksheets!$L$44^2*(1-Worksheets!$L$44)^2*Worksheets!$AD$29^2+4*Worksheets!$L$44*(1-Worksheets!$L$44^3)*Worksheets!$AD$29)/Worksheets!$L$45),0)</f>
        <v>#VALUE!</v>
      </c>
      <c r="Q488" s="90" t="str">
        <f>IF(Worksheets!$I$45='Yield Calculations'!$M$4,'Yield Calculations'!L488*'Yield Calculations'!M488,IF(Worksheets!$I$45='Yield Calculations'!$N$4,'Yield Calculations'!L488*'Yield Calculations'!N488,IF(Worksheets!$I$45='Yield Calculations'!$O$4,'Yield Calculations'!L488*'Yield Calculations'!O488,IF(Worksheets!$I$45='Yield Calculations'!$P$4,'Yield Calculations'!L488*'Yield Calculations'!P488,"Too Many Lanes"))))</f>
        <v>Too Many Lanes</v>
      </c>
      <c r="R488" s="90" t="str">
        <f>IF(Worksheets!$I$45='Yield Calculations'!$M$4,'Yield Calculations'!M488,IF(Worksheets!$I$45='Yield Calculations'!$N$4,'Yield Calculations'!N488,IF(Worksheets!$I$45='Yield Calculations'!$O$4,'Yield Calculations'!O488,IF(Worksheets!$I$45='Yield Calculations'!$P$4,'Yield Calculations'!P488,"Too Many Lanes"))))</f>
        <v>Too Many Lanes</v>
      </c>
    </row>
    <row r="489" spans="1:18">
      <c r="A489" s="83">
        <f t="shared" si="7"/>
        <v>482</v>
      </c>
      <c r="B489" s="83" t="e">
        <f>Worksheets!$S$24*(A489-0.5)</f>
        <v>#VALUE!</v>
      </c>
      <c r="C489" s="90" t="e">
        <f>IF(Worksheets!$V$24&gt;=A489,Worksheets!$G$45*Worksheets!$AD$29*(1-Worksheets!$AD$29)^('Yield Calculations'!A489-1),0)</f>
        <v>#VALUE!</v>
      </c>
      <c r="D489" s="90" t="e">
        <f>IF(Worksheets!$V$24&gt;=A489,(Worksheets!$G$45-SUM($D$7:D488))*(((2*Worksheets!$G$44*(1-Worksheets!$G$44)*Worksheets!$AD$29)+(Worksheets!$G$44^2*Worksheets!$AD$29^2))/Worksheets!$G$45),0)</f>
        <v>#VALUE!</v>
      </c>
      <c r="E489" s="90" t="e">
        <f>IF(Worksheets!$V$24&gt;=A489,(Worksheets!$G$45-SUM($E$7:E488))*((Worksheets!$G$44^3*Worksheets!$AD$29^3+3*Worksheets!$G$44^2*(1-Worksheets!$G$44)*Worksheets!$AD$29^2+3*Worksheets!$G$44*(1-Worksheets!$G$44)^2*Worksheets!$AD$29)/Worksheets!$G$45),0)</f>
        <v>#VALUE!</v>
      </c>
      <c r="F489" s="90" t="e">
        <f>IF(Worksheets!$V$24&gt;=A489,(Worksheets!$G$45-SUM($F$7:F488))*((Worksheets!$G$44^4*Worksheets!$AD$29^4+4*Worksheets!$G$44^3*(1-Worksheets!$G$44)*Worksheets!$AD$29^3+6*Worksheets!$G$44^2*(1-Worksheets!$G$44)^2*Worksheets!$AD$29^2+4*Worksheets!$G$44*(1-Worksheets!$G$44^3)*Worksheets!$AD$29)/Worksheets!$G$45),0)</f>
        <v>#VALUE!</v>
      </c>
      <c r="G489" s="90" t="str">
        <f>IF(Worksheets!$D$45='Yield Calculations'!$C$4,'Yield Calculations'!B489*'Yield Calculations'!C489,IF(Worksheets!$D$45='Yield Calculations'!$D$4,'Yield Calculations'!B489*'Yield Calculations'!D489,IF(Worksheets!$D$45='Yield Calculations'!$E$4,'Yield Calculations'!B489*'Yield Calculations'!E489,IF(Worksheets!$D$45='Yield Calculations'!$F$4,'Yield Calculations'!B489*'Yield Calculations'!F489,"Too Many Lanes"))))</f>
        <v>Too Many Lanes</v>
      </c>
      <c r="H489" s="90" t="str">
        <f>IF(Worksheets!$D$45='Yield Calculations'!$C$4,'Yield Calculations'!C489,IF(Worksheets!$D$45='Yield Calculations'!$D$4,'Yield Calculations'!D489,IF(Worksheets!$D$45='Yield Calculations'!$E$4,'Yield Calculations'!E489,IF(Worksheets!$D$45='Yield Calculations'!$F$4,'Yield Calculations'!F489,"Too Many Lanes"))))</f>
        <v>Too Many Lanes</v>
      </c>
      <c r="K489" s="83">
        <v>482</v>
      </c>
      <c r="L489" s="83" t="e">
        <f>Worksheets!$X$24*(K489-0.5)</f>
        <v>#VALUE!</v>
      </c>
      <c r="M489" s="90" t="e">
        <f>IF(Worksheets!$AA$24&gt;=K489,Worksheets!$L$45*Worksheets!$AD$29*(1-Worksheets!$AD$29)^('Yield Calculations'!K489-1),0)</f>
        <v>#VALUE!</v>
      </c>
      <c r="N489" s="90" t="e">
        <f>IF(Worksheets!$AA$24&gt;=K489,(Worksheets!$L$45-SUM($N$7:N488))*(((2*Worksheets!$L$44*(1-Worksheets!$L$44)*Worksheets!$AD$29)+(Worksheets!$L$44^2*Worksheets!$AD$29^2))/Worksheets!$L$45),0)</f>
        <v>#VALUE!</v>
      </c>
      <c r="O489" s="90" t="e">
        <f>IF(Worksheets!$AA$24&gt;=K489,(Worksheets!$L$45-SUM($O$7:O488))*((Worksheets!$L$44^3*Worksheets!$AD$29^3+3*Worksheets!$L$44^2*(1-Worksheets!$L$44)*Worksheets!$AD$29^2+3*Worksheets!$L$44*(1-Worksheets!$L$44)^2*Worksheets!$AD$29)/Worksheets!$L$45),0)</f>
        <v>#VALUE!</v>
      </c>
      <c r="P489" s="90" t="e">
        <f>IF(Worksheets!$AA$24&gt;=K489,(Worksheets!$L$45-SUM($P$7:P488))*((Worksheets!$L$44^4*Worksheets!$AD$29^4+4*Worksheets!$L$44^3*(1-Worksheets!$L$44)*Worksheets!$AD$29^3+6*Worksheets!$L$44^2*(1-Worksheets!$L$44)^2*Worksheets!$AD$29^2+4*Worksheets!$L$44*(1-Worksheets!$L$44^3)*Worksheets!$AD$29)/Worksheets!$L$45),0)</f>
        <v>#VALUE!</v>
      </c>
      <c r="Q489" s="90" t="str">
        <f>IF(Worksheets!$I$45='Yield Calculations'!$M$4,'Yield Calculations'!L489*'Yield Calculations'!M489,IF(Worksheets!$I$45='Yield Calculations'!$N$4,'Yield Calculations'!L489*'Yield Calculations'!N489,IF(Worksheets!$I$45='Yield Calculations'!$O$4,'Yield Calculations'!L489*'Yield Calculations'!O489,IF(Worksheets!$I$45='Yield Calculations'!$P$4,'Yield Calculations'!L489*'Yield Calculations'!P489,"Too Many Lanes"))))</f>
        <v>Too Many Lanes</v>
      </c>
      <c r="R489" s="90" t="str">
        <f>IF(Worksheets!$I$45='Yield Calculations'!$M$4,'Yield Calculations'!M489,IF(Worksheets!$I$45='Yield Calculations'!$N$4,'Yield Calculations'!N489,IF(Worksheets!$I$45='Yield Calculations'!$O$4,'Yield Calculations'!O489,IF(Worksheets!$I$45='Yield Calculations'!$P$4,'Yield Calculations'!P489,"Too Many Lanes"))))</f>
        <v>Too Many Lanes</v>
      </c>
    </row>
    <row r="490" spans="1:18">
      <c r="A490" s="83">
        <f t="shared" si="7"/>
        <v>483</v>
      </c>
      <c r="B490" s="83" t="e">
        <f>Worksheets!$S$24*(A490-0.5)</f>
        <v>#VALUE!</v>
      </c>
      <c r="C490" s="90" t="e">
        <f>IF(Worksheets!$V$24&gt;=A490,Worksheets!$G$45*Worksheets!$AD$29*(1-Worksheets!$AD$29)^('Yield Calculations'!A490-1),0)</f>
        <v>#VALUE!</v>
      </c>
      <c r="D490" s="90" t="e">
        <f>IF(Worksheets!$V$24&gt;=A490,(Worksheets!$G$45-SUM($D$7:D489))*(((2*Worksheets!$G$44*(1-Worksheets!$G$44)*Worksheets!$AD$29)+(Worksheets!$G$44^2*Worksheets!$AD$29^2))/Worksheets!$G$45),0)</f>
        <v>#VALUE!</v>
      </c>
      <c r="E490" s="90" t="e">
        <f>IF(Worksheets!$V$24&gt;=A490,(Worksheets!$G$45-SUM($E$7:E489))*((Worksheets!$G$44^3*Worksheets!$AD$29^3+3*Worksheets!$G$44^2*(1-Worksheets!$G$44)*Worksheets!$AD$29^2+3*Worksheets!$G$44*(1-Worksheets!$G$44)^2*Worksheets!$AD$29)/Worksheets!$G$45),0)</f>
        <v>#VALUE!</v>
      </c>
      <c r="F490" s="90" t="e">
        <f>IF(Worksheets!$V$24&gt;=A490,(Worksheets!$G$45-SUM($F$7:F489))*((Worksheets!$G$44^4*Worksheets!$AD$29^4+4*Worksheets!$G$44^3*(1-Worksheets!$G$44)*Worksheets!$AD$29^3+6*Worksheets!$G$44^2*(1-Worksheets!$G$44)^2*Worksheets!$AD$29^2+4*Worksheets!$G$44*(1-Worksheets!$G$44^3)*Worksheets!$AD$29)/Worksheets!$G$45),0)</f>
        <v>#VALUE!</v>
      </c>
      <c r="G490" s="90" t="str">
        <f>IF(Worksheets!$D$45='Yield Calculations'!$C$4,'Yield Calculations'!B490*'Yield Calculations'!C490,IF(Worksheets!$D$45='Yield Calculations'!$D$4,'Yield Calculations'!B490*'Yield Calculations'!D490,IF(Worksheets!$D$45='Yield Calculations'!$E$4,'Yield Calculations'!B490*'Yield Calculations'!E490,IF(Worksheets!$D$45='Yield Calculations'!$F$4,'Yield Calculations'!B490*'Yield Calculations'!F490,"Too Many Lanes"))))</f>
        <v>Too Many Lanes</v>
      </c>
      <c r="H490" s="90" t="str">
        <f>IF(Worksheets!$D$45='Yield Calculations'!$C$4,'Yield Calculations'!C490,IF(Worksheets!$D$45='Yield Calculations'!$D$4,'Yield Calculations'!D490,IF(Worksheets!$D$45='Yield Calculations'!$E$4,'Yield Calculations'!E490,IF(Worksheets!$D$45='Yield Calculations'!$F$4,'Yield Calculations'!F490,"Too Many Lanes"))))</f>
        <v>Too Many Lanes</v>
      </c>
      <c r="K490" s="83">
        <v>483</v>
      </c>
      <c r="L490" s="83" t="e">
        <f>Worksheets!$X$24*(K490-0.5)</f>
        <v>#VALUE!</v>
      </c>
      <c r="M490" s="90" t="e">
        <f>IF(Worksheets!$AA$24&gt;=K490,Worksheets!$L$45*Worksheets!$AD$29*(1-Worksheets!$AD$29)^('Yield Calculations'!K490-1),0)</f>
        <v>#VALUE!</v>
      </c>
      <c r="N490" s="90" t="e">
        <f>IF(Worksheets!$AA$24&gt;=K490,(Worksheets!$L$45-SUM($N$7:N489))*(((2*Worksheets!$L$44*(1-Worksheets!$L$44)*Worksheets!$AD$29)+(Worksheets!$L$44^2*Worksheets!$AD$29^2))/Worksheets!$L$45),0)</f>
        <v>#VALUE!</v>
      </c>
      <c r="O490" s="90" t="e">
        <f>IF(Worksheets!$AA$24&gt;=K490,(Worksheets!$L$45-SUM($O$7:O489))*((Worksheets!$L$44^3*Worksheets!$AD$29^3+3*Worksheets!$L$44^2*(1-Worksheets!$L$44)*Worksheets!$AD$29^2+3*Worksheets!$L$44*(1-Worksheets!$L$44)^2*Worksheets!$AD$29)/Worksheets!$L$45),0)</f>
        <v>#VALUE!</v>
      </c>
      <c r="P490" s="90" t="e">
        <f>IF(Worksheets!$AA$24&gt;=K490,(Worksheets!$L$45-SUM($P$7:P489))*((Worksheets!$L$44^4*Worksheets!$AD$29^4+4*Worksheets!$L$44^3*(1-Worksheets!$L$44)*Worksheets!$AD$29^3+6*Worksheets!$L$44^2*(1-Worksheets!$L$44)^2*Worksheets!$AD$29^2+4*Worksheets!$L$44*(1-Worksheets!$L$44^3)*Worksheets!$AD$29)/Worksheets!$L$45),0)</f>
        <v>#VALUE!</v>
      </c>
      <c r="Q490" s="90" t="str">
        <f>IF(Worksheets!$I$45='Yield Calculations'!$M$4,'Yield Calculations'!L490*'Yield Calculations'!M490,IF(Worksheets!$I$45='Yield Calculations'!$N$4,'Yield Calculations'!L490*'Yield Calculations'!N490,IF(Worksheets!$I$45='Yield Calculations'!$O$4,'Yield Calculations'!L490*'Yield Calculations'!O490,IF(Worksheets!$I$45='Yield Calculations'!$P$4,'Yield Calculations'!L490*'Yield Calculations'!P490,"Too Many Lanes"))))</f>
        <v>Too Many Lanes</v>
      </c>
      <c r="R490" s="90" t="str">
        <f>IF(Worksheets!$I$45='Yield Calculations'!$M$4,'Yield Calculations'!M490,IF(Worksheets!$I$45='Yield Calculations'!$N$4,'Yield Calculations'!N490,IF(Worksheets!$I$45='Yield Calculations'!$O$4,'Yield Calculations'!O490,IF(Worksheets!$I$45='Yield Calculations'!$P$4,'Yield Calculations'!P490,"Too Many Lanes"))))</f>
        <v>Too Many Lanes</v>
      </c>
    </row>
    <row r="491" spans="1:18">
      <c r="A491" s="83">
        <f t="shared" si="7"/>
        <v>484</v>
      </c>
      <c r="B491" s="83" t="e">
        <f>Worksheets!$S$24*(A491-0.5)</f>
        <v>#VALUE!</v>
      </c>
      <c r="C491" s="90" t="e">
        <f>IF(Worksheets!$V$24&gt;=A491,Worksheets!$G$45*Worksheets!$AD$29*(1-Worksheets!$AD$29)^('Yield Calculations'!A491-1),0)</f>
        <v>#VALUE!</v>
      </c>
      <c r="D491" s="90" t="e">
        <f>IF(Worksheets!$V$24&gt;=A491,(Worksheets!$G$45-SUM($D$7:D490))*(((2*Worksheets!$G$44*(1-Worksheets!$G$44)*Worksheets!$AD$29)+(Worksheets!$G$44^2*Worksheets!$AD$29^2))/Worksheets!$G$45),0)</f>
        <v>#VALUE!</v>
      </c>
      <c r="E491" s="90" t="e">
        <f>IF(Worksheets!$V$24&gt;=A491,(Worksheets!$G$45-SUM($E$7:E490))*((Worksheets!$G$44^3*Worksheets!$AD$29^3+3*Worksheets!$G$44^2*(1-Worksheets!$G$44)*Worksheets!$AD$29^2+3*Worksheets!$G$44*(1-Worksheets!$G$44)^2*Worksheets!$AD$29)/Worksheets!$G$45),0)</f>
        <v>#VALUE!</v>
      </c>
      <c r="F491" s="90" t="e">
        <f>IF(Worksheets!$V$24&gt;=A491,(Worksheets!$G$45-SUM($F$7:F490))*((Worksheets!$G$44^4*Worksheets!$AD$29^4+4*Worksheets!$G$44^3*(1-Worksheets!$G$44)*Worksheets!$AD$29^3+6*Worksheets!$G$44^2*(1-Worksheets!$G$44)^2*Worksheets!$AD$29^2+4*Worksheets!$G$44*(1-Worksheets!$G$44^3)*Worksheets!$AD$29)/Worksheets!$G$45),0)</f>
        <v>#VALUE!</v>
      </c>
      <c r="G491" s="90" t="str">
        <f>IF(Worksheets!$D$45='Yield Calculations'!$C$4,'Yield Calculations'!B491*'Yield Calculations'!C491,IF(Worksheets!$D$45='Yield Calculations'!$D$4,'Yield Calculations'!B491*'Yield Calculations'!D491,IF(Worksheets!$D$45='Yield Calculations'!$E$4,'Yield Calculations'!B491*'Yield Calculations'!E491,IF(Worksheets!$D$45='Yield Calculations'!$F$4,'Yield Calculations'!B491*'Yield Calculations'!F491,"Too Many Lanes"))))</f>
        <v>Too Many Lanes</v>
      </c>
      <c r="H491" s="90" t="str">
        <f>IF(Worksheets!$D$45='Yield Calculations'!$C$4,'Yield Calculations'!C491,IF(Worksheets!$D$45='Yield Calculations'!$D$4,'Yield Calculations'!D491,IF(Worksheets!$D$45='Yield Calculations'!$E$4,'Yield Calculations'!E491,IF(Worksheets!$D$45='Yield Calculations'!$F$4,'Yield Calculations'!F491,"Too Many Lanes"))))</f>
        <v>Too Many Lanes</v>
      </c>
      <c r="K491" s="83">
        <v>484</v>
      </c>
      <c r="L491" s="83" t="e">
        <f>Worksheets!$X$24*(K491-0.5)</f>
        <v>#VALUE!</v>
      </c>
      <c r="M491" s="90" t="e">
        <f>IF(Worksheets!$AA$24&gt;=K491,Worksheets!$L$45*Worksheets!$AD$29*(1-Worksheets!$AD$29)^('Yield Calculations'!K491-1),0)</f>
        <v>#VALUE!</v>
      </c>
      <c r="N491" s="90" t="e">
        <f>IF(Worksheets!$AA$24&gt;=K491,(Worksheets!$L$45-SUM($N$7:N490))*(((2*Worksheets!$L$44*(1-Worksheets!$L$44)*Worksheets!$AD$29)+(Worksheets!$L$44^2*Worksheets!$AD$29^2))/Worksheets!$L$45),0)</f>
        <v>#VALUE!</v>
      </c>
      <c r="O491" s="90" t="e">
        <f>IF(Worksheets!$AA$24&gt;=K491,(Worksheets!$L$45-SUM($O$7:O490))*((Worksheets!$L$44^3*Worksheets!$AD$29^3+3*Worksheets!$L$44^2*(1-Worksheets!$L$44)*Worksheets!$AD$29^2+3*Worksheets!$L$44*(1-Worksheets!$L$44)^2*Worksheets!$AD$29)/Worksheets!$L$45),0)</f>
        <v>#VALUE!</v>
      </c>
      <c r="P491" s="90" t="e">
        <f>IF(Worksheets!$AA$24&gt;=K491,(Worksheets!$L$45-SUM($P$7:P490))*((Worksheets!$L$44^4*Worksheets!$AD$29^4+4*Worksheets!$L$44^3*(1-Worksheets!$L$44)*Worksheets!$AD$29^3+6*Worksheets!$L$44^2*(1-Worksheets!$L$44)^2*Worksheets!$AD$29^2+4*Worksheets!$L$44*(1-Worksheets!$L$44^3)*Worksheets!$AD$29)/Worksheets!$L$45),0)</f>
        <v>#VALUE!</v>
      </c>
      <c r="Q491" s="90" t="str">
        <f>IF(Worksheets!$I$45='Yield Calculations'!$M$4,'Yield Calculations'!L491*'Yield Calculations'!M491,IF(Worksheets!$I$45='Yield Calculations'!$N$4,'Yield Calculations'!L491*'Yield Calculations'!N491,IF(Worksheets!$I$45='Yield Calculations'!$O$4,'Yield Calculations'!L491*'Yield Calculations'!O491,IF(Worksheets!$I$45='Yield Calculations'!$P$4,'Yield Calculations'!L491*'Yield Calculations'!P491,"Too Many Lanes"))))</f>
        <v>Too Many Lanes</v>
      </c>
      <c r="R491" s="90" t="str">
        <f>IF(Worksheets!$I$45='Yield Calculations'!$M$4,'Yield Calculations'!M491,IF(Worksheets!$I$45='Yield Calculations'!$N$4,'Yield Calculations'!N491,IF(Worksheets!$I$45='Yield Calculations'!$O$4,'Yield Calculations'!O491,IF(Worksheets!$I$45='Yield Calculations'!$P$4,'Yield Calculations'!P491,"Too Many Lanes"))))</f>
        <v>Too Many Lanes</v>
      </c>
    </row>
    <row r="492" spans="1:18">
      <c r="A492" s="83">
        <f t="shared" si="7"/>
        <v>485</v>
      </c>
      <c r="B492" s="83" t="e">
        <f>Worksheets!$S$24*(A492-0.5)</f>
        <v>#VALUE!</v>
      </c>
      <c r="C492" s="90" t="e">
        <f>IF(Worksheets!$V$24&gt;=A492,Worksheets!$G$45*Worksheets!$AD$29*(1-Worksheets!$AD$29)^('Yield Calculations'!A492-1),0)</f>
        <v>#VALUE!</v>
      </c>
      <c r="D492" s="90" t="e">
        <f>IF(Worksheets!$V$24&gt;=A492,(Worksheets!$G$45-SUM($D$7:D491))*(((2*Worksheets!$G$44*(1-Worksheets!$G$44)*Worksheets!$AD$29)+(Worksheets!$G$44^2*Worksheets!$AD$29^2))/Worksheets!$G$45),0)</f>
        <v>#VALUE!</v>
      </c>
      <c r="E492" s="90" t="e">
        <f>IF(Worksheets!$V$24&gt;=A492,(Worksheets!$G$45-SUM($E$7:E491))*((Worksheets!$G$44^3*Worksheets!$AD$29^3+3*Worksheets!$G$44^2*(1-Worksheets!$G$44)*Worksheets!$AD$29^2+3*Worksheets!$G$44*(1-Worksheets!$G$44)^2*Worksheets!$AD$29)/Worksheets!$G$45),0)</f>
        <v>#VALUE!</v>
      </c>
      <c r="F492" s="90" t="e">
        <f>IF(Worksheets!$V$24&gt;=A492,(Worksheets!$G$45-SUM($F$7:F491))*((Worksheets!$G$44^4*Worksheets!$AD$29^4+4*Worksheets!$G$44^3*(1-Worksheets!$G$44)*Worksheets!$AD$29^3+6*Worksheets!$G$44^2*(1-Worksheets!$G$44)^2*Worksheets!$AD$29^2+4*Worksheets!$G$44*(1-Worksheets!$G$44^3)*Worksheets!$AD$29)/Worksheets!$G$45),0)</f>
        <v>#VALUE!</v>
      </c>
      <c r="G492" s="90" t="str">
        <f>IF(Worksheets!$D$45='Yield Calculations'!$C$4,'Yield Calculations'!B492*'Yield Calculations'!C492,IF(Worksheets!$D$45='Yield Calculations'!$D$4,'Yield Calculations'!B492*'Yield Calculations'!D492,IF(Worksheets!$D$45='Yield Calculations'!$E$4,'Yield Calculations'!B492*'Yield Calculations'!E492,IF(Worksheets!$D$45='Yield Calculations'!$F$4,'Yield Calculations'!B492*'Yield Calculations'!F492,"Too Many Lanes"))))</f>
        <v>Too Many Lanes</v>
      </c>
      <c r="H492" s="90" t="str">
        <f>IF(Worksheets!$D$45='Yield Calculations'!$C$4,'Yield Calculations'!C492,IF(Worksheets!$D$45='Yield Calculations'!$D$4,'Yield Calculations'!D492,IF(Worksheets!$D$45='Yield Calculations'!$E$4,'Yield Calculations'!E492,IF(Worksheets!$D$45='Yield Calculations'!$F$4,'Yield Calculations'!F492,"Too Many Lanes"))))</f>
        <v>Too Many Lanes</v>
      </c>
      <c r="K492" s="83">
        <v>485</v>
      </c>
      <c r="L492" s="83" t="e">
        <f>Worksheets!$X$24*(K492-0.5)</f>
        <v>#VALUE!</v>
      </c>
      <c r="M492" s="90" t="e">
        <f>IF(Worksheets!$AA$24&gt;=K492,Worksheets!$L$45*Worksheets!$AD$29*(1-Worksheets!$AD$29)^('Yield Calculations'!K492-1),0)</f>
        <v>#VALUE!</v>
      </c>
      <c r="N492" s="90" t="e">
        <f>IF(Worksheets!$AA$24&gt;=K492,(Worksheets!$L$45-SUM($N$7:N491))*(((2*Worksheets!$L$44*(1-Worksheets!$L$44)*Worksheets!$AD$29)+(Worksheets!$L$44^2*Worksheets!$AD$29^2))/Worksheets!$L$45),0)</f>
        <v>#VALUE!</v>
      </c>
      <c r="O492" s="90" t="e">
        <f>IF(Worksheets!$AA$24&gt;=K492,(Worksheets!$L$45-SUM($O$7:O491))*((Worksheets!$L$44^3*Worksheets!$AD$29^3+3*Worksheets!$L$44^2*(1-Worksheets!$L$44)*Worksheets!$AD$29^2+3*Worksheets!$L$44*(1-Worksheets!$L$44)^2*Worksheets!$AD$29)/Worksheets!$L$45),0)</f>
        <v>#VALUE!</v>
      </c>
      <c r="P492" s="90" t="e">
        <f>IF(Worksheets!$AA$24&gt;=K492,(Worksheets!$L$45-SUM($P$7:P491))*((Worksheets!$L$44^4*Worksheets!$AD$29^4+4*Worksheets!$L$44^3*(1-Worksheets!$L$44)*Worksheets!$AD$29^3+6*Worksheets!$L$44^2*(1-Worksheets!$L$44)^2*Worksheets!$AD$29^2+4*Worksheets!$L$44*(1-Worksheets!$L$44^3)*Worksheets!$AD$29)/Worksheets!$L$45),0)</f>
        <v>#VALUE!</v>
      </c>
      <c r="Q492" s="90" t="str">
        <f>IF(Worksheets!$I$45='Yield Calculations'!$M$4,'Yield Calculations'!L492*'Yield Calculations'!M492,IF(Worksheets!$I$45='Yield Calculations'!$N$4,'Yield Calculations'!L492*'Yield Calculations'!N492,IF(Worksheets!$I$45='Yield Calculations'!$O$4,'Yield Calculations'!L492*'Yield Calculations'!O492,IF(Worksheets!$I$45='Yield Calculations'!$P$4,'Yield Calculations'!L492*'Yield Calculations'!P492,"Too Many Lanes"))))</f>
        <v>Too Many Lanes</v>
      </c>
      <c r="R492" s="90" t="str">
        <f>IF(Worksheets!$I$45='Yield Calculations'!$M$4,'Yield Calculations'!M492,IF(Worksheets!$I$45='Yield Calculations'!$N$4,'Yield Calculations'!N492,IF(Worksheets!$I$45='Yield Calculations'!$O$4,'Yield Calculations'!O492,IF(Worksheets!$I$45='Yield Calculations'!$P$4,'Yield Calculations'!P492,"Too Many Lanes"))))</f>
        <v>Too Many Lanes</v>
      </c>
    </row>
    <row r="493" spans="1:18">
      <c r="A493" s="83">
        <f t="shared" si="7"/>
        <v>486</v>
      </c>
      <c r="B493" s="83" t="e">
        <f>Worksheets!$S$24*(A493-0.5)</f>
        <v>#VALUE!</v>
      </c>
      <c r="C493" s="90" t="e">
        <f>IF(Worksheets!$V$24&gt;=A493,Worksheets!$G$45*Worksheets!$AD$29*(1-Worksheets!$AD$29)^('Yield Calculations'!A493-1),0)</f>
        <v>#VALUE!</v>
      </c>
      <c r="D493" s="90" t="e">
        <f>IF(Worksheets!$V$24&gt;=A493,(Worksheets!$G$45-SUM($D$7:D492))*(((2*Worksheets!$G$44*(1-Worksheets!$G$44)*Worksheets!$AD$29)+(Worksheets!$G$44^2*Worksheets!$AD$29^2))/Worksheets!$G$45),0)</f>
        <v>#VALUE!</v>
      </c>
      <c r="E493" s="90" t="e">
        <f>IF(Worksheets!$V$24&gt;=A493,(Worksheets!$G$45-SUM($E$7:E492))*((Worksheets!$G$44^3*Worksheets!$AD$29^3+3*Worksheets!$G$44^2*(1-Worksheets!$G$44)*Worksheets!$AD$29^2+3*Worksheets!$G$44*(1-Worksheets!$G$44)^2*Worksheets!$AD$29)/Worksheets!$G$45),0)</f>
        <v>#VALUE!</v>
      </c>
      <c r="F493" s="90" t="e">
        <f>IF(Worksheets!$V$24&gt;=A493,(Worksheets!$G$45-SUM($F$7:F492))*((Worksheets!$G$44^4*Worksheets!$AD$29^4+4*Worksheets!$G$44^3*(1-Worksheets!$G$44)*Worksheets!$AD$29^3+6*Worksheets!$G$44^2*(1-Worksheets!$G$44)^2*Worksheets!$AD$29^2+4*Worksheets!$G$44*(1-Worksheets!$G$44^3)*Worksheets!$AD$29)/Worksheets!$G$45),0)</f>
        <v>#VALUE!</v>
      </c>
      <c r="G493" s="90" t="str">
        <f>IF(Worksheets!$D$45='Yield Calculations'!$C$4,'Yield Calculations'!B493*'Yield Calculations'!C493,IF(Worksheets!$D$45='Yield Calculations'!$D$4,'Yield Calculations'!B493*'Yield Calculations'!D493,IF(Worksheets!$D$45='Yield Calculations'!$E$4,'Yield Calculations'!B493*'Yield Calculations'!E493,IF(Worksheets!$D$45='Yield Calculations'!$F$4,'Yield Calculations'!B493*'Yield Calculations'!F493,"Too Many Lanes"))))</f>
        <v>Too Many Lanes</v>
      </c>
      <c r="H493" s="90" t="str">
        <f>IF(Worksheets!$D$45='Yield Calculations'!$C$4,'Yield Calculations'!C493,IF(Worksheets!$D$45='Yield Calculations'!$D$4,'Yield Calculations'!D493,IF(Worksheets!$D$45='Yield Calculations'!$E$4,'Yield Calculations'!E493,IF(Worksheets!$D$45='Yield Calculations'!$F$4,'Yield Calculations'!F493,"Too Many Lanes"))))</f>
        <v>Too Many Lanes</v>
      </c>
      <c r="K493" s="83">
        <v>486</v>
      </c>
      <c r="L493" s="83" t="e">
        <f>Worksheets!$X$24*(K493-0.5)</f>
        <v>#VALUE!</v>
      </c>
      <c r="M493" s="90" t="e">
        <f>IF(Worksheets!$AA$24&gt;=K493,Worksheets!$L$45*Worksheets!$AD$29*(1-Worksheets!$AD$29)^('Yield Calculations'!K493-1),0)</f>
        <v>#VALUE!</v>
      </c>
      <c r="N493" s="90" t="e">
        <f>IF(Worksheets!$AA$24&gt;=K493,(Worksheets!$L$45-SUM($N$7:N492))*(((2*Worksheets!$L$44*(1-Worksheets!$L$44)*Worksheets!$AD$29)+(Worksheets!$L$44^2*Worksheets!$AD$29^2))/Worksheets!$L$45),0)</f>
        <v>#VALUE!</v>
      </c>
      <c r="O493" s="90" t="e">
        <f>IF(Worksheets!$AA$24&gt;=K493,(Worksheets!$L$45-SUM($O$7:O492))*((Worksheets!$L$44^3*Worksheets!$AD$29^3+3*Worksheets!$L$44^2*(1-Worksheets!$L$44)*Worksheets!$AD$29^2+3*Worksheets!$L$44*(1-Worksheets!$L$44)^2*Worksheets!$AD$29)/Worksheets!$L$45),0)</f>
        <v>#VALUE!</v>
      </c>
      <c r="P493" s="90" t="e">
        <f>IF(Worksheets!$AA$24&gt;=K493,(Worksheets!$L$45-SUM($P$7:P492))*((Worksheets!$L$44^4*Worksheets!$AD$29^4+4*Worksheets!$L$44^3*(1-Worksheets!$L$44)*Worksheets!$AD$29^3+6*Worksheets!$L$44^2*(1-Worksheets!$L$44)^2*Worksheets!$AD$29^2+4*Worksheets!$L$44*(1-Worksheets!$L$44^3)*Worksheets!$AD$29)/Worksheets!$L$45),0)</f>
        <v>#VALUE!</v>
      </c>
      <c r="Q493" s="90" t="str">
        <f>IF(Worksheets!$I$45='Yield Calculations'!$M$4,'Yield Calculations'!L493*'Yield Calculations'!M493,IF(Worksheets!$I$45='Yield Calculations'!$N$4,'Yield Calculations'!L493*'Yield Calculations'!N493,IF(Worksheets!$I$45='Yield Calculations'!$O$4,'Yield Calculations'!L493*'Yield Calculations'!O493,IF(Worksheets!$I$45='Yield Calculations'!$P$4,'Yield Calculations'!L493*'Yield Calculations'!P493,"Too Many Lanes"))))</f>
        <v>Too Many Lanes</v>
      </c>
      <c r="R493" s="90" t="str">
        <f>IF(Worksheets!$I$45='Yield Calculations'!$M$4,'Yield Calculations'!M493,IF(Worksheets!$I$45='Yield Calculations'!$N$4,'Yield Calculations'!N493,IF(Worksheets!$I$45='Yield Calculations'!$O$4,'Yield Calculations'!O493,IF(Worksheets!$I$45='Yield Calculations'!$P$4,'Yield Calculations'!P493,"Too Many Lanes"))))</f>
        <v>Too Many Lanes</v>
      </c>
    </row>
    <row r="494" spans="1:18">
      <c r="A494" s="83">
        <f t="shared" si="7"/>
        <v>487</v>
      </c>
      <c r="B494" s="83" t="e">
        <f>Worksheets!$S$24*(A494-0.5)</f>
        <v>#VALUE!</v>
      </c>
      <c r="C494" s="90" t="e">
        <f>IF(Worksheets!$V$24&gt;=A494,Worksheets!$G$45*Worksheets!$AD$29*(1-Worksheets!$AD$29)^('Yield Calculations'!A494-1),0)</f>
        <v>#VALUE!</v>
      </c>
      <c r="D494" s="90" t="e">
        <f>IF(Worksheets!$V$24&gt;=A494,(Worksheets!$G$45-SUM($D$7:D493))*(((2*Worksheets!$G$44*(1-Worksheets!$G$44)*Worksheets!$AD$29)+(Worksheets!$G$44^2*Worksheets!$AD$29^2))/Worksheets!$G$45),0)</f>
        <v>#VALUE!</v>
      </c>
      <c r="E494" s="90" t="e">
        <f>IF(Worksheets!$V$24&gt;=A494,(Worksheets!$G$45-SUM($E$7:E493))*((Worksheets!$G$44^3*Worksheets!$AD$29^3+3*Worksheets!$G$44^2*(1-Worksheets!$G$44)*Worksheets!$AD$29^2+3*Worksheets!$G$44*(1-Worksheets!$G$44)^2*Worksheets!$AD$29)/Worksheets!$G$45),0)</f>
        <v>#VALUE!</v>
      </c>
      <c r="F494" s="90" t="e">
        <f>IF(Worksheets!$V$24&gt;=A494,(Worksheets!$G$45-SUM($F$7:F493))*((Worksheets!$G$44^4*Worksheets!$AD$29^4+4*Worksheets!$G$44^3*(1-Worksheets!$G$44)*Worksheets!$AD$29^3+6*Worksheets!$G$44^2*(1-Worksheets!$G$44)^2*Worksheets!$AD$29^2+4*Worksheets!$G$44*(1-Worksheets!$G$44^3)*Worksheets!$AD$29)/Worksheets!$G$45),0)</f>
        <v>#VALUE!</v>
      </c>
      <c r="G494" s="90" t="str">
        <f>IF(Worksheets!$D$45='Yield Calculations'!$C$4,'Yield Calculations'!B494*'Yield Calculations'!C494,IF(Worksheets!$D$45='Yield Calculations'!$D$4,'Yield Calculations'!B494*'Yield Calculations'!D494,IF(Worksheets!$D$45='Yield Calculations'!$E$4,'Yield Calculations'!B494*'Yield Calculations'!E494,IF(Worksheets!$D$45='Yield Calculations'!$F$4,'Yield Calculations'!B494*'Yield Calculations'!F494,"Too Many Lanes"))))</f>
        <v>Too Many Lanes</v>
      </c>
      <c r="H494" s="90" t="str">
        <f>IF(Worksheets!$D$45='Yield Calculations'!$C$4,'Yield Calculations'!C494,IF(Worksheets!$D$45='Yield Calculations'!$D$4,'Yield Calculations'!D494,IF(Worksheets!$D$45='Yield Calculations'!$E$4,'Yield Calculations'!E494,IF(Worksheets!$D$45='Yield Calculations'!$F$4,'Yield Calculations'!F494,"Too Many Lanes"))))</f>
        <v>Too Many Lanes</v>
      </c>
      <c r="K494" s="83">
        <v>487</v>
      </c>
      <c r="L494" s="83" t="e">
        <f>Worksheets!$X$24*(K494-0.5)</f>
        <v>#VALUE!</v>
      </c>
      <c r="M494" s="90" t="e">
        <f>IF(Worksheets!$AA$24&gt;=K494,Worksheets!$L$45*Worksheets!$AD$29*(1-Worksheets!$AD$29)^('Yield Calculations'!K494-1),0)</f>
        <v>#VALUE!</v>
      </c>
      <c r="N494" s="90" t="e">
        <f>IF(Worksheets!$AA$24&gt;=K494,(Worksheets!$L$45-SUM($N$7:N493))*(((2*Worksheets!$L$44*(1-Worksheets!$L$44)*Worksheets!$AD$29)+(Worksheets!$L$44^2*Worksheets!$AD$29^2))/Worksheets!$L$45),0)</f>
        <v>#VALUE!</v>
      </c>
      <c r="O494" s="90" t="e">
        <f>IF(Worksheets!$AA$24&gt;=K494,(Worksheets!$L$45-SUM($O$7:O493))*((Worksheets!$L$44^3*Worksheets!$AD$29^3+3*Worksheets!$L$44^2*(1-Worksheets!$L$44)*Worksheets!$AD$29^2+3*Worksheets!$L$44*(1-Worksheets!$L$44)^2*Worksheets!$AD$29)/Worksheets!$L$45),0)</f>
        <v>#VALUE!</v>
      </c>
      <c r="P494" s="90" t="e">
        <f>IF(Worksheets!$AA$24&gt;=K494,(Worksheets!$L$45-SUM($P$7:P493))*((Worksheets!$L$44^4*Worksheets!$AD$29^4+4*Worksheets!$L$44^3*(1-Worksheets!$L$44)*Worksheets!$AD$29^3+6*Worksheets!$L$44^2*(1-Worksheets!$L$44)^2*Worksheets!$AD$29^2+4*Worksheets!$L$44*(1-Worksheets!$L$44^3)*Worksheets!$AD$29)/Worksheets!$L$45),0)</f>
        <v>#VALUE!</v>
      </c>
      <c r="Q494" s="90" t="str">
        <f>IF(Worksheets!$I$45='Yield Calculations'!$M$4,'Yield Calculations'!L494*'Yield Calculations'!M494,IF(Worksheets!$I$45='Yield Calculations'!$N$4,'Yield Calculations'!L494*'Yield Calculations'!N494,IF(Worksheets!$I$45='Yield Calculations'!$O$4,'Yield Calculations'!L494*'Yield Calculations'!O494,IF(Worksheets!$I$45='Yield Calculations'!$P$4,'Yield Calculations'!L494*'Yield Calculations'!P494,"Too Many Lanes"))))</f>
        <v>Too Many Lanes</v>
      </c>
      <c r="R494" s="90" t="str">
        <f>IF(Worksheets!$I$45='Yield Calculations'!$M$4,'Yield Calculations'!M494,IF(Worksheets!$I$45='Yield Calculations'!$N$4,'Yield Calculations'!N494,IF(Worksheets!$I$45='Yield Calculations'!$O$4,'Yield Calculations'!O494,IF(Worksheets!$I$45='Yield Calculations'!$P$4,'Yield Calculations'!P494,"Too Many Lanes"))))</f>
        <v>Too Many Lanes</v>
      </c>
    </row>
    <row r="495" spans="1:18">
      <c r="A495" s="83">
        <f t="shared" si="7"/>
        <v>488</v>
      </c>
      <c r="B495" s="83" t="e">
        <f>Worksheets!$S$24*(A495-0.5)</f>
        <v>#VALUE!</v>
      </c>
      <c r="C495" s="90" t="e">
        <f>IF(Worksheets!$V$24&gt;=A495,Worksheets!$G$45*Worksheets!$AD$29*(1-Worksheets!$AD$29)^('Yield Calculations'!A495-1),0)</f>
        <v>#VALUE!</v>
      </c>
      <c r="D495" s="90" t="e">
        <f>IF(Worksheets!$V$24&gt;=A495,(Worksheets!$G$45-SUM($D$7:D494))*(((2*Worksheets!$G$44*(1-Worksheets!$G$44)*Worksheets!$AD$29)+(Worksheets!$G$44^2*Worksheets!$AD$29^2))/Worksheets!$G$45),0)</f>
        <v>#VALUE!</v>
      </c>
      <c r="E495" s="90" t="e">
        <f>IF(Worksheets!$V$24&gt;=A495,(Worksheets!$G$45-SUM($E$7:E494))*((Worksheets!$G$44^3*Worksheets!$AD$29^3+3*Worksheets!$G$44^2*(1-Worksheets!$G$44)*Worksheets!$AD$29^2+3*Worksheets!$G$44*(1-Worksheets!$G$44)^2*Worksheets!$AD$29)/Worksheets!$G$45),0)</f>
        <v>#VALUE!</v>
      </c>
      <c r="F495" s="90" t="e">
        <f>IF(Worksheets!$V$24&gt;=A495,(Worksheets!$G$45-SUM($F$7:F494))*((Worksheets!$G$44^4*Worksheets!$AD$29^4+4*Worksheets!$G$44^3*(1-Worksheets!$G$44)*Worksheets!$AD$29^3+6*Worksheets!$G$44^2*(1-Worksheets!$G$44)^2*Worksheets!$AD$29^2+4*Worksheets!$G$44*(1-Worksheets!$G$44^3)*Worksheets!$AD$29)/Worksheets!$G$45),0)</f>
        <v>#VALUE!</v>
      </c>
      <c r="G495" s="90" t="str">
        <f>IF(Worksheets!$D$45='Yield Calculations'!$C$4,'Yield Calculations'!B495*'Yield Calculations'!C495,IF(Worksheets!$D$45='Yield Calculations'!$D$4,'Yield Calculations'!B495*'Yield Calculations'!D495,IF(Worksheets!$D$45='Yield Calculations'!$E$4,'Yield Calculations'!B495*'Yield Calculations'!E495,IF(Worksheets!$D$45='Yield Calculations'!$F$4,'Yield Calculations'!B495*'Yield Calculations'!F495,"Too Many Lanes"))))</f>
        <v>Too Many Lanes</v>
      </c>
      <c r="H495" s="90" t="str">
        <f>IF(Worksheets!$D$45='Yield Calculations'!$C$4,'Yield Calculations'!C495,IF(Worksheets!$D$45='Yield Calculations'!$D$4,'Yield Calculations'!D495,IF(Worksheets!$D$45='Yield Calculations'!$E$4,'Yield Calculations'!E495,IF(Worksheets!$D$45='Yield Calculations'!$F$4,'Yield Calculations'!F495,"Too Many Lanes"))))</f>
        <v>Too Many Lanes</v>
      </c>
      <c r="K495" s="83">
        <v>488</v>
      </c>
      <c r="L495" s="83" t="e">
        <f>Worksheets!$X$24*(K495-0.5)</f>
        <v>#VALUE!</v>
      </c>
      <c r="M495" s="90" t="e">
        <f>IF(Worksheets!$AA$24&gt;=K495,Worksheets!$L$45*Worksheets!$AD$29*(1-Worksheets!$AD$29)^('Yield Calculations'!K495-1),0)</f>
        <v>#VALUE!</v>
      </c>
      <c r="N495" s="90" t="e">
        <f>IF(Worksheets!$AA$24&gt;=K495,(Worksheets!$L$45-SUM($N$7:N494))*(((2*Worksheets!$L$44*(1-Worksheets!$L$44)*Worksheets!$AD$29)+(Worksheets!$L$44^2*Worksheets!$AD$29^2))/Worksheets!$L$45),0)</f>
        <v>#VALUE!</v>
      </c>
      <c r="O495" s="90" t="e">
        <f>IF(Worksheets!$AA$24&gt;=K495,(Worksheets!$L$45-SUM($O$7:O494))*((Worksheets!$L$44^3*Worksheets!$AD$29^3+3*Worksheets!$L$44^2*(1-Worksheets!$L$44)*Worksheets!$AD$29^2+3*Worksheets!$L$44*(1-Worksheets!$L$44)^2*Worksheets!$AD$29)/Worksheets!$L$45),0)</f>
        <v>#VALUE!</v>
      </c>
      <c r="P495" s="90" t="e">
        <f>IF(Worksheets!$AA$24&gt;=K495,(Worksheets!$L$45-SUM($P$7:P494))*((Worksheets!$L$44^4*Worksheets!$AD$29^4+4*Worksheets!$L$44^3*(1-Worksheets!$L$44)*Worksheets!$AD$29^3+6*Worksheets!$L$44^2*(1-Worksheets!$L$44)^2*Worksheets!$AD$29^2+4*Worksheets!$L$44*(1-Worksheets!$L$44^3)*Worksheets!$AD$29)/Worksheets!$L$45),0)</f>
        <v>#VALUE!</v>
      </c>
      <c r="Q495" s="90" t="str">
        <f>IF(Worksheets!$I$45='Yield Calculations'!$M$4,'Yield Calculations'!L495*'Yield Calculations'!M495,IF(Worksheets!$I$45='Yield Calculations'!$N$4,'Yield Calculations'!L495*'Yield Calculations'!N495,IF(Worksheets!$I$45='Yield Calculations'!$O$4,'Yield Calculations'!L495*'Yield Calculations'!O495,IF(Worksheets!$I$45='Yield Calculations'!$P$4,'Yield Calculations'!L495*'Yield Calculations'!P495,"Too Many Lanes"))))</f>
        <v>Too Many Lanes</v>
      </c>
      <c r="R495" s="90" t="str">
        <f>IF(Worksheets!$I$45='Yield Calculations'!$M$4,'Yield Calculations'!M495,IF(Worksheets!$I$45='Yield Calculations'!$N$4,'Yield Calculations'!N495,IF(Worksheets!$I$45='Yield Calculations'!$O$4,'Yield Calculations'!O495,IF(Worksheets!$I$45='Yield Calculations'!$P$4,'Yield Calculations'!P495,"Too Many Lanes"))))</f>
        <v>Too Many Lanes</v>
      </c>
    </row>
    <row r="496" spans="1:18">
      <c r="A496" s="83">
        <f t="shared" si="7"/>
        <v>489</v>
      </c>
      <c r="B496" s="83" t="e">
        <f>Worksheets!$S$24*(A496-0.5)</f>
        <v>#VALUE!</v>
      </c>
      <c r="C496" s="90" t="e">
        <f>IF(Worksheets!$V$24&gt;=A496,Worksheets!$G$45*Worksheets!$AD$29*(1-Worksheets!$AD$29)^('Yield Calculations'!A496-1),0)</f>
        <v>#VALUE!</v>
      </c>
      <c r="D496" s="90" t="e">
        <f>IF(Worksheets!$V$24&gt;=A496,(Worksheets!$G$45-SUM($D$7:D495))*(((2*Worksheets!$G$44*(1-Worksheets!$G$44)*Worksheets!$AD$29)+(Worksheets!$G$44^2*Worksheets!$AD$29^2))/Worksheets!$G$45),0)</f>
        <v>#VALUE!</v>
      </c>
      <c r="E496" s="90" t="e">
        <f>IF(Worksheets!$V$24&gt;=A496,(Worksheets!$G$45-SUM($E$7:E495))*((Worksheets!$G$44^3*Worksheets!$AD$29^3+3*Worksheets!$G$44^2*(1-Worksheets!$G$44)*Worksheets!$AD$29^2+3*Worksheets!$G$44*(1-Worksheets!$G$44)^2*Worksheets!$AD$29)/Worksheets!$G$45),0)</f>
        <v>#VALUE!</v>
      </c>
      <c r="F496" s="90" t="e">
        <f>IF(Worksheets!$V$24&gt;=A496,(Worksheets!$G$45-SUM($F$7:F495))*((Worksheets!$G$44^4*Worksheets!$AD$29^4+4*Worksheets!$G$44^3*(1-Worksheets!$G$44)*Worksheets!$AD$29^3+6*Worksheets!$G$44^2*(1-Worksheets!$G$44)^2*Worksheets!$AD$29^2+4*Worksheets!$G$44*(1-Worksheets!$G$44^3)*Worksheets!$AD$29)/Worksheets!$G$45),0)</f>
        <v>#VALUE!</v>
      </c>
      <c r="G496" s="90" t="str">
        <f>IF(Worksheets!$D$45='Yield Calculations'!$C$4,'Yield Calculations'!B496*'Yield Calculations'!C496,IF(Worksheets!$D$45='Yield Calculations'!$D$4,'Yield Calculations'!B496*'Yield Calculations'!D496,IF(Worksheets!$D$45='Yield Calculations'!$E$4,'Yield Calculations'!B496*'Yield Calculations'!E496,IF(Worksheets!$D$45='Yield Calculations'!$F$4,'Yield Calculations'!B496*'Yield Calculations'!F496,"Too Many Lanes"))))</f>
        <v>Too Many Lanes</v>
      </c>
      <c r="H496" s="90" t="str">
        <f>IF(Worksheets!$D$45='Yield Calculations'!$C$4,'Yield Calculations'!C496,IF(Worksheets!$D$45='Yield Calculations'!$D$4,'Yield Calculations'!D496,IF(Worksheets!$D$45='Yield Calculations'!$E$4,'Yield Calculations'!E496,IF(Worksheets!$D$45='Yield Calculations'!$F$4,'Yield Calculations'!F496,"Too Many Lanes"))))</f>
        <v>Too Many Lanes</v>
      </c>
      <c r="K496" s="83">
        <v>489</v>
      </c>
      <c r="L496" s="83" t="e">
        <f>Worksheets!$X$24*(K496-0.5)</f>
        <v>#VALUE!</v>
      </c>
      <c r="M496" s="90" t="e">
        <f>IF(Worksheets!$AA$24&gt;=K496,Worksheets!$L$45*Worksheets!$AD$29*(1-Worksheets!$AD$29)^('Yield Calculations'!K496-1),0)</f>
        <v>#VALUE!</v>
      </c>
      <c r="N496" s="90" t="e">
        <f>IF(Worksheets!$AA$24&gt;=K496,(Worksheets!$L$45-SUM($N$7:N495))*(((2*Worksheets!$L$44*(1-Worksheets!$L$44)*Worksheets!$AD$29)+(Worksheets!$L$44^2*Worksheets!$AD$29^2))/Worksheets!$L$45),0)</f>
        <v>#VALUE!</v>
      </c>
      <c r="O496" s="90" t="e">
        <f>IF(Worksheets!$AA$24&gt;=K496,(Worksheets!$L$45-SUM($O$7:O495))*((Worksheets!$L$44^3*Worksheets!$AD$29^3+3*Worksheets!$L$44^2*(1-Worksheets!$L$44)*Worksheets!$AD$29^2+3*Worksheets!$L$44*(1-Worksheets!$L$44)^2*Worksheets!$AD$29)/Worksheets!$L$45),0)</f>
        <v>#VALUE!</v>
      </c>
      <c r="P496" s="90" t="e">
        <f>IF(Worksheets!$AA$24&gt;=K496,(Worksheets!$L$45-SUM($P$7:P495))*((Worksheets!$L$44^4*Worksheets!$AD$29^4+4*Worksheets!$L$44^3*(1-Worksheets!$L$44)*Worksheets!$AD$29^3+6*Worksheets!$L$44^2*(1-Worksheets!$L$44)^2*Worksheets!$AD$29^2+4*Worksheets!$L$44*(1-Worksheets!$L$44^3)*Worksheets!$AD$29)/Worksheets!$L$45),0)</f>
        <v>#VALUE!</v>
      </c>
      <c r="Q496" s="90" t="str">
        <f>IF(Worksheets!$I$45='Yield Calculations'!$M$4,'Yield Calculations'!L496*'Yield Calculations'!M496,IF(Worksheets!$I$45='Yield Calculations'!$N$4,'Yield Calculations'!L496*'Yield Calculations'!N496,IF(Worksheets!$I$45='Yield Calculations'!$O$4,'Yield Calculations'!L496*'Yield Calculations'!O496,IF(Worksheets!$I$45='Yield Calculations'!$P$4,'Yield Calculations'!L496*'Yield Calculations'!P496,"Too Many Lanes"))))</f>
        <v>Too Many Lanes</v>
      </c>
      <c r="R496" s="90" t="str">
        <f>IF(Worksheets!$I$45='Yield Calculations'!$M$4,'Yield Calculations'!M496,IF(Worksheets!$I$45='Yield Calculations'!$N$4,'Yield Calculations'!N496,IF(Worksheets!$I$45='Yield Calculations'!$O$4,'Yield Calculations'!O496,IF(Worksheets!$I$45='Yield Calculations'!$P$4,'Yield Calculations'!P496,"Too Many Lanes"))))</f>
        <v>Too Many Lanes</v>
      </c>
    </row>
    <row r="497" spans="1:18">
      <c r="A497" s="83">
        <f t="shared" si="7"/>
        <v>490</v>
      </c>
      <c r="B497" s="83" t="e">
        <f>Worksheets!$S$24*(A497-0.5)</f>
        <v>#VALUE!</v>
      </c>
      <c r="C497" s="90" t="e">
        <f>IF(Worksheets!$V$24&gt;=A497,Worksheets!$G$45*Worksheets!$AD$29*(1-Worksheets!$AD$29)^('Yield Calculations'!A497-1),0)</f>
        <v>#VALUE!</v>
      </c>
      <c r="D497" s="90" t="e">
        <f>IF(Worksheets!$V$24&gt;=A497,(Worksheets!$G$45-SUM($D$7:D496))*(((2*Worksheets!$G$44*(1-Worksheets!$G$44)*Worksheets!$AD$29)+(Worksheets!$G$44^2*Worksheets!$AD$29^2))/Worksheets!$G$45),0)</f>
        <v>#VALUE!</v>
      </c>
      <c r="E497" s="90" t="e">
        <f>IF(Worksheets!$V$24&gt;=A497,(Worksheets!$G$45-SUM($E$7:E496))*((Worksheets!$G$44^3*Worksheets!$AD$29^3+3*Worksheets!$G$44^2*(1-Worksheets!$G$44)*Worksheets!$AD$29^2+3*Worksheets!$G$44*(1-Worksheets!$G$44)^2*Worksheets!$AD$29)/Worksheets!$G$45),0)</f>
        <v>#VALUE!</v>
      </c>
      <c r="F497" s="90" t="e">
        <f>IF(Worksheets!$V$24&gt;=A497,(Worksheets!$G$45-SUM($F$7:F496))*((Worksheets!$G$44^4*Worksheets!$AD$29^4+4*Worksheets!$G$44^3*(1-Worksheets!$G$44)*Worksheets!$AD$29^3+6*Worksheets!$G$44^2*(1-Worksheets!$G$44)^2*Worksheets!$AD$29^2+4*Worksheets!$G$44*(1-Worksheets!$G$44^3)*Worksheets!$AD$29)/Worksheets!$G$45),0)</f>
        <v>#VALUE!</v>
      </c>
      <c r="G497" s="90" t="str">
        <f>IF(Worksheets!$D$45='Yield Calculations'!$C$4,'Yield Calculations'!B497*'Yield Calculations'!C497,IF(Worksheets!$D$45='Yield Calculations'!$D$4,'Yield Calculations'!B497*'Yield Calculations'!D497,IF(Worksheets!$D$45='Yield Calculations'!$E$4,'Yield Calculations'!B497*'Yield Calculations'!E497,IF(Worksheets!$D$45='Yield Calculations'!$F$4,'Yield Calculations'!B497*'Yield Calculations'!F497,"Too Many Lanes"))))</f>
        <v>Too Many Lanes</v>
      </c>
      <c r="H497" s="90" t="str">
        <f>IF(Worksheets!$D$45='Yield Calculations'!$C$4,'Yield Calculations'!C497,IF(Worksheets!$D$45='Yield Calculations'!$D$4,'Yield Calculations'!D497,IF(Worksheets!$D$45='Yield Calculations'!$E$4,'Yield Calculations'!E497,IF(Worksheets!$D$45='Yield Calculations'!$F$4,'Yield Calculations'!F497,"Too Many Lanes"))))</f>
        <v>Too Many Lanes</v>
      </c>
      <c r="K497" s="83">
        <v>490</v>
      </c>
      <c r="L497" s="83" t="e">
        <f>Worksheets!$X$24*(K497-0.5)</f>
        <v>#VALUE!</v>
      </c>
      <c r="M497" s="90" t="e">
        <f>IF(Worksheets!$AA$24&gt;=K497,Worksheets!$L$45*Worksheets!$AD$29*(1-Worksheets!$AD$29)^('Yield Calculations'!K497-1),0)</f>
        <v>#VALUE!</v>
      </c>
      <c r="N497" s="90" t="e">
        <f>IF(Worksheets!$AA$24&gt;=K497,(Worksheets!$L$45-SUM($N$7:N496))*(((2*Worksheets!$L$44*(1-Worksheets!$L$44)*Worksheets!$AD$29)+(Worksheets!$L$44^2*Worksheets!$AD$29^2))/Worksheets!$L$45),0)</f>
        <v>#VALUE!</v>
      </c>
      <c r="O497" s="90" t="e">
        <f>IF(Worksheets!$AA$24&gt;=K497,(Worksheets!$L$45-SUM($O$7:O496))*((Worksheets!$L$44^3*Worksheets!$AD$29^3+3*Worksheets!$L$44^2*(1-Worksheets!$L$44)*Worksheets!$AD$29^2+3*Worksheets!$L$44*(1-Worksheets!$L$44)^2*Worksheets!$AD$29)/Worksheets!$L$45),0)</f>
        <v>#VALUE!</v>
      </c>
      <c r="P497" s="90" t="e">
        <f>IF(Worksheets!$AA$24&gt;=K497,(Worksheets!$L$45-SUM($P$7:P496))*((Worksheets!$L$44^4*Worksheets!$AD$29^4+4*Worksheets!$L$44^3*(1-Worksheets!$L$44)*Worksheets!$AD$29^3+6*Worksheets!$L$44^2*(1-Worksheets!$L$44)^2*Worksheets!$AD$29^2+4*Worksheets!$L$44*(1-Worksheets!$L$44^3)*Worksheets!$AD$29)/Worksheets!$L$45),0)</f>
        <v>#VALUE!</v>
      </c>
      <c r="Q497" s="90" t="str">
        <f>IF(Worksheets!$I$45='Yield Calculations'!$M$4,'Yield Calculations'!L497*'Yield Calculations'!M497,IF(Worksheets!$I$45='Yield Calculations'!$N$4,'Yield Calculations'!L497*'Yield Calculations'!N497,IF(Worksheets!$I$45='Yield Calculations'!$O$4,'Yield Calculations'!L497*'Yield Calculations'!O497,IF(Worksheets!$I$45='Yield Calculations'!$P$4,'Yield Calculations'!L497*'Yield Calculations'!P497,"Too Many Lanes"))))</f>
        <v>Too Many Lanes</v>
      </c>
      <c r="R497" s="90" t="str">
        <f>IF(Worksheets!$I$45='Yield Calculations'!$M$4,'Yield Calculations'!M497,IF(Worksheets!$I$45='Yield Calculations'!$N$4,'Yield Calculations'!N497,IF(Worksheets!$I$45='Yield Calculations'!$O$4,'Yield Calculations'!O497,IF(Worksheets!$I$45='Yield Calculations'!$P$4,'Yield Calculations'!P497,"Too Many Lanes"))))</f>
        <v>Too Many Lanes</v>
      </c>
    </row>
    <row r="498" spans="1:18">
      <c r="A498" s="83">
        <f t="shared" si="7"/>
        <v>491</v>
      </c>
      <c r="B498" s="83" t="e">
        <f>Worksheets!$S$24*(A498-0.5)</f>
        <v>#VALUE!</v>
      </c>
      <c r="C498" s="90" t="e">
        <f>IF(Worksheets!$V$24&gt;=A498,Worksheets!$G$45*Worksheets!$AD$29*(1-Worksheets!$AD$29)^('Yield Calculations'!A498-1),0)</f>
        <v>#VALUE!</v>
      </c>
      <c r="D498" s="90" t="e">
        <f>IF(Worksheets!$V$24&gt;=A498,(Worksheets!$G$45-SUM($D$7:D497))*(((2*Worksheets!$G$44*(1-Worksheets!$G$44)*Worksheets!$AD$29)+(Worksheets!$G$44^2*Worksheets!$AD$29^2))/Worksheets!$G$45),0)</f>
        <v>#VALUE!</v>
      </c>
      <c r="E498" s="90" t="e">
        <f>IF(Worksheets!$V$24&gt;=A498,(Worksheets!$G$45-SUM($E$7:E497))*((Worksheets!$G$44^3*Worksheets!$AD$29^3+3*Worksheets!$G$44^2*(1-Worksheets!$G$44)*Worksheets!$AD$29^2+3*Worksheets!$G$44*(1-Worksheets!$G$44)^2*Worksheets!$AD$29)/Worksheets!$G$45),0)</f>
        <v>#VALUE!</v>
      </c>
      <c r="F498" s="90" t="e">
        <f>IF(Worksheets!$V$24&gt;=A498,(Worksheets!$G$45-SUM($F$7:F497))*((Worksheets!$G$44^4*Worksheets!$AD$29^4+4*Worksheets!$G$44^3*(1-Worksheets!$G$44)*Worksheets!$AD$29^3+6*Worksheets!$G$44^2*(1-Worksheets!$G$44)^2*Worksheets!$AD$29^2+4*Worksheets!$G$44*(1-Worksheets!$G$44^3)*Worksheets!$AD$29)/Worksheets!$G$45),0)</f>
        <v>#VALUE!</v>
      </c>
      <c r="G498" s="90" t="str">
        <f>IF(Worksheets!$D$45='Yield Calculations'!$C$4,'Yield Calculations'!B498*'Yield Calculations'!C498,IF(Worksheets!$D$45='Yield Calculations'!$D$4,'Yield Calculations'!B498*'Yield Calculations'!D498,IF(Worksheets!$D$45='Yield Calculations'!$E$4,'Yield Calculations'!B498*'Yield Calculations'!E498,IF(Worksheets!$D$45='Yield Calculations'!$F$4,'Yield Calculations'!B498*'Yield Calculations'!F498,"Too Many Lanes"))))</f>
        <v>Too Many Lanes</v>
      </c>
      <c r="H498" s="90" t="str">
        <f>IF(Worksheets!$D$45='Yield Calculations'!$C$4,'Yield Calculations'!C498,IF(Worksheets!$D$45='Yield Calculations'!$D$4,'Yield Calculations'!D498,IF(Worksheets!$D$45='Yield Calculations'!$E$4,'Yield Calculations'!E498,IF(Worksheets!$D$45='Yield Calculations'!$F$4,'Yield Calculations'!F498,"Too Many Lanes"))))</f>
        <v>Too Many Lanes</v>
      </c>
      <c r="K498" s="83">
        <v>491</v>
      </c>
      <c r="L498" s="83" t="e">
        <f>Worksheets!$X$24*(K498-0.5)</f>
        <v>#VALUE!</v>
      </c>
      <c r="M498" s="90" t="e">
        <f>IF(Worksheets!$AA$24&gt;=K498,Worksheets!$L$45*Worksheets!$AD$29*(1-Worksheets!$AD$29)^('Yield Calculations'!K498-1),0)</f>
        <v>#VALUE!</v>
      </c>
      <c r="N498" s="90" t="e">
        <f>IF(Worksheets!$AA$24&gt;=K498,(Worksheets!$L$45-SUM($N$7:N497))*(((2*Worksheets!$L$44*(1-Worksheets!$L$44)*Worksheets!$AD$29)+(Worksheets!$L$44^2*Worksheets!$AD$29^2))/Worksheets!$L$45),0)</f>
        <v>#VALUE!</v>
      </c>
      <c r="O498" s="90" t="e">
        <f>IF(Worksheets!$AA$24&gt;=K498,(Worksheets!$L$45-SUM($O$7:O497))*((Worksheets!$L$44^3*Worksheets!$AD$29^3+3*Worksheets!$L$44^2*(1-Worksheets!$L$44)*Worksheets!$AD$29^2+3*Worksheets!$L$44*(1-Worksheets!$L$44)^2*Worksheets!$AD$29)/Worksheets!$L$45),0)</f>
        <v>#VALUE!</v>
      </c>
      <c r="P498" s="90" t="e">
        <f>IF(Worksheets!$AA$24&gt;=K498,(Worksheets!$L$45-SUM($P$7:P497))*((Worksheets!$L$44^4*Worksheets!$AD$29^4+4*Worksheets!$L$44^3*(1-Worksheets!$L$44)*Worksheets!$AD$29^3+6*Worksheets!$L$44^2*(1-Worksheets!$L$44)^2*Worksheets!$AD$29^2+4*Worksheets!$L$44*(1-Worksheets!$L$44^3)*Worksheets!$AD$29)/Worksheets!$L$45),0)</f>
        <v>#VALUE!</v>
      </c>
      <c r="Q498" s="90" t="str">
        <f>IF(Worksheets!$I$45='Yield Calculations'!$M$4,'Yield Calculations'!L498*'Yield Calculations'!M498,IF(Worksheets!$I$45='Yield Calculations'!$N$4,'Yield Calculations'!L498*'Yield Calculations'!N498,IF(Worksheets!$I$45='Yield Calculations'!$O$4,'Yield Calculations'!L498*'Yield Calculations'!O498,IF(Worksheets!$I$45='Yield Calculations'!$P$4,'Yield Calculations'!L498*'Yield Calculations'!P498,"Too Many Lanes"))))</f>
        <v>Too Many Lanes</v>
      </c>
      <c r="R498" s="90" t="str">
        <f>IF(Worksheets!$I$45='Yield Calculations'!$M$4,'Yield Calculations'!M498,IF(Worksheets!$I$45='Yield Calculations'!$N$4,'Yield Calculations'!N498,IF(Worksheets!$I$45='Yield Calculations'!$O$4,'Yield Calculations'!O498,IF(Worksheets!$I$45='Yield Calculations'!$P$4,'Yield Calculations'!P498,"Too Many Lanes"))))</f>
        <v>Too Many Lanes</v>
      </c>
    </row>
    <row r="499" spans="1:18">
      <c r="A499" s="83">
        <f t="shared" si="7"/>
        <v>492</v>
      </c>
      <c r="B499" s="83" t="e">
        <f>Worksheets!$S$24*(A499-0.5)</f>
        <v>#VALUE!</v>
      </c>
      <c r="C499" s="90" t="e">
        <f>IF(Worksheets!$V$24&gt;=A499,Worksheets!$G$45*Worksheets!$AD$29*(1-Worksheets!$AD$29)^('Yield Calculations'!A499-1),0)</f>
        <v>#VALUE!</v>
      </c>
      <c r="D499" s="90" t="e">
        <f>IF(Worksheets!$V$24&gt;=A499,(Worksheets!$G$45-SUM($D$7:D498))*(((2*Worksheets!$G$44*(1-Worksheets!$G$44)*Worksheets!$AD$29)+(Worksheets!$G$44^2*Worksheets!$AD$29^2))/Worksheets!$G$45),0)</f>
        <v>#VALUE!</v>
      </c>
      <c r="E499" s="90" t="e">
        <f>IF(Worksheets!$V$24&gt;=A499,(Worksheets!$G$45-SUM($E$7:E498))*((Worksheets!$G$44^3*Worksheets!$AD$29^3+3*Worksheets!$G$44^2*(1-Worksheets!$G$44)*Worksheets!$AD$29^2+3*Worksheets!$G$44*(1-Worksheets!$G$44)^2*Worksheets!$AD$29)/Worksheets!$G$45),0)</f>
        <v>#VALUE!</v>
      </c>
      <c r="F499" s="90" t="e">
        <f>IF(Worksheets!$V$24&gt;=A499,(Worksheets!$G$45-SUM($F$7:F498))*((Worksheets!$G$44^4*Worksheets!$AD$29^4+4*Worksheets!$G$44^3*(1-Worksheets!$G$44)*Worksheets!$AD$29^3+6*Worksheets!$G$44^2*(1-Worksheets!$G$44)^2*Worksheets!$AD$29^2+4*Worksheets!$G$44*(1-Worksheets!$G$44^3)*Worksheets!$AD$29)/Worksheets!$G$45),0)</f>
        <v>#VALUE!</v>
      </c>
      <c r="G499" s="90" t="str">
        <f>IF(Worksheets!$D$45='Yield Calculations'!$C$4,'Yield Calculations'!B499*'Yield Calculations'!C499,IF(Worksheets!$D$45='Yield Calculations'!$D$4,'Yield Calculations'!B499*'Yield Calculations'!D499,IF(Worksheets!$D$45='Yield Calculations'!$E$4,'Yield Calculations'!B499*'Yield Calculations'!E499,IF(Worksheets!$D$45='Yield Calculations'!$F$4,'Yield Calculations'!B499*'Yield Calculations'!F499,"Too Many Lanes"))))</f>
        <v>Too Many Lanes</v>
      </c>
      <c r="H499" s="90" t="str">
        <f>IF(Worksheets!$D$45='Yield Calculations'!$C$4,'Yield Calculations'!C499,IF(Worksheets!$D$45='Yield Calculations'!$D$4,'Yield Calculations'!D499,IF(Worksheets!$D$45='Yield Calculations'!$E$4,'Yield Calculations'!E499,IF(Worksheets!$D$45='Yield Calculations'!$F$4,'Yield Calculations'!F499,"Too Many Lanes"))))</f>
        <v>Too Many Lanes</v>
      </c>
      <c r="K499" s="83">
        <v>492</v>
      </c>
      <c r="L499" s="83" t="e">
        <f>Worksheets!$X$24*(K499-0.5)</f>
        <v>#VALUE!</v>
      </c>
      <c r="M499" s="90" t="e">
        <f>IF(Worksheets!$AA$24&gt;=K499,Worksheets!$L$45*Worksheets!$AD$29*(1-Worksheets!$AD$29)^('Yield Calculations'!K499-1),0)</f>
        <v>#VALUE!</v>
      </c>
      <c r="N499" s="90" t="e">
        <f>IF(Worksheets!$AA$24&gt;=K499,(Worksheets!$L$45-SUM($N$7:N498))*(((2*Worksheets!$L$44*(1-Worksheets!$L$44)*Worksheets!$AD$29)+(Worksheets!$L$44^2*Worksheets!$AD$29^2))/Worksheets!$L$45),0)</f>
        <v>#VALUE!</v>
      </c>
      <c r="O499" s="90" t="e">
        <f>IF(Worksheets!$AA$24&gt;=K499,(Worksheets!$L$45-SUM($O$7:O498))*((Worksheets!$L$44^3*Worksheets!$AD$29^3+3*Worksheets!$L$44^2*(1-Worksheets!$L$44)*Worksheets!$AD$29^2+3*Worksheets!$L$44*(1-Worksheets!$L$44)^2*Worksheets!$AD$29)/Worksheets!$L$45),0)</f>
        <v>#VALUE!</v>
      </c>
      <c r="P499" s="90" t="e">
        <f>IF(Worksheets!$AA$24&gt;=K499,(Worksheets!$L$45-SUM($P$7:P498))*((Worksheets!$L$44^4*Worksheets!$AD$29^4+4*Worksheets!$L$44^3*(1-Worksheets!$L$44)*Worksheets!$AD$29^3+6*Worksheets!$L$44^2*(1-Worksheets!$L$44)^2*Worksheets!$AD$29^2+4*Worksheets!$L$44*(1-Worksheets!$L$44^3)*Worksheets!$AD$29)/Worksheets!$L$45),0)</f>
        <v>#VALUE!</v>
      </c>
      <c r="Q499" s="90" t="str">
        <f>IF(Worksheets!$I$45='Yield Calculations'!$M$4,'Yield Calculations'!L499*'Yield Calculations'!M499,IF(Worksheets!$I$45='Yield Calculations'!$N$4,'Yield Calculations'!L499*'Yield Calculations'!N499,IF(Worksheets!$I$45='Yield Calculations'!$O$4,'Yield Calculations'!L499*'Yield Calculations'!O499,IF(Worksheets!$I$45='Yield Calculations'!$P$4,'Yield Calculations'!L499*'Yield Calculations'!P499,"Too Many Lanes"))))</f>
        <v>Too Many Lanes</v>
      </c>
      <c r="R499" s="90" t="str">
        <f>IF(Worksheets!$I$45='Yield Calculations'!$M$4,'Yield Calculations'!M499,IF(Worksheets!$I$45='Yield Calculations'!$N$4,'Yield Calculations'!N499,IF(Worksheets!$I$45='Yield Calculations'!$O$4,'Yield Calculations'!O499,IF(Worksheets!$I$45='Yield Calculations'!$P$4,'Yield Calculations'!P499,"Too Many Lanes"))))</f>
        <v>Too Many Lanes</v>
      </c>
    </row>
    <row r="500" spans="1:18">
      <c r="A500" s="83">
        <f t="shared" si="7"/>
        <v>493</v>
      </c>
      <c r="B500" s="83" t="e">
        <f>Worksheets!$S$24*(A500-0.5)</f>
        <v>#VALUE!</v>
      </c>
      <c r="C500" s="90" t="e">
        <f>IF(Worksheets!$V$24&gt;=A500,Worksheets!$G$45*Worksheets!$AD$29*(1-Worksheets!$AD$29)^('Yield Calculations'!A500-1),0)</f>
        <v>#VALUE!</v>
      </c>
      <c r="D500" s="90" t="e">
        <f>IF(Worksheets!$V$24&gt;=A500,(Worksheets!$G$45-SUM($D$7:D499))*(((2*Worksheets!$G$44*(1-Worksheets!$G$44)*Worksheets!$AD$29)+(Worksheets!$G$44^2*Worksheets!$AD$29^2))/Worksheets!$G$45),0)</f>
        <v>#VALUE!</v>
      </c>
      <c r="E500" s="90" t="e">
        <f>IF(Worksheets!$V$24&gt;=A500,(Worksheets!$G$45-SUM($E$7:E499))*((Worksheets!$G$44^3*Worksheets!$AD$29^3+3*Worksheets!$G$44^2*(1-Worksheets!$G$44)*Worksheets!$AD$29^2+3*Worksheets!$G$44*(1-Worksheets!$G$44)^2*Worksheets!$AD$29)/Worksheets!$G$45),0)</f>
        <v>#VALUE!</v>
      </c>
      <c r="F500" s="90" t="e">
        <f>IF(Worksheets!$V$24&gt;=A500,(Worksheets!$G$45-SUM($F$7:F499))*((Worksheets!$G$44^4*Worksheets!$AD$29^4+4*Worksheets!$G$44^3*(1-Worksheets!$G$44)*Worksheets!$AD$29^3+6*Worksheets!$G$44^2*(1-Worksheets!$G$44)^2*Worksheets!$AD$29^2+4*Worksheets!$G$44*(1-Worksheets!$G$44^3)*Worksheets!$AD$29)/Worksheets!$G$45),0)</f>
        <v>#VALUE!</v>
      </c>
      <c r="G500" s="90" t="str">
        <f>IF(Worksheets!$D$45='Yield Calculations'!$C$4,'Yield Calculations'!B500*'Yield Calculations'!C500,IF(Worksheets!$D$45='Yield Calculations'!$D$4,'Yield Calculations'!B500*'Yield Calculations'!D500,IF(Worksheets!$D$45='Yield Calculations'!$E$4,'Yield Calculations'!B500*'Yield Calculations'!E500,IF(Worksheets!$D$45='Yield Calculations'!$F$4,'Yield Calculations'!B500*'Yield Calculations'!F500,"Too Many Lanes"))))</f>
        <v>Too Many Lanes</v>
      </c>
      <c r="H500" s="90" t="str">
        <f>IF(Worksheets!$D$45='Yield Calculations'!$C$4,'Yield Calculations'!C500,IF(Worksheets!$D$45='Yield Calculations'!$D$4,'Yield Calculations'!D500,IF(Worksheets!$D$45='Yield Calculations'!$E$4,'Yield Calculations'!E500,IF(Worksheets!$D$45='Yield Calculations'!$F$4,'Yield Calculations'!F500,"Too Many Lanes"))))</f>
        <v>Too Many Lanes</v>
      </c>
      <c r="K500" s="83">
        <v>493</v>
      </c>
      <c r="L500" s="83" t="e">
        <f>Worksheets!$X$24*(K500-0.5)</f>
        <v>#VALUE!</v>
      </c>
      <c r="M500" s="90" t="e">
        <f>IF(Worksheets!$AA$24&gt;=K500,Worksheets!$L$45*Worksheets!$AD$29*(1-Worksheets!$AD$29)^('Yield Calculations'!K500-1),0)</f>
        <v>#VALUE!</v>
      </c>
      <c r="N500" s="90" t="e">
        <f>IF(Worksheets!$AA$24&gt;=K500,(Worksheets!$L$45-SUM($N$7:N499))*(((2*Worksheets!$L$44*(1-Worksheets!$L$44)*Worksheets!$AD$29)+(Worksheets!$L$44^2*Worksheets!$AD$29^2))/Worksheets!$L$45),0)</f>
        <v>#VALUE!</v>
      </c>
      <c r="O500" s="90" t="e">
        <f>IF(Worksheets!$AA$24&gt;=K500,(Worksheets!$L$45-SUM($O$7:O499))*((Worksheets!$L$44^3*Worksheets!$AD$29^3+3*Worksheets!$L$44^2*(1-Worksheets!$L$44)*Worksheets!$AD$29^2+3*Worksheets!$L$44*(1-Worksheets!$L$44)^2*Worksheets!$AD$29)/Worksheets!$L$45),0)</f>
        <v>#VALUE!</v>
      </c>
      <c r="P500" s="90" t="e">
        <f>IF(Worksheets!$AA$24&gt;=K500,(Worksheets!$L$45-SUM($P$7:P499))*((Worksheets!$L$44^4*Worksheets!$AD$29^4+4*Worksheets!$L$44^3*(1-Worksheets!$L$44)*Worksheets!$AD$29^3+6*Worksheets!$L$44^2*(1-Worksheets!$L$44)^2*Worksheets!$AD$29^2+4*Worksheets!$L$44*(1-Worksheets!$L$44^3)*Worksheets!$AD$29)/Worksheets!$L$45),0)</f>
        <v>#VALUE!</v>
      </c>
      <c r="Q500" s="90" t="str">
        <f>IF(Worksheets!$I$45='Yield Calculations'!$M$4,'Yield Calculations'!L500*'Yield Calculations'!M500,IF(Worksheets!$I$45='Yield Calculations'!$N$4,'Yield Calculations'!L500*'Yield Calculations'!N500,IF(Worksheets!$I$45='Yield Calculations'!$O$4,'Yield Calculations'!L500*'Yield Calculations'!O500,IF(Worksheets!$I$45='Yield Calculations'!$P$4,'Yield Calculations'!L500*'Yield Calculations'!P500,"Too Many Lanes"))))</f>
        <v>Too Many Lanes</v>
      </c>
      <c r="R500" s="90" t="str">
        <f>IF(Worksheets!$I$45='Yield Calculations'!$M$4,'Yield Calculations'!M500,IF(Worksheets!$I$45='Yield Calculations'!$N$4,'Yield Calculations'!N500,IF(Worksheets!$I$45='Yield Calculations'!$O$4,'Yield Calculations'!O500,IF(Worksheets!$I$45='Yield Calculations'!$P$4,'Yield Calculations'!P500,"Too Many Lanes"))))</f>
        <v>Too Many Lanes</v>
      </c>
    </row>
    <row r="501" spans="1:18">
      <c r="A501" s="83">
        <f t="shared" si="7"/>
        <v>494</v>
      </c>
      <c r="B501" s="83" t="e">
        <f>Worksheets!$S$24*(A501-0.5)</f>
        <v>#VALUE!</v>
      </c>
      <c r="C501" s="90" t="e">
        <f>IF(Worksheets!$V$24&gt;=A501,Worksheets!$G$45*Worksheets!$AD$29*(1-Worksheets!$AD$29)^('Yield Calculations'!A501-1),0)</f>
        <v>#VALUE!</v>
      </c>
      <c r="D501" s="90" t="e">
        <f>IF(Worksheets!$V$24&gt;=A501,(Worksheets!$G$45-SUM($D$7:D500))*(((2*Worksheets!$G$44*(1-Worksheets!$G$44)*Worksheets!$AD$29)+(Worksheets!$G$44^2*Worksheets!$AD$29^2))/Worksheets!$G$45),0)</f>
        <v>#VALUE!</v>
      </c>
      <c r="E501" s="90" t="e">
        <f>IF(Worksheets!$V$24&gt;=A501,(Worksheets!$G$45-SUM($E$7:E500))*((Worksheets!$G$44^3*Worksheets!$AD$29^3+3*Worksheets!$G$44^2*(1-Worksheets!$G$44)*Worksheets!$AD$29^2+3*Worksheets!$G$44*(1-Worksheets!$G$44)^2*Worksheets!$AD$29)/Worksheets!$G$45),0)</f>
        <v>#VALUE!</v>
      </c>
      <c r="F501" s="90" t="e">
        <f>IF(Worksheets!$V$24&gt;=A501,(Worksheets!$G$45-SUM($F$7:F500))*((Worksheets!$G$44^4*Worksheets!$AD$29^4+4*Worksheets!$G$44^3*(1-Worksheets!$G$44)*Worksheets!$AD$29^3+6*Worksheets!$G$44^2*(1-Worksheets!$G$44)^2*Worksheets!$AD$29^2+4*Worksheets!$G$44*(1-Worksheets!$G$44^3)*Worksheets!$AD$29)/Worksheets!$G$45),0)</f>
        <v>#VALUE!</v>
      </c>
      <c r="G501" s="90" t="str">
        <f>IF(Worksheets!$D$45='Yield Calculations'!$C$4,'Yield Calculations'!B501*'Yield Calculations'!C501,IF(Worksheets!$D$45='Yield Calculations'!$D$4,'Yield Calculations'!B501*'Yield Calculations'!D501,IF(Worksheets!$D$45='Yield Calculations'!$E$4,'Yield Calculations'!B501*'Yield Calculations'!E501,IF(Worksheets!$D$45='Yield Calculations'!$F$4,'Yield Calculations'!B501*'Yield Calculations'!F501,"Too Many Lanes"))))</f>
        <v>Too Many Lanes</v>
      </c>
      <c r="H501" s="90" t="str">
        <f>IF(Worksheets!$D$45='Yield Calculations'!$C$4,'Yield Calculations'!C501,IF(Worksheets!$D$45='Yield Calculations'!$D$4,'Yield Calculations'!D501,IF(Worksheets!$D$45='Yield Calculations'!$E$4,'Yield Calculations'!E501,IF(Worksheets!$D$45='Yield Calculations'!$F$4,'Yield Calculations'!F501,"Too Many Lanes"))))</f>
        <v>Too Many Lanes</v>
      </c>
      <c r="K501" s="83">
        <v>494</v>
      </c>
      <c r="L501" s="83" t="e">
        <f>Worksheets!$X$24*(K501-0.5)</f>
        <v>#VALUE!</v>
      </c>
      <c r="M501" s="90" t="e">
        <f>IF(Worksheets!$AA$24&gt;=K501,Worksheets!$L$45*Worksheets!$AD$29*(1-Worksheets!$AD$29)^('Yield Calculations'!K501-1),0)</f>
        <v>#VALUE!</v>
      </c>
      <c r="N501" s="90" t="e">
        <f>IF(Worksheets!$AA$24&gt;=K501,(Worksheets!$L$45-SUM($N$7:N500))*(((2*Worksheets!$L$44*(1-Worksheets!$L$44)*Worksheets!$AD$29)+(Worksheets!$L$44^2*Worksheets!$AD$29^2))/Worksheets!$L$45),0)</f>
        <v>#VALUE!</v>
      </c>
      <c r="O501" s="90" t="e">
        <f>IF(Worksheets!$AA$24&gt;=K501,(Worksheets!$L$45-SUM($O$7:O500))*((Worksheets!$L$44^3*Worksheets!$AD$29^3+3*Worksheets!$L$44^2*(1-Worksheets!$L$44)*Worksheets!$AD$29^2+3*Worksheets!$L$44*(1-Worksheets!$L$44)^2*Worksheets!$AD$29)/Worksheets!$L$45),0)</f>
        <v>#VALUE!</v>
      </c>
      <c r="P501" s="90" t="e">
        <f>IF(Worksheets!$AA$24&gt;=K501,(Worksheets!$L$45-SUM($P$7:P500))*((Worksheets!$L$44^4*Worksheets!$AD$29^4+4*Worksheets!$L$44^3*(1-Worksheets!$L$44)*Worksheets!$AD$29^3+6*Worksheets!$L$44^2*(1-Worksheets!$L$44)^2*Worksheets!$AD$29^2+4*Worksheets!$L$44*(1-Worksheets!$L$44^3)*Worksheets!$AD$29)/Worksheets!$L$45),0)</f>
        <v>#VALUE!</v>
      </c>
      <c r="Q501" s="90" t="str">
        <f>IF(Worksheets!$I$45='Yield Calculations'!$M$4,'Yield Calculations'!L501*'Yield Calculations'!M501,IF(Worksheets!$I$45='Yield Calculations'!$N$4,'Yield Calculations'!L501*'Yield Calculations'!N501,IF(Worksheets!$I$45='Yield Calculations'!$O$4,'Yield Calculations'!L501*'Yield Calculations'!O501,IF(Worksheets!$I$45='Yield Calculations'!$P$4,'Yield Calculations'!L501*'Yield Calculations'!P501,"Too Many Lanes"))))</f>
        <v>Too Many Lanes</v>
      </c>
      <c r="R501" s="90" t="str">
        <f>IF(Worksheets!$I$45='Yield Calculations'!$M$4,'Yield Calculations'!M501,IF(Worksheets!$I$45='Yield Calculations'!$N$4,'Yield Calculations'!N501,IF(Worksheets!$I$45='Yield Calculations'!$O$4,'Yield Calculations'!O501,IF(Worksheets!$I$45='Yield Calculations'!$P$4,'Yield Calculations'!P501,"Too Many Lanes"))))</f>
        <v>Too Many Lanes</v>
      </c>
    </row>
    <row r="502" spans="1:18">
      <c r="A502" s="83">
        <f t="shared" si="7"/>
        <v>495</v>
      </c>
      <c r="B502" s="83" t="e">
        <f>Worksheets!$S$24*(A502-0.5)</f>
        <v>#VALUE!</v>
      </c>
      <c r="C502" s="90" t="e">
        <f>IF(Worksheets!$V$24&gt;=A502,Worksheets!$G$45*Worksheets!$AD$29*(1-Worksheets!$AD$29)^('Yield Calculations'!A502-1),0)</f>
        <v>#VALUE!</v>
      </c>
      <c r="D502" s="90" t="e">
        <f>IF(Worksheets!$V$24&gt;=A502,(Worksheets!$G$45-SUM($D$7:D501))*(((2*Worksheets!$G$44*(1-Worksheets!$G$44)*Worksheets!$AD$29)+(Worksheets!$G$44^2*Worksheets!$AD$29^2))/Worksheets!$G$45),0)</f>
        <v>#VALUE!</v>
      </c>
      <c r="E502" s="90" t="e">
        <f>IF(Worksheets!$V$24&gt;=A502,(Worksheets!$G$45-SUM($E$7:E501))*((Worksheets!$G$44^3*Worksheets!$AD$29^3+3*Worksheets!$G$44^2*(1-Worksheets!$G$44)*Worksheets!$AD$29^2+3*Worksheets!$G$44*(1-Worksheets!$G$44)^2*Worksheets!$AD$29)/Worksheets!$G$45),0)</f>
        <v>#VALUE!</v>
      </c>
      <c r="F502" s="90" t="e">
        <f>IF(Worksheets!$V$24&gt;=A502,(Worksheets!$G$45-SUM($F$7:F501))*((Worksheets!$G$44^4*Worksheets!$AD$29^4+4*Worksheets!$G$44^3*(1-Worksheets!$G$44)*Worksheets!$AD$29^3+6*Worksheets!$G$44^2*(1-Worksheets!$G$44)^2*Worksheets!$AD$29^2+4*Worksheets!$G$44*(1-Worksheets!$G$44^3)*Worksheets!$AD$29)/Worksheets!$G$45),0)</f>
        <v>#VALUE!</v>
      </c>
      <c r="G502" s="90" t="str">
        <f>IF(Worksheets!$D$45='Yield Calculations'!$C$4,'Yield Calculations'!B502*'Yield Calculations'!C502,IF(Worksheets!$D$45='Yield Calculations'!$D$4,'Yield Calculations'!B502*'Yield Calculations'!D502,IF(Worksheets!$D$45='Yield Calculations'!$E$4,'Yield Calculations'!B502*'Yield Calculations'!E502,IF(Worksheets!$D$45='Yield Calculations'!$F$4,'Yield Calculations'!B502*'Yield Calculations'!F502,"Too Many Lanes"))))</f>
        <v>Too Many Lanes</v>
      </c>
      <c r="H502" s="90" t="str">
        <f>IF(Worksheets!$D$45='Yield Calculations'!$C$4,'Yield Calculations'!C502,IF(Worksheets!$D$45='Yield Calculations'!$D$4,'Yield Calculations'!D502,IF(Worksheets!$D$45='Yield Calculations'!$E$4,'Yield Calculations'!E502,IF(Worksheets!$D$45='Yield Calculations'!$F$4,'Yield Calculations'!F502,"Too Many Lanes"))))</f>
        <v>Too Many Lanes</v>
      </c>
      <c r="K502" s="83">
        <v>495</v>
      </c>
      <c r="L502" s="83" t="e">
        <f>Worksheets!$X$24*(K502-0.5)</f>
        <v>#VALUE!</v>
      </c>
      <c r="M502" s="90" t="e">
        <f>IF(Worksheets!$AA$24&gt;=K502,Worksheets!$L$45*Worksheets!$AD$29*(1-Worksheets!$AD$29)^('Yield Calculations'!K502-1),0)</f>
        <v>#VALUE!</v>
      </c>
      <c r="N502" s="90" t="e">
        <f>IF(Worksheets!$AA$24&gt;=K502,(Worksheets!$L$45-SUM($N$7:N501))*(((2*Worksheets!$L$44*(1-Worksheets!$L$44)*Worksheets!$AD$29)+(Worksheets!$L$44^2*Worksheets!$AD$29^2))/Worksheets!$L$45),0)</f>
        <v>#VALUE!</v>
      </c>
      <c r="O502" s="90" t="e">
        <f>IF(Worksheets!$AA$24&gt;=K502,(Worksheets!$L$45-SUM($O$7:O501))*((Worksheets!$L$44^3*Worksheets!$AD$29^3+3*Worksheets!$L$44^2*(1-Worksheets!$L$44)*Worksheets!$AD$29^2+3*Worksheets!$L$44*(1-Worksheets!$L$44)^2*Worksheets!$AD$29)/Worksheets!$L$45),0)</f>
        <v>#VALUE!</v>
      </c>
      <c r="P502" s="90" t="e">
        <f>IF(Worksheets!$AA$24&gt;=K502,(Worksheets!$L$45-SUM($P$7:P501))*((Worksheets!$L$44^4*Worksheets!$AD$29^4+4*Worksheets!$L$44^3*(1-Worksheets!$L$44)*Worksheets!$AD$29^3+6*Worksheets!$L$44^2*(1-Worksheets!$L$44)^2*Worksheets!$AD$29^2+4*Worksheets!$L$44*(1-Worksheets!$L$44^3)*Worksheets!$AD$29)/Worksheets!$L$45),0)</f>
        <v>#VALUE!</v>
      </c>
      <c r="Q502" s="90" t="str">
        <f>IF(Worksheets!$I$45='Yield Calculations'!$M$4,'Yield Calculations'!L502*'Yield Calculations'!M502,IF(Worksheets!$I$45='Yield Calculations'!$N$4,'Yield Calculations'!L502*'Yield Calculations'!N502,IF(Worksheets!$I$45='Yield Calculations'!$O$4,'Yield Calculations'!L502*'Yield Calculations'!O502,IF(Worksheets!$I$45='Yield Calculations'!$P$4,'Yield Calculations'!L502*'Yield Calculations'!P502,"Too Many Lanes"))))</f>
        <v>Too Many Lanes</v>
      </c>
      <c r="R502" s="90" t="str">
        <f>IF(Worksheets!$I$45='Yield Calculations'!$M$4,'Yield Calculations'!M502,IF(Worksheets!$I$45='Yield Calculations'!$N$4,'Yield Calculations'!N502,IF(Worksheets!$I$45='Yield Calculations'!$O$4,'Yield Calculations'!O502,IF(Worksheets!$I$45='Yield Calculations'!$P$4,'Yield Calculations'!P502,"Too Many Lanes"))))</f>
        <v>Too Many Lanes</v>
      </c>
    </row>
    <row r="503" spans="1:18">
      <c r="A503" s="83">
        <f t="shared" si="7"/>
        <v>496</v>
      </c>
      <c r="B503" s="83" t="e">
        <f>Worksheets!$S$24*(A503-0.5)</f>
        <v>#VALUE!</v>
      </c>
      <c r="C503" s="90" t="e">
        <f>IF(Worksheets!$V$24&gt;=A503,Worksheets!$G$45*Worksheets!$AD$29*(1-Worksheets!$AD$29)^('Yield Calculations'!A503-1),0)</f>
        <v>#VALUE!</v>
      </c>
      <c r="D503" s="90" t="e">
        <f>IF(Worksheets!$V$24&gt;=A503,(Worksheets!$G$45-SUM($D$7:D502))*(((2*Worksheets!$G$44*(1-Worksheets!$G$44)*Worksheets!$AD$29)+(Worksheets!$G$44^2*Worksheets!$AD$29^2))/Worksheets!$G$45),0)</f>
        <v>#VALUE!</v>
      </c>
      <c r="E503" s="90" t="e">
        <f>IF(Worksheets!$V$24&gt;=A503,(Worksheets!$G$45-SUM($E$7:E502))*((Worksheets!$G$44^3*Worksheets!$AD$29^3+3*Worksheets!$G$44^2*(1-Worksheets!$G$44)*Worksheets!$AD$29^2+3*Worksheets!$G$44*(1-Worksheets!$G$44)^2*Worksheets!$AD$29)/Worksheets!$G$45),0)</f>
        <v>#VALUE!</v>
      </c>
      <c r="F503" s="90" t="e">
        <f>IF(Worksheets!$V$24&gt;=A503,(Worksheets!$G$45-SUM($F$7:F502))*((Worksheets!$G$44^4*Worksheets!$AD$29^4+4*Worksheets!$G$44^3*(1-Worksheets!$G$44)*Worksheets!$AD$29^3+6*Worksheets!$G$44^2*(1-Worksheets!$G$44)^2*Worksheets!$AD$29^2+4*Worksheets!$G$44*(1-Worksheets!$G$44^3)*Worksheets!$AD$29)/Worksheets!$G$45),0)</f>
        <v>#VALUE!</v>
      </c>
      <c r="G503" s="90" t="str">
        <f>IF(Worksheets!$D$45='Yield Calculations'!$C$4,'Yield Calculations'!B503*'Yield Calculations'!C503,IF(Worksheets!$D$45='Yield Calculations'!$D$4,'Yield Calculations'!B503*'Yield Calculations'!D503,IF(Worksheets!$D$45='Yield Calculations'!$E$4,'Yield Calculations'!B503*'Yield Calculations'!E503,IF(Worksheets!$D$45='Yield Calculations'!$F$4,'Yield Calculations'!B503*'Yield Calculations'!F503,"Too Many Lanes"))))</f>
        <v>Too Many Lanes</v>
      </c>
      <c r="H503" s="90" t="str">
        <f>IF(Worksheets!$D$45='Yield Calculations'!$C$4,'Yield Calculations'!C503,IF(Worksheets!$D$45='Yield Calculations'!$D$4,'Yield Calculations'!D503,IF(Worksheets!$D$45='Yield Calculations'!$E$4,'Yield Calculations'!E503,IF(Worksheets!$D$45='Yield Calculations'!$F$4,'Yield Calculations'!F503,"Too Many Lanes"))))</f>
        <v>Too Many Lanes</v>
      </c>
      <c r="K503" s="83">
        <v>496</v>
      </c>
      <c r="L503" s="83" t="e">
        <f>Worksheets!$X$24*(K503-0.5)</f>
        <v>#VALUE!</v>
      </c>
      <c r="M503" s="90" t="e">
        <f>IF(Worksheets!$AA$24&gt;=K503,Worksheets!$L$45*Worksheets!$AD$29*(1-Worksheets!$AD$29)^('Yield Calculations'!K503-1),0)</f>
        <v>#VALUE!</v>
      </c>
      <c r="N503" s="90" t="e">
        <f>IF(Worksheets!$AA$24&gt;=K503,(Worksheets!$L$45-SUM($N$7:N502))*(((2*Worksheets!$L$44*(1-Worksheets!$L$44)*Worksheets!$AD$29)+(Worksheets!$L$44^2*Worksheets!$AD$29^2))/Worksheets!$L$45),0)</f>
        <v>#VALUE!</v>
      </c>
      <c r="O503" s="90" t="e">
        <f>IF(Worksheets!$AA$24&gt;=K503,(Worksheets!$L$45-SUM($O$7:O502))*((Worksheets!$L$44^3*Worksheets!$AD$29^3+3*Worksheets!$L$44^2*(1-Worksheets!$L$44)*Worksheets!$AD$29^2+3*Worksheets!$L$44*(1-Worksheets!$L$44)^2*Worksheets!$AD$29)/Worksheets!$L$45),0)</f>
        <v>#VALUE!</v>
      </c>
      <c r="P503" s="90" t="e">
        <f>IF(Worksheets!$AA$24&gt;=K503,(Worksheets!$L$45-SUM($P$7:P502))*((Worksheets!$L$44^4*Worksheets!$AD$29^4+4*Worksheets!$L$44^3*(1-Worksheets!$L$44)*Worksheets!$AD$29^3+6*Worksheets!$L$44^2*(1-Worksheets!$L$44)^2*Worksheets!$AD$29^2+4*Worksheets!$L$44*(1-Worksheets!$L$44^3)*Worksheets!$AD$29)/Worksheets!$L$45),0)</f>
        <v>#VALUE!</v>
      </c>
      <c r="Q503" s="90" t="str">
        <f>IF(Worksheets!$I$45='Yield Calculations'!$M$4,'Yield Calculations'!L503*'Yield Calculations'!M503,IF(Worksheets!$I$45='Yield Calculations'!$N$4,'Yield Calculations'!L503*'Yield Calculations'!N503,IF(Worksheets!$I$45='Yield Calculations'!$O$4,'Yield Calculations'!L503*'Yield Calculations'!O503,IF(Worksheets!$I$45='Yield Calculations'!$P$4,'Yield Calculations'!L503*'Yield Calculations'!P503,"Too Many Lanes"))))</f>
        <v>Too Many Lanes</v>
      </c>
      <c r="R503" s="90" t="str">
        <f>IF(Worksheets!$I$45='Yield Calculations'!$M$4,'Yield Calculations'!M503,IF(Worksheets!$I$45='Yield Calculations'!$N$4,'Yield Calculations'!N503,IF(Worksheets!$I$45='Yield Calculations'!$O$4,'Yield Calculations'!O503,IF(Worksheets!$I$45='Yield Calculations'!$P$4,'Yield Calculations'!P503,"Too Many Lanes"))))</f>
        <v>Too Many Lanes</v>
      </c>
    </row>
    <row r="504" spans="1:18">
      <c r="A504" s="83">
        <f t="shared" si="7"/>
        <v>497</v>
      </c>
      <c r="B504" s="83" t="e">
        <f>Worksheets!$S$24*(A504-0.5)</f>
        <v>#VALUE!</v>
      </c>
      <c r="C504" s="90" t="e">
        <f>IF(Worksheets!$V$24&gt;=A504,Worksheets!$G$45*Worksheets!$AD$29*(1-Worksheets!$AD$29)^('Yield Calculations'!A504-1),0)</f>
        <v>#VALUE!</v>
      </c>
      <c r="D504" s="90" t="e">
        <f>IF(Worksheets!$V$24&gt;=A504,(Worksheets!$G$45-SUM($D$7:D503))*(((2*Worksheets!$G$44*(1-Worksheets!$G$44)*Worksheets!$AD$29)+(Worksheets!$G$44^2*Worksheets!$AD$29^2))/Worksheets!$G$45),0)</f>
        <v>#VALUE!</v>
      </c>
      <c r="E504" s="90" t="e">
        <f>IF(Worksheets!$V$24&gt;=A504,(Worksheets!$G$45-SUM($E$7:E503))*((Worksheets!$G$44^3*Worksheets!$AD$29^3+3*Worksheets!$G$44^2*(1-Worksheets!$G$44)*Worksheets!$AD$29^2+3*Worksheets!$G$44*(1-Worksheets!$G$44)^2*Worksheets!$AD$29)/Worksheets!$G$45),0)</f>
        <v>#VALUE!</v>
      </c>
      <c r="F504" s="90" t="e">
        <f>IF(Worksheets!$V$24&gt;=A504,(Worksheets!$G$45-SUM($F$7:F503))*((Worksheets!$G$44^4*Worksheets!$AD$29^4+4*Worksheets!$G$44^3*(1-Worksheets!$G$44)*Worksheets!$AD$29^3+6*Worksheets!$G$44^2*(1-Worksheets!$G$44)^2*Worksheets!$AD$29^2+4*Worksheets!$G$44*(1-Worksheets!$G$44^3)*Worksheets!$AD$29)/Worksheets!$G$45),0)</f>
        <v>#VALUE!</v>
      </c>
      <c r="G504" s="90" t="str">
        <f>IF(Worksheets!$D$45='Yield Calculations'!$C$4,'Yield Calculations'!B504*'Yield Calculations'!C504,IF(Worksheets!$D$45='Yield Calculations'!$D$4,'Yield Calculations'!B504*'Yield Calculations'!D504,IF(Worksheets!$D$45='Yield Calculations'!$E$4,'Yield Calculations'!B504*'Yield Calculations'!E504,IF(Worksheets!$D$45='Yield Calculations'!$F$4,'Yield Calculations'!B504*'Yield Calculations'!F504,"Too Many Lanes"))))</f>
        <v>Too Many Lanes</v>
      </c>
      <c r="H504" s="90" t="str">
        <f>IF(Worksheets!$D$45='Yield Calculations'!$C$4,'Yield Calculations'!C504,IF(Worksheets!$D$45='Yield Calculations'!$D$4,'Yield Calculations'!D504,IF(Worksheets!$D$45='Yield Calculations'!$E$4,'Yield Calculations'!E504,IF(Worksheets!$D$45='Yield Calculations'!$F$4,'Yield Calculations'!F504,"Too Many Lanes"))))</f>
        <v>Too Many Lanes</v>
      </c>
      <c r="K504" s="83">
        <v>497</v>
      </c>
      <c r="L504" s="83" t="e">
        <f>Worksheets!$X$24*(K504-0.5)</f>
        <v>#VALUE!</v>
      </c>
      <c r="M504" s="90" t="e">
        <f>IF(Worksheets!$AA$24&gt;=K504,Worksheets!$L$45*Worksheets!$AD$29*(1-Worksheets!$AD$29)^('Yield Calculations'!K504-1),0)</f>
        <v>#VALUE!</v>
      </c>
      <c r="N504" s="90" t="e">
        <f>IF(Worksheets!$AA$24&gt;=K504,(Worksheets!$L$45-SUM($N$7:N503))*(((2*Worksheets!$L$44*(1-Worksheets!$L$44)*Worksheets!$AD$29)+(Worksheets!$L$44^2*Worksheets!$AD$29^2))/Worksheets!$L$45),0)</f>
        <v>#VALUE!</v>
      </c>
      <c r="O504" s="90" t="e">
        <f>IF(Worksheets!$AA$24&gt;=K504,(Worksheets!$L$45-SUM($O$7:O503))*((Worksheets!$L$44^3*Worksheets!$AD$29^3+3*Worksheets!$L$44^2*(1-Worksheets!$L$44)*Worksheets!$AD$29^2+3*Worksheets!$L$44*(1-Worksheets!$L$44)^2*Worksheets!$AD$29)/Worksheets!$L$45),0)</f>
        <v>#VALUE!</v>
      </c>
      <c r="P504" s="90" t="e">
        <f>IF(Worksheets!$AA$24&gt;=K504,(Worksheets!$L$45-SUM($P$7:P503))*((Worksheets!$L$44^4*Worksheets!$AD$29^4+4*Worksheets!$L$44^3*(1-Worksheets!$L$44)*Worksheets!$AD$29^3+6*Worksheets!$L$44^2*(1-Worksheets!$L$44)^2*Worksheets!$AD$29^2+4*Worksheets!$L$44*(1-Worksheets!$L$44^3)*Worksheets!$AD$29)/Worksheets!$L$45),0)</f>
        <v>#VALUE!</v>
      </c>
      <c r="Q504" s="90" t="str">
        <f>IF(Worksheets!$I$45='Yield Calculations'!$M$4,'Yield Calculations'!L504*'Yield Calculations'!M504,IF(Worksheets!$I$45='Yield Calculations'!$N$4,'Yield Calculations'!L504*'Yield Calculations'!N504,IF(Worksheets!$I$45='Yield Calculations'!$O$4,'Yield Calculations'!L504*'Yield Calculations'!O504,IF(Worksheets!$I$45='Yield Calculations'!$P$4,'Yield Calculations'!L504*'Yield Calculations'!P504,"Too Many Lanes"))))</f>
        <v>Too Many Lanes</v>
      </c>
      <c r="R504" s="90" t="str">
        <f>IF(Worksheets!$I$45='Yield Calculations'!$M$4,'Yield Calculations'!M504,IF(Worksheets!$I$45='Yield Calculations'!$N$4,'Yield Calculations'!N504,IF(Worksheets!$I$45='Yield Calculations'!$O$4,'Yield Calculations'!O504,IF(Worksheets!$I$45='Yield Calculations'!$P$4,'Yield Calculations'!P504,"Too Many Lanes"))))</f>
        <v>Too Many Lanes</v>
      </c>
    </row>
    <row r="505" spans="1:18">
      <c r="A505" s="83">
        <f t="shared" si="7"/>
        <v>498</v>
      </c>
      <c r="B505" s="83" t="e">
        <f>Worksheets!$S$24*(A505-0.5)</f>
        <v>#VALUE!</v>
      </c>
      <c r="C505" s="90" t="e">
        <f>IF(Worksheets!$V$24&gt;=A505,Worksheets!$G$45*Worksheets!$AD$29*(1-Worksheets!$AD$29)^('Yield Calculations'!A505-1),0)</f>
        <v>#VALUE!</v>
      </c>
      <c r="D505" s="90" t="e">
        <f>IF(Worksheets!$V$24&gt;=A505,(Worksheets!$G$45-SUM($D$7:D504))*(((2*Worksheets!$G$44*(1-Worksheets!$G$44)*Worksheets!$AD$29)+(Worksheets!$G$44^2*Worksheets!$AD$29^2))/Worksheets!$G$45),0)</f>
        <v>#VALUE!</v>
      </c>
      <c r="E505" s="90" t="e">
        <f>IF(Worksheets!$V$24&gt;=A505,(Worksheets!$G$45-SUM($E$7:E504))*((Worksheets!$G$44^3*Worksheets!$AD$29^3+3*Worksheets!$G$44^2*(1-Worksheets!$G$44)*Worksheets!$AD$29^2+3*Worksheets!$G$44*(1-Worksheets!$G$44)^2*Worksheets!$AD$29)/Worksheets!$G$45),0)</f>
        <v>#VALUE!</v>
      </c>
      <c r="F505" s="90" t="e">
        <f>IF(Worksheets!$V$24&gt;=A505,(Worksheets!$G$45-SUM($F$7:F504))*((Worksheets!$G$44^4*Worksheets!$AD$29^4+4*Worksheets!$G$44^3*(1-Worksheets!$G$44)*Worksheets!$AD$29^3+6*Worksheets!$G$44^2*(1-Worksheets!$G$44)^2*Worksheets!$AD$29^2+4*Worksheets!$G$44*(1-Worksheets!$G$44^3)*Worksheets!$AD$29)/Worksheets!$G$45),0)</f>
        <v>#VALUE!</v>
      </c>
      <c r="G505" s="90" t="str">
        <f>IF(Worksheets!$D$45='Yield Calculations'!$C$4,'Yield Calculations'!B505*'Yield Calculations'!C505,IF(Worksheets!$D$45='Yield Calculations'!$D$4,'Yield Calculations'!B505*'Yield Calculations'!D505,IF(Worksheets!$D$45='Yield Calculations'!$E$4,'Yield Calculations'!B505*'Yield Calculations'!E505,IF(Worksheets!$D$45='Yield Calculations'!$F$4,'Yield Calculations'!B505*'Yield Calculations'!F505,"Too Many Lanes"))))</f>
        <v>Too Many Lanes</v>
      </c>
      <c r="H505" s="90" t="str">
        <f>IF(Worksheets!$D$45='Yield Calculations'!$C$4,'Yield Calculations'!C505,IF(Worksheets!$D$45='Yield Calculations'!$D$4,'Yield Calculations'!D505,IF(Worksheets!$D$45='Yield Calculations'!$E$4,'Yield Calculations'!E505,IF(Worksheets!$D$45='Yield Calculations'!$F$4,'Yield Calculations'!F505,"Too Many Lanes"))))</f>
        <v>Too Many Lanes</v>
      </c>
      <c r="K505" s="83">
        <v>498</v>
      </c>
      <c r="L505" s="83" t="e">
        <f>Worksheets!$X$24*(K505-0.5)</f>
        <v>#VALUE!</v>
      </c>
      <c r="M505" s="90" t="e">
        <f>IF(Worksheets!$AA$24&gt;=K505,Worksheets!$L$45*Worksheets!$AD$29*(1-Worksheets!$AD$29)^('Yield Calculations'!K505-1),0)</f>
        <v>#VALUE!</v>
      </c>
      <c r="N505" s="90" t="e">
        <f>IF(Worksheets!$AA$24&gt;=K505,(Worksheets!$L$45-SUM($N$7:N504))*(((2*Worksheets!$L$44*(1-Worksheets!$L$44)*Worksheets!$AD$29)+(Worksheets!$L$44^2*Worksheets!$AD$29^2))/Worksheets!$L$45),0)</f>
        <v>#VALUE!</v>
      </c>
      <c r="O505" s="90" t="e">
        <f>IF(Worksheets!$AA$24&gt;=K505,(Worksheets!$L$45-SUM($O$7:O504))*((Worksheets!$L$44^3*Worksheets!$AD$29^3+3*Worksheets!$L$44^2*(1-Worksheets!$L$44)*Worksheets!$AD$29^2+3*Worksheets!$L$44*(1-Worksheets!$L$44)^2*Worksheets!$AD$29)/Worksheets!$L$45),0)</f>
        <v>#VALUE!</v>
      </c>
      <c r="P505" s="90" t="e">
        <f>IF(Worksheets!$AA$24&gt;=K505,(Worksheets!$L$45-SUM($P$7:P504))*((Worksheets!$L$44^4*Worksheets!$AD$29^4+4*Worksheets!$L$44^3*(1-Worksheets!$L$44)*Worksheets!$AD$29^3+6*Worksheets!$L$44^2*(1-Worksheets!$L$44)^2*Worksheets!$AD$29^2+4*Worksheets!$L$44*(1-Worksheets!$L$44^3)*Worksheets!$AD$29)/Worksheets!$L$45),0)</f>
        <v>#VALUE!</v>
      </c>
      <c r="Q505" s="90" t="str">
        <f>IF(Worksheets!$I$45='Yield Calculations'!$M$4,'Yield Calculations'!L505*'Yield Calculations'!M505,IF(Worksheets!$I$45='Yield Calculations'!$N$4,'Yield Calculations'!L505*'Yield Calculations'!N505,IF(Worksheets!$I$45='Yield Calculations'!$O$4,'Yield Calculations'!L505*'Yield Calculations'!O505,IF(Worksheets!$I$45='Yield Calculations'!$P$4,'Yield Calculations'!L505*'Yield Calculations'!P505,"Too Many Lanes"))))</f>
        <v>Too Many Lanes</v>
      </c>
      <c r="R505" s="90" t="str">
        <f>IF(Worksheets!$I$45='Yield Calculations'!$M$4,'Yield Calculations'!M505,IF(Worksheets!$I$45='Yield Calculations'!$N$4,'Yield Calculations'!N505,IF(Worksheets!$I$45='Yield Calculations'!$O$4,'Yield Calculations'!O505,IF(Worksheets!$I$45='Yield Calculations'!$P$4,'Yield Calculations'!P505,"Too Many Lanes"))))</f>
        <v>Too Many Lanes</v>
      </c>
    </row>
    <row r="506" spans="1:18">
      <c r="A506" s="83">
        <f t="shared" si="7"/>
        <v>499</v>
      </c>
      <c r="B506" s="83" t="e">
        <f>Worksheets!$S$24*(A506-0.5)</f>
        <v>#VALUE!</v>
      </c>
      <c r="C506" s="90" t="e">
        <f>IF(Worksheets!$V$24&gt;=A506,Worksheets!$G$45*Worksheets!$AD$29*(1-Worksheets!$AD$29)^('Yield Calculations'!A506-1),0)</f>
        <v>#VALUE!</v>
      </c>
      <c r="D506" s="90" t="e">
        <f>IF(Worksheets!$V$24&gt;=A506,(Worksheets!$G$45-SUM($D$7:D505))*(((2*Worksheets!$G$44*(1-Worksheets!$G$44)*Worksheets!$AD$29)+(Worksheets!$G$44^2*Worksheets!$AD$29^2))/Worksheets!$G$45),0)</f>
        <v>#VALUE!</v>
      </c>
      <c r="E506" s="90" t="e">
        <f>IF(Worksheets!$V$24&gt;=A506,(Worksheets!$G$45-SUM($E$7:E505))*((Worksheets!$G$44^3*Worksheets!$AD$29^3+3*Worksheets!$G$44^2*(1-Worksheets!$G$44)*Worksheets!$AD$29^2+3*Worksheets!$G$44*(1-Worksheets!$G$44)^2*Worksheets!$AD$29)/Worksheets!$G$45),0)</f>
        <v>#VALUE!</v>
      </c>
      <c r="F506" s="90" t="e">
        <f>IF(Worksheets!$V$24&gt;=A506,(Worksheets!$G$45-SUM($F$7:F505))*((Worksheets!$G$44^4*Worksheets!$AD$29^4+4*Worksheets!$G$44^3*(1-Worksheets!$G$44)*Worksheets!$AD$29^3+6*Worksheets!$G$44^2*(1-Worksheets!$G$44)^2*Worksheets!$AD$29^2+4*Worksheets!$G$44*(1-Worksheets!$G$44^3)*Worksheets!$AD$29)/Worksheets!$G$45),0)</f>
        <v>#VALUE!</v>
      </c>
      <c r="G506" s="90" t="str">
        <f>IF(Worksheets!$D$45='Yield Calculations'!$C$4,'Yield Calculations'!B506*'Yield Calculations'!C506,IF(Worksheets!$D$45='Yield Calculations'!$D$4,'Yield Calculations'!B506*'Yield Calculations'!D506,IF(Worksheets!$D$45='Yield Calculations'!$E$4,'Yield Calculations'!B506*'Yield Calculations'!E506,IF(Worksheets!$D$45='Yield Calculations'!$F$4,'Yield Calculations'!B506*'Yield Calculations'!F506,"Too Many Lanes"))))</f>
        <v>Too Many Lanes</v>
      </c>
      <c r="H506" s="90" t="str">
        <f>IF(Worksheets!$D$45='Yield Calculations'!$C$4,'Yield Calculations'!C506,IF(Worksheets!$D$45='Yield Calculations'!$D$4,'Yield Calculations'!D506,IF(Worksheets!$D$45='Yield Calculations'!$E$4,'Yield Calculations'!E506,IF(Worksheets!$D$45='Yield Calculations'!$F$4,'Yield Calculations'!F506,"Too Many Lanes"))))</f>
        <v>Too Many Lanes</v>
      </c>
      <c r="K506" s="83">
        <v>499</v>
      </c>
      <c r="L506" s="83" t="e">
        <f>Worksheets!$X$24*(K506-0.5)</f>
        <v>#VALUE!</v>
      </c>
      <c r="M506" s="90" t="e">
        <f>IF(Worksheets!$AA$24&gt;=K506,Worksheets!$L$45*Worksheets!$AD$29*(1-Worksheets!$AD$29)^('Yield Calculations'!K506-1),0)</f>
        <v>#VALUE!</v>
      </c>
      <c r="N506" s="90" t="e">
        <f>IF(Worksheets!$AA$24&gt;=K506,(Worksheets!$L$45-SUM($N$7:N505))*(((2*Worksheets!$L$44*(1-Worksheets!$L$44)*Worksheets!$AD$29)+(Worksheets!$L$44^2*Worksheets!$AD$29^2))/Worksheets!$L$45),0)</f>
        <v>#VALUE!</v>
      </c>
      <c r="O506" s="90" t="e">
        <f>IF(Worksheets!$AA$24&gt;=K506,(Worksheets!$L$45-SUM($O$7:O505))*((Worksheets!$L$44^3*Worksheets!$AD$29^3+3*Worksheets!$L$44^2*(1-Worksheets!$L$44)*Worksheets!$AD$29^2+3*Worksheets!$L$44*(1-Worksheets!$L$44)^2*Worksheets!$AD$29)/Worksheets!$L$45),0)</f>
        <v>#VALUE!</v>
      </c>
      <c r="P506" s="90" t="e">
        <f>IF(Worksheets!$AA$24&gt;=K506,(Worksheets!$L$45-SUM($P$7:P505))*((Worksheets!$L$44^4*Worksheets!$AD$29^4+4*Worksheets!$L$44^3*(1-Worksheets!$L$44)*Worksheets!$AD$29^3+6*Worksheets!$L$44^2*(1-Worksheets!$L$44)^2*Worksheets!$AD$29^2+4*Worksheets!$L$44*(1-Worksheets!$L$44^3)*Worksheets!$AD$29)/Worksheets!$L$45),0)</f>
        <v>#VALUE!</v>
      </c>
      <c r="Q506" s="90" t="str">
        <f>IF(Worksheets!$I$45='Yield Calculations'!$M$4,'Yield Calculations'!L506*'Yield Calculations'!M506,IF(Worksheets!$I$45='Yield Calculations'!$N$4,'Yield Calculations'!L506*'Yield Calculations'!N506,IF(Worksheets!$I$45='Yield Calculations'!$O$4,'Yield Calculations'!L506*'Yield Calculations'!O506,IF(Worksheets!$I$45='Yield Calculations'!$P$4,'Yield Calculations'!L506*'Yield Calculations'!P506,"Too Many Lanes"))))</f>
        <v>Too Many Lanes</v>
      </c>
      <c r="R506" s="90" t="str">
        <f>IF(Worksheets!$I$45='Yield Calculations'!$M$4,'Yield Calculations'!M506,IF(Worksheets!$I$45='Yield Calculations'!$N$4,'Yield Calculations'!N506,IF(Worksheets!$I$45='Yield Calculations'!$O$4,'Yield Calculations'!O506,IF(Worksheets!$I$45='Yield Calculations'!$P$4,'Yield Calculations'!P506,"Too Many Lanes"))))</f>
        <v>Too Many Lanes</v>
      </c>
    </row>
    <row r="507" spans="1:18">
      <c r="A507" s="83">
        <f t="shared" si="7"/>
        <v>500</v>
      </c>
      <c r="B507" s="83" t="e">
        <f>Worksheets!$S$24*(A507-0.5)</f>
        <v>#VALUE!</v>
      </c>
      <c r="C507" s="90" t="e">
        <f>IF(Worksheets!$V$24&gt;=A507,Worksheets!$G$45*Worksheets!$AD$29*(1-Worksheets!$AD$29)^('Yield Calculations'!A507-1),0)</f>
        <v>#VALUE!</v>
      </c>
      <c r="D507" s="90" t="e">
        <f>IF(Worksheets!$V$24&gt;=A507,(Worksheets!$G$45-SUM($D$7:D506))*(((2*Worksheets!$G$44*(1-Worksheets!$G$44)*Worksheets!$AD$29)+(Worksheets!$G$44^2*Worksheets!$AD$29^2))/Worksheets!$G$45),0)</f>
        <v>#VALUE!</v>
      </c>
      <c r="E507" s="90" t="e">
        <f>IF(Worksheets!$V$24&gt;=A507,(Worksheets!$G$45-SUM($E$7:E506))*((Worksheets!$G$44^3*Worksheets!$AD$29^3+3*Worksheets!$G$44^2*(1-Worksheets!$G$44)*Worksheets!$AD$29^2+3*Worksheets!$G$44*(1-Worksheets!$G$44)^2*Worksheets!$AD$29)/Worksheets!$G$45),0)</f>
        <v>#VALUE!</v>
      </c>
      <c r="F507" s="90" t="e">
        <f>IF(Worksheets!$V$24&gt;=A507,(Worksheets!$G$45-SUM($F$7:F506))*((Worksheets!$G$44^4*Worksheets!$AD$29^4+4*Worksheets!$G$44^3*(1-Worksheets!$G$44)*Worksheets!$AD$29^3+6*Worksheets!$G$44^2*(1-Worksheets!$G$44)^2*Worksheets!$AD$29^2+4*Worksheets!$G$44*(1-Worksheets!$G$44^3)*Worksheets!$AD$29)/Worksheets!$G$45),0)</f>
        <v>#VALUE!</v>
      </c>
      <c r="G507" s="90" t="str">
        <f>IF(Worksheets!$D$45='Yield Calculations'!$C$4,'Yield Calculations'!B507*'Yield Calculations'!C507,IF(Worksheets!$D$45='Yield Calculations'!$D$4,'Yield Calculations'!B507*'Yield Calculations'!D507,IF(Worksheets!$D$45='Yield Calculations'!$E$4,'Yield Calculations'!B507*'Yield Calculations'!E507,IF(Worksheets!$D$45='Yield Calculations'!$F$4,'Yield Calculations'!B507*'Yield Calculations'!F507,"Too Many Lanes"))))</f>
        <v>Too Many Lanes</v>
      </c>
      <c r="H507" s="90" t="str">
        <f>IF(Worksheets!$D$45='Yield Calculations'!$C$4,'Yield Calculations'!C507,IF(Worksheets!$D$45='Yield Calculations'!$D$4,'Yield Calculations'!D507,IF(Worksheets!$D$45='Yield Calculations'!$E$4,'Yield Calculations'!E507,IF(Worksheets!$D$45='Yield Calculations'!$F$4,'Yield Calculations'!F507,"Too Many Lanes"))))</f>
        <v>Too Many Lanes</v>
      </c>
      <c r="K507" s="83">
        <v>500</v>
      </c>
      <c r="L507" s="83" t="e">
        <f>Worksheets!$X$24*(K507-0.5)</f>
        <v>#VALUE!</v>
      </c>
      <c r="M507" s="90" t="e">
        <f>IF(Worksheets!$AA$24&gt;=K507,Worksheets!$L$45*Worksheets!$AD$29*(1-Worksheets!$AD$29)^('Yield Calculations'!K507-1),0)</f>
        <v>#VALUE!</v>
      </c>
      <c r="N507" s="90" t="e">
        <f>IF(Worksheets!$AA$24&gt;=K507,(Worksheets!$L$45-SUM($N$7:N506))*(((2*Worksheets!$L$44*(1-Worksheets!$L$44)*Worksheets!$AD$29)+(Worksheets!$L$44^2*Worksheets!$AD$29^2))/Worksheets!$L$45),0)</f>
        <v>#VALUE!</v>
      </c>
      <c r="O507" s="90" t="e">
        <f>IF(Worksheets!$AA$24&gt;=K507,(Worksheets!$L$45-SUM($O$7:O506))*((Worksheets!$L$44^3*Worksheets!$AD$29^3+3*Worksheets!$L$44^2*(1-Worksheets!$L$44)*Worksheets!$AD$29^2+3*Worksheets!$L$44*(1-Worksheets!$L$44)^2*Worksheets!$AD$29)/Worksheets!$L$45),0)</f>
        <v>#VALUE!</v>
      </c>
      <c r="P507" s="90" t="e">
        <f>IF(Worksheets!$AA$24&gt;=K507,(Worksheets!$L$45-SUM($P$7:P506))*((Worksheets!$L$44^4*Worksheets!$AD$29^4+4*Worksheets!$L$44^3*(1-Worksheets!$L$44)*Worksheets!$AD$29^3+6*Worksheets!$L$44^2*(1-Worksheets!$L$44)^2*Worksheets!$AD$29^2+4*Worksheets!$L$44*(1-Worksheets!$L$44^3)*Worksheets!$AD$29)/Worksheets!$L$45),0)</f>
        <v>#VALUE!</v>
      </c>
      <c r="Q507" s="90" t="str">
        <f>IF(Worksheets!$I$45='Yield Calculations'!$M$4,'Yield Calculations'!L507*'Yield Calculations'!M507,IF(Worksheets!$I$45='Yield Calculations'!$N$4,'Yield Calculations'!L507*'Yield Calculations'!N507,IF(Worksheets!$I$45='Yield Calculations'!$O$4,'Yield Calculations'!L507*'Yield Calculations'!O507,IF(Worksheets!$I$45='Yield Calculations'!$P$4,'Yield Calculations'!L507*'Yield Calculations'!P507,"Too Many Lanes"))))</f>
        <v>Too Many Lanes</v>
      </c>
      <c r="R507" s="90" t="str">
        <f>IF(Worksheets!$I$45='Yield Calculations'!$M$4,'Yield Calculations'!M507,IF(Worksheets!$I$45='Yield Calculations'!$N$4,'Yield Calculations'!N507,IF(Worksheets!$I$45='Yield Calculations'!$O$4,'Yield Calculations'!O507,IF(Worksheets!$I$45='Yield Calculations'!$P$4,'Yield Calculations'!P507,"Too Many Lanes"))))</f>
        <v>Too Many Lanes</v>
      </c>
    </row>
    <row r="508" spans="1:18">
      <c r="A508" s="83">
        <f t="shared" si="7"/>
        <v>501</v>
      </c>
      <c r="B508" s="83" t="e">
        <f>Worksheets!$S$24*(A508-0.5)</f>
        <v>#VALUE!</v>
      </c>
      <c r="C508" s="90" t="e">
        <f>IF(Worksheets!$V$24&gt;=A508,Worksheets!$G$45*Worksheets!$AD$29*(1-Worksheets!$AD$29)^('Yield Calculations'!A508-1),0)</f>
        <v>#VALUE!</v>
      </c>
      <c r="D508" s="90" t="e">
        <f>IF(Worksheets!$V$24&gt;=A508,(Worksheets!$G$45-SUM($D$7:D507))*(((2*Worksheets!$G$44*(1-Worksheets!$G$44)*Worksheets!$AD$29)+(Worksheets!$G$44^2*Worksheets!$AD$29^2))/Worksheets!$G$45),0)</f>
        <v>#VALUE!</v>
      </c>
      <c r="E508" s="90" t="e">
        <f>IF(Worksheets!$V$24&gt;=A508,(Worksheets!$G$45-SUM($E$7:E507))*((Worksheets!$G$44^3*Worksheets!$AD$29^3+3*Worksheets!$G$44^2*(1-Worksheets!$G$44)*Worksheets!$AD$29^2+3*Worksheets!$G$44*(1-Worksheets!$G$44)^2*Worksheets!$AD$29)/Worksheets!$G$45),0)</f>
        <v>#VALUE!</v>
      </c>
      <c r="F508" s="90" t="e">
        <f>IF(Worksheets!$V$24&gt;=A508,(Worksheets!$G$45-SUM($F$7:F507))*((Worksheets!$G$44^4*Worksheets!$AD$29^4+4*Worksheets!$G$44^3*(1-Worksheets!$G$44)*Worksheets!$AD$29^3+6*Worksheets!$G$44^2*(1-Worksheets!$G$44)^2*Worksheets!$AD$29^2+4*Worksheets!$G$44*(1-Worksheets!$G$44^3)*Worksheets!$AD$29)/Worksheets!$G$45),0)</f>
        <v>#VALUE!</v>
      </c>
      <c r="G508" s="90" t="str">
        <f>IF(Worksheets!$D$45='Yield Calculations'!$C$4,'Yield Calculations'!B508*'Yield Calculations'!C508,IF(Worksheets!$D$45='Yield Calculations'!$D$4,'Yield Calculations'!B508*'Yield Calculations'!D508,IF(Worksheets!$D$45='Yield Calculations'!$E$4,'Yield Calculations'!B508*'Yield Calculations'!E508,IF(Worksheets!$D$45='Yield Calculations'!$F$4,'Yield Calculations'!B508*'Yield Calculations'!F508,"Too Many Lanes"))))</f>
        <v>Too Many Lanes</v>
      </c>
      <c r="H508" s="90" t="str">
        <f>IF(Worksheets!$D$45='Yield Calculations'!$C$4,'Yield Calculations'!C508,IF(Worksheets!$D$45='Yield Calculations'!$D$4,'Yield Calculations'!D508,IF(Worksheets!$D$45='Yield Calculations'!$E$4,'Yield Calculations'!E508,IF(Worksheets!$D$45='Yield Calculations'!$F$4,'Yield Calculations'!F508,"Too Many Lanes"))))</f>
        <v>Too Many Lanes</v>
      </c>
      <c r="K508" s="83">
        <v>501</v>
      </c>
      <c r="L508" s="83" t="e">
        <f>Worksheets!$X$24*(K508-0.5)</f>
        <v>#VALUE!</v>
      </c>
      <c r="M508" s="90" t="e">
        <f>IF(Worksheets!$AA$24&gt;=K508,Worksheets!$L$45*Worksheets!$AD$29*(1-Worksheets!$AD$29)^('Yield Calculations'!K508-1),0)</f>
        <v>#VALUE!</v>
      </c>
      <c r="N508" s="90" t="e">
        <f>IF(Worksheets!$AA$24&gt;=K508,(Worksheets!$L$45-SUM($N$7:N507))*(((2*Worksheets!$L$44*(1-Worksheets!$L$44)*Worksheets!$AD$29)+(Worksheets!$L$44^2*Worksheets!$AD$29^2))/Worksheets!$L$45),0)</f>
        <v>#VALUE!</v>
      </c>
      <c r="O508" s="90" t="e">
        <f>IF(Worksheets!$AA$24&gt;=K508,(Worksheets!$L$45-SUM($O$7:O507))*((Worksheets!$L$44^3*Worksheets!$AD$29^3+3*Worksheets!$L$44^2*(1-Worksheets!$L$44)*Worksheets!$AD$29^2+3*Worksheets!$L$44*(1-Worksheets!$L$44)^2*Worksheets!$AD$29)/Worksheets!$L$45),0)</f>
        <v>#VALUE!</v>
      </c>
      <c r="P508" s="90" t="e">
        <f>IF(Worksheets!$AA$24&gt;=K508,(Worksheets!$L$45-SUM($P$7:P507))*((Worksheets!$L$44^4*Worksheets!$AD$29^4+4*Worksheets!$L$44^3*(1-Worksheets!$L$44)*Worksheets!$AD$29^3+6*Worksheets!$L$44^2*(1-Worksheets!$L$44)^2*Worksheets!$AD$29^2+4*Worksheets!$L$44*(1-Worksheets!$L$44^3)*Worksheets!$AD$29)/Worksheets!$L$45),0)</f>
        <v>#VALUE!</v>
      </c>
      <c r="Q508" s="90" t="str">
        <f>IF(Worksheets!$I$45='Yield Calculations'!$M$4,'Yield Calculations'!L508*'Yield Calculations'!M508,IF(Worksheets!$I$45='Yield Calculations'!$N$4,'Yield Calculations'!L508*'Yield Calculations'!N508,IF(Worksheets!$I$45='Yield Calculations'!$O$4,'Yield Calculations'!L508*'Yield Calculations'!O508,IF(Worksheets!$I$45='Yield Calculations'!$P$4,'Yield Calculations'!L508*'Yield Calculations'!P508,"Too Many Lanes"))))</f>
        <v>Too Many Lanes</v>
      </c>
      <c r="R508" s="90" t="str">
        <f>IF(Worksheets!$I$45='Yield Calculations'!$M$4,'Yield Calculations'!M508,IF(Worksheets!$I$45='Yield Calculations'!$N$4,'Yield Calculations'!N508,IF(Worksheets!$I$45='Yield Calculations'!$O$4,'Yield Calculations'!O508,IF(Worksheets!$I$45='Yield Calculations'!$P$4,'Yield Calculations'!P508,"Too Many Lanes"))))</f>
        <v>Too Many Lanes</v>
      </c>
    </row>
    <row r="509" spans="1:18">
      <c r="A509" s="83">
        <f t="shared" si="7"/>
        <v>502</v>
      </c>
      <c r="B509" s="83" t="e">
        <f>Worksheets!$S$24*(A509-0.5)</f>
        <v>#VALUE!</v>
      </c>
      <c r="C509" s="90" t="e">
        <f>IF(Worksheets!$V$24&gt;=A509,Worksheets!$G$45*Worksheets!$AD$29*(1-Worksheets!$AD$29)^('Yield Calculations'!A509-1),0)</f>
        <v>#VALUE!</v>
      </c>
      <c r="D509" s="90" t="e">
        <f>IF(Worksheets!$V$24&gt;=A509,(Worksheets!$G$45-SUM($D$7:D508))*(((2*Worksheets!$G$44*(1-Worksheets!$G$44)*Worksheets!$AD$29)+(Worksheets!$G$44^2*Worksheets!$AD$29^2))/Worksheets!$G$45),0)</f>
        <v>#VALUE!</v>
      </c>
      <c r="E509" s="90" t="e">
        <f>IF(Worksheets!$V$24&gt;=A509,(Worksheets!$G$45-SUM($E$7:E508))*((Worksheets!$G$44^3*Worksheets!$AD$29^3+3*Worksheets!$G$44^2*(1-Worksheets!$G$44)*Worksheets!$AD$29^2+3*Worksheets!$G$44*(1-Worksheets!$G$44)^2*Worksheets!$AD$29)/Worksheets!$G$45),0)</f>
        <v>#VALUE!</v>
      </c>
      <c r="F509" s="90" t="e">
        <f>IF(Worksheets!$V$24&gt;=A509,(Worksheets!$G$45-SUM($F$7:F508))*((Worksheets!$G$44^4*Worksheets!$AD$29^4+4*Worksheets!$G$44^3*(1-Worksheets!$G$44)*Worksheets!$AD$29^3+6*Worksheets!$G$44^2*(1-Worksheets!$G$44)^2*Worksheets!$AD$29^2+4*Worksheets!$G$44*(1-Worksheets!$G$44^3)*Worksheets!$AD$29)/Worksheets!$G$45),0)</f>
        <v>#VALUE!</v>
      </c>
      <c r="G509" s="90" t="str">
        <f>IF(Worksheets!$D$45='Yield Calculations'!$C$4,'Yield Calculations'!B509*'Yield Calculations'!C509,IF(Worksheets!$D$45='Yield Calculations'!$D$4,'Yield Calculations'!B509*'Yield Calculations'!D509,IF(Worksheets!$D$45='Yield Calculations'!$E$4,'Yield Calculations'!B509*'Yield Calculations'!E509,IF(Worksheets!$D$45='Yield Calculations'!$F$4,'Yield Calculations'!B509*'Yield Calculations'!F509,"Too Many Lanes"))))</f>
        <v>Too Many Lanes</v>
      </c>
      <c r="H509" s="90" t="str">
        <f>IF(Worksheets!$D$45='Yield Calculations'!$C$4,'Yield Calculations'!C509,IF(Worksheets!$D$45='Yield Calculations'!$D$4,'Yield Calculations'!D509,IF(Worksheets!$D$45='Yield Calculations'!$E$4,'Yield Calculations'!E509,IF(Worksheets!$D$45='Yield Calculations'!$F$4,'Yield Calculations'!F509,"Too Many Lanes"))))</f>
        <v>Too Many Lanes</v>
      </c>
      <c r="K509" s="83">
        <v>502</v>
      </c>
      <c r="L509" s="83" t="e">
        <f>Worksheets!$X$24*(K509-0.5)</f>
        <v>#VALUE!</v>
      </c>
      <c r="M509" s="90" t="e">
        <f>IF(Worksheets!$AA$24&gt;=K509,Worksheets!$L$45*Worksheets!$AD$29*(1-Worksheets!$AD$29)^('Yield Calculations'!K509-1),0)</f>
        <v>#VALUE!</v>
      </c>
      <c r="N509" s="90" t="e">
        <f>IF(Worksheets!$AA$24&gt;=K509,(Worksheets!$L$45-SUM($N$7:N508))*(((2*Worksheets!$L$44*(1-Worksheets!$L$44)*Worksheets!$AD$29)+(Worksheets!$L$44^2*Worksheets!$AD$29^2))/Worksheets!$L$45),0)</f>
        <v>#VALUE!</v>
      </c>
      <c r="O509" s="90" t="e">
        <f>IF(Worksheets!$AA$24&gt;=K509,(Worksheets!$L$45-SUM($O$7:O508))*((Worksheets!$L$44^3*Worksheets!$AD$29^3+3*Worksheets!$L$44^2*(1-Worksheets!$L$44)*Worksheets!$AD$29^2+3*Worksheets!$L$44*(1-Worksheets!$L$44)^2*Worksheets!$AD$29)/Worksheets!$L$45),0)</f>
        <v>#VALUE!</v>
      </c>
      <c r="P509" s="90" t="e">
        <f>IF(Worksheets!$AA$24&gt;=K509,(Worksheets!$L$45-SUM($P$7:P508))*((Worksheets!$L$44^4*Worksheets!$AD$29^4+4*Worksheets!$L$44^3*(1-Worksheets!$L$44)*Worksheets!$AD$29^3+6*Worksheets!$L$44^2*(1-Worksheets!$L$44)^2*Worksheets!$AD$29^2+4*Worksheets!$L$44*(1-Worksheets!$L$44^3)*Worksheets!$AD$29)/Worksheets!$L$45),0)</f>
        <v>#VALUE!</v>
      </c>
      <c r="Q509" s="90" t="str">
        <f>IF(Worksheets!$I$45='Yield Calculations'!$M$4,'Yield Calculations'!L509*'Yield Calculations'!M509,IF(Worksheets!$I$45='Yield Calculations'!$N$4,'Yield Calculations'!L509*'Yield Calculations'!N509,IF(Worksheets!$I$45='Yield Calculations'!$O$4,'Yield Calculations'!L509*'Yield Calculations'!O509,IF(Worksheets!$I$45='Yield Calculations'!$P$4,'Yield Calculations'!L509*'Yield Calculations'!P509,"Too Many Lanes"))))</f>
        <v>Too Many Lanes</v>
      </c>
      <c r="R509" s="90" t="str">
        <f>IF(Worksheets!$I$45='Yield Calculations'!$M$4,'Yield Calculations'!M509,IF(Worksheets!$I$45='Yield Calculations'!$N$4,'Yield Calculations'!N509,IF(Worksheets!$I$45='Yield Calculations'!$O$4,'Yield Calculations'!O509,IF(Worksheets!$I$45='Yield Calculations'!$P$4,'Yield Calculations'!P509,"Too Many Lanes"))))</f>
        <v>Too Many Lanes</v>
      </c>
    </row>
    <row r="510" spans="1:18">
      <c r="A510" s="83">
        <f t="shared" si="7"/>
        <v>503</v>
      </c>
      <c r="B510" s="83" t="e">
        <f>Worksheets!$S$24*(A510-0.5)</f>
        <v>#VALUE!</v>
      </c>
      <c r="C510" s="90" t="e">
        <f>IF(Worksheets!$V$24&gt;=A510,Worksheets!$G$45*Worksheets!$AD$29*(1-Worksheets!$AD$29)^('Yield Calculations'!A510-1),0)</f>
        <v>#VALUE!</v>
      </c>
      <c r="D510" s="90" t="e">
        <f>IF(Worksheets!$V$24&gt;=A510,(Worksheets!$G$45-SUM($D$7:D509))*(((2*Worksheets!$G$44*(1-Worksheets!$G$44)*Worksheets!$AD$29)+(Worksheets!$G$44^2*Worksheets!$AD$29^2))/Worksheets!$G$45),0)</f>
        <v>#VALUE!</v>
      </c>
      <c r="E510" s="90" t="e">
        <f>IF(Worksheets!$V$24&gt;=A510,(Worksheets!$G$45-SUM($E$7:E509))*((Worksheets!$G$44^3*Worksheets!$AD$29^3+3*Worksheets!$G$44^2*(1-Worksheets!$G$44)*Worksheets!$AD$29^2+3*Worksheets!$G$44*(1-Worksheets!$G$44)^2*Worksheets!$AD$29)/Worksheets!$G$45),0)</f>
        <v>#VALUE!</v>
      </c>
      <c r="F510" s="90" t="e">
        <f>IF(Worksheets!$V$24&gt;=A510,(Worksheets!$G$45-SUM($F$7:F509))*((Worksheets!$G$44^4*Worksheets!$AD$29^4+4*Worksheets!$G$44^3*(1-Worksheets!$G$44)*Worksheets!$AD$29^3+6*Worksheets!$G$44^2*(1-Worksheets!$G$44)^2*Worksheets!$AD$29^2+4*Worksheets!$G$44*(1-Worksheets!$G$44^3)*Worksheets!$AD$29)/Worksheets!$G$45),0)</f>
        <v>#VALUE!</v>
      </c>
      <c r="G510" s="90" t="str">
        <f>IF(Worksheets!$D$45='Yield Calculations'!$C$4,'Yield Calculations'!B510*'Yield Calculations'!C510,IF(Worksheets!$D$45='Yield Calculations'!$D$4,'Yield Calculations'!B510*'Yield Calculations'!D510,IF(Worksheets!$D$45='Yield Calculations'!$E$4,'Yield Calculations'!B510*'Yield Calculations'!E510,IF(Worksheets!$D$45='Yield Calculations'!$F$4,'Yield Calculations'!B510*'Yield Calculations'!F510,"Too Many Lanes"))))</f>
        <v>Too Many Lanes</v>
      </c>
      <c r="H510" s="90" t="str">
        <f>IF(Worksheets!$D$45='Yield Calculations'!$C$4,'Yield Calculations'!C510,IF(Worksheets!$D$45='Yield Calculations'!$D$4,'Yield Calculations'!D510,IF(Worksheets!$D$45='Yield Calculations'!$E$4,'Yield Calculations'!E510,IF(Worksheets!$D$45='Yield Calculations'!$F$4,'Yield Calculations'!F510,"Too Many Lanes"))))</f>
        <v>Too Many Lanes</v>
      </c>
      <c r="K510" s="83">
        <v>503</v>
      </c>
      <c r="L510" s="83" t="e">
        <f>Worksheets!$X$24*(K510-0.5)</f>
        <v>#VALUE!</v>
      </c>
      <c r="M510" s="90" t="e">
        <f>IF(Worksheets!$AA$24&gt;=K510,Worksheets!$L$45*Worksheets!$AD$29*(1-Worksheets!$AD$29)^('Yield Calculations'!K510-1),0)</f>
        <v>#VALUE!</v>
      </c>
      <c r="N510" s="90" t="e">
        <f>IF(Worksheets!$AA$24&gt;=K510,(Worksheets!$L$45-SUM($N$7:N509))*(((2*Worksheets!$L$44*(1-Worksheets!$L$44)*Worksheets!$AD$29)+(Worksheets!$L$44^2*Worksheets!$AD$29^2))/Worksheets!$L$45),0)</f>
        <v>#VALUE!</v>
      </c>
      <c r="O510" s="90" t="e">
        <f>IF(Worksheets!$AA$24&gt;=K510,(Worksheets!$L$45-SUM($O$7:O509))*((Worksheets!$L$44^3*Worksheets!$AD$29^3+3*Worksheets!$L$44^2*(1-Worksheets!$L$44)*Worksheets!$AD$29^2+3*Worksheets!$L$44*(1-Worksheets!$L$44)^2*Worksheets!$AD$29)/Worksheets!$L$45),0)</f>
        <v>#VALUE!</v>
      </c>
      <c r="P510" s="90" t="e">
        <f>IF(Worksheets!$AA$24&gt;=K510,(Worksheets!$L$45-SUM($P$7:P509))*((Worksheets!$L$44^4*Worksheets!$AD$29^4+4*Worksheets!$L$44^3*(1-Worksheets!$L$44)*Worksheets!$AD$29^3+6*Worksheets!$L$44^2*(1-Worksheets!$L$44)^2*Worksheets!$AD$29^2+4*Worksheets!$L$44*(1-Worksheets!$L$44^3)*Worksheets!$AD$29)/Worksheets!$L$45),0)</f>
        <v>#VALUE!</v>
      </c>
      <c r="Q510" s="90" t="str">
        <f>IF(Worksheets!$I$45='Yield Calculations'!$M$4,'Yield Calculations'!L510*'Yield Calculations'!M510,IF(Worksheets!$I$45='Yield Calculations'!$N$4,'Yield Calculations'!L510*'Yield Calculations'!N510,IF(Worksheets!$I$45='Yield Calculations'!$O$4,'Yield Calculations'!L510*'Yield Calculations'!O510,IF(Worksheets!$I$45='Yield Calculations'!$P$4,'Yield Calculations'!L510*'Yield Calculations'!P510,"Too Many Lanes"))))</f>
        <v>Too Many Lanes</v>
      </c>
      <c r="R510" s="90" t="str">
        <f>IF(Worksheets!$I$45='Yield Calculations'!$M$4,'Yield Calculations'!M510,IF(Worksheets!$I$45='Yield Calculations'!$N$4,'Yield Calculations'!N510,IF(Worksheets!$I$45='Yield Calculations'!$O$4,'Yield Calculations'!O510,IF(Worksheets!$I$45='Yield Calculations'!$P$4,'Yield Calculations'!P510,"Too Many Lanes"))))</f>
        <v>Too Many Lanes</v>
      </c>
    </row>
    <row r="511" spans="1:18">
      <c r="A511" s="83">
        <f t="shared" si="7"/>
        <v>504</v>
      </c>
      <c r="B511" s="83" t="e">
        <f>Worksheets!$S$24*(A511-0.5)</f>
        <v>#VALUE!</v>
      </c>
      <c r="C511" s="90" t="e">
        <f>IF(Worksheets!$V$24&gt;=A511,Worksheets!$G$45*Worksheets!$AD$29*(1-Worksheets!$AD$29)^('Yield Calculations'!A511-1),0)</f>
        <v>#VALUE!</v>
      </c>
      <c r="D511" s="90" t="e">
        <f>IF(Worksheets!$V$24&gt;=A511,(Worksheets!$G$45-SUM($D$7:D510))*(((2*Worksheets!$G$44*(1-Worksheets!$G$44)*Worksheets!$AD$29)+(Worksheets!$G$44^2*Worksheets!$AD$29^2))/Worksheets!$G$45),0)</f>
        <v>#VALUE!</v>
      </c>
      <c r="E511" s="90" t="e">
        <f>IF(Worksheets!$V$24&gt;=A511,(Worksheets!$G$45-SUM($E$7:E510))*((Worksheets!$G$44^3*Worksheets!$AD$29^3+3*Worksheets!$G$44^2*(1-Worksheets!$G$44)*Worksheets!$AD$29^2+3*Worksheets!$G$44*(1-Worksheets!$G$44)^2*Worksheets!$AD$29)/Worksheets!$G$45),0)</f>
        <v>#VALUE!</v>
      </c>
      <c r="F511" s="90" t="e">
        <f>IF(Worksheets!$V$24&gt;=A511,(Worksheets!$G$45-SUM($F$7:F510))*((Worksheets!$G$44^4*Worksheets!$AD$29^4+4*Worksheets!$G$44^3*(1-Worksheets!$G$44)*Worksheets!$AD$29^3+6*Worksheets!$G$44^2*(1-Worksheets!$G$44)^2*Worksheets!$AD$29^2+4*Worksheets!$G$44*(1-Worksheets!$G$44^3)*Worksheets!$AD$29)/Worksheets!$G$45),0)</f>
        <v>#VALUE!</v>
      </c>
      <c r="G511" s="90" t="str">
        <f>IF(Worksheets!$D$45='Yield Calculations'!$C$4,'Yield Calculations'!B511*'Yield Calculations'!C511,IF(Worksheets!$D$45='Yield Calculations'!$D$4,'Yield Calculations'!B511*'Yield Calculations'!D511,IF(Worksheets!$D$45='Yield Calculations'!$E$4,'Yield Calculations'!B511*'Yield Calculations'!E511,IF(Worksheets!$D$45='Yield Calculations'!$F$4,'Yield Calculations'!B511*'Yield Calculations'!F511,"Too Many Lanes"))))</f>
        <v>Too Many Lanes</v>
      </c>
      <c r="H511" s="90" t="str">
        <f>IF(Worksheets!$D$45='Yield Calculations'!$C$4,'Yield Calculations'!C511,IF(Worksheets!$D$45='Yield Calculations'!$D$4,'Yield Calculations'!D511,IF(Worksheets!$D$45='Yield Calculations'!$E$4,'Yield Calculations'!E511,IF(Worksheets!$D$45='Yield Calculations'!$F$4,'Yield Calculations'!F511,"Too Many Lanes"))))</f>
        <v>Too Many Lanes</v>
      </c>
      <c r="K511" s="83">
        <v>504</v>
      </c>
      <c r="L511" s="83" t="e">
        <f>Worksheets!$X$24*(K511-0.5)</f>
        <v>#VALUE!</v>
      </c>
      <c r="M511" s="90" t="e">
        <f>IF(Worksheets!$AA$24&gt;=K511,Worksheets!$L$45*Worksheets!$AD$29*(1-Worksheets!$AD$29)^('Yield Calculations'!K511-1),0)</f>
        <v>#VALUE!</v>
      </c>
      <c r="N511" s="90" t="e">
        <f>IF(Worksheets!$AA$24&gt;=K511,(Worksheets!$L$45-SUM($N$7:N510))*(((2*Worksheets!$L$44*(1-Worksheets!$L$44)*Worksheets!$AD$29)+(Worksheets!$L$44^2*Worksheets!$AD$29^2))/Worksheets!$L$45),0)</f>
        <v>#VALUE!</v>
      </c>
      <c r="O511" s="90" t="e">
        <f>IF(Worksheets!$AA$24&gt;=K511,(Worksheets!$L$45-SUM($O$7:O510))*((Worksheets!$L$44^3*Worksheets!$AD$29^3+3*Worksheets!$L$44^2*(1-Worksheets!$L$44)*Worksheets!$AD$29^2+3*Worksheets!$L$44*(1-Worksheets!$L$44)^2*Worksheets!$AD$29)/Worksheets!$L$45),0)</f>
        <v>#VALUE!</v>
      </c>
      <c r="P511" s="90" t="e">
        <f>IF(Worksheets!$AA$24&gt;=K511,(Worksheets!$L$45-SUM($P$7:P510))*((Worksheets!$L$44^4*Worksheets!$AD$29^4+4*Worksheets!$L$44^3*(1-Worksheets!$L$44)*Worksheets!$AD$29^3+6*Worksheets!$L$44^2*(1-Worksheets!$L$44)^2*Worksheets!$AD$29^2+4*Worksheets!$L$44*(1-Worksheets!$L$44^3)*Worksheets!$AD$29)/Worksheets!$L$45),0)</f>
        <v>#VALUE!</v>
      </c>
      <c r="Q511" s="90" t="str">
        <f>IF(Worksheets!$I$45='Yield Calculations'!$M$4,'Yield Calculations'!L511*'Yield Calculations'!M511,IF(Worksheets!$I$45='Yield Calculations'!$N$4,'Yield Calculations'!L511*'Yield Calculations'!N511,IF(Worksheets!$I$45='Yield Calculations'!$O$4,'Yield Calculations'!L511*'Yield Calculations'!O511,IF(Worksheets!$I$45='Yield Calculations'!$P$4,'Yield Calculations'!L511*'Yield Calculations'!P511,"Too Many Lanes"))))</f>
        <v>Too Many Lanes</v>
      </c>
      <c r="R511" s="90" t="str">
        <f>IF(Worksheets!$I$45='Yield Calculations'!$M$4,'Yield Calculations'!M511,IF(Worksheets!$I$45='Yield Calculations'!$N$4,'Yield Calculations'!N511,IF(Worksheets!$I$45='Yield Calculations'!$O$4,'Yield Calculations'!O511,IF(Worksheets!$I$45='Yield Calculations'!$P$4,'Yield Calculations'!P511,"Too Many Lanes"))))</f>
        <v>Too Many Lanes</v>
      </c>
    </row>
    <row r="512" spans="1:18">
      <c r="A512" s="83">
        <f t="shared" si="7"/>
        <v>505</v>
      </c>
      <c r="B512" s="83" t="e">
        <f>Worksheets!$S$24*(A512-0.5)</f>
        <v>#VALUE!</v>
      </c>
      <c r="C512" s="90" t="e">
        <f>IF(Worksheets!$V$24&gt;=A512,Worksheets!$G$45*Worksheets!$AD$29*(1-Worksheets!$AD$29)^('Yield Calculations'!A512-1),0)</f>
        <v>#VALUE!</v>
      </c>
      <c r="D512" s="90" t="e">
        <f>IF(Worksheets!$V$24&gt;=A512,(Worksheets!$G$45-SUM($D$7:D511))*(((2*Worksheets!$G$44*(1-Worksheets!$G$44)*Worksheets!$AD$29)+(Worksheets!$G$44^2*Worksheets!$AD$29^2))/Worksheets!$G$45),0)</f>
        <v>#VALUE!</v>
      </c>
      <c r="E512" s="90" t="e">
        <f>IF(Worksheets!$V$24&gt;=A512,(Worksheets!$G$45-SUM($E$7:E511))*((Worksheets!$G$44^3*Worksheets!$AD$29^3+3*Worksheets!$G$44^2*(1-Worksheets!$G$44)*Worksheets!$AD$29^2+3*Worksheets!$G$44*(1-Worksheets!$G$44)^2*Worksheets!$AD$29)/Worksheets!$G$45),0)</f>
        <v>#VALUE!</v>
      </c>
      <c r="F512" s="90" t="e">
        <f>IF(Worksheets!$V$24&gt;=A512,(Worksheets!$G$45-SUM($F$7:F511))*((Worksheets!$G$44^4*Worksheets!$AD$29^4+4*Worksheets!$G$44^3*(1-Worksheets!$G$44)*Worksheets!$AD$29^3+6*Worksheets!$G$44^2*(1-Worksheets!$G$44)^2*Worksheets!$AD$29^2+4*Worksheets!$G$44*(1-Worksheets!$G$44^3)*Worksheets!$AD$29)/Worksheets!$G$45),0)</f>
        <v>#VALUE!</v>
      </c>
      <c r="G512" s="90" t="str">
        <f>IF(Worksheets!$D$45='Yield Calculations'!$C$4,'Yield Calculations'!B512*'Yield Calculations'!C512,IF(Worksheets!$D$45='Yield Calculations'!$D$4,'Yield Calculations'!B512*'Yield Calculations'!D512,IF(Worksheets!$D$45='Yield Calculations'!$E$4,'Yield Calculations'!B512*'Yield Calculations'!E512,IF(Worksheets!$D$45='Yield Calculations'!$F$4,'Yield Calculations'!B512*'Yield Calculations'!F512,"Too Many Lanes"))))</f>
        <v>Too Many Lanes</v>
      </c>
      <c r="H512" s="90" t="str">
        <f>IF(Worksheets!$D$45='Yield Calculations'!$C$4,'Yield Calculations'!C512,IF(Worksheets!$D$45='Yield Calculations'!$D$4,'Yield Calculations'!D512,IF(Worksheets!$D$45='Yield Calculations'!$E$4,'Yield Calculations'!E512,IF(Worksheets!$D$45='Yield Calculations'!$F$4,'Yield Calculations'!F512,"Too Many Lanes"))))</f>
        <v>Too Many Lanes</v>
      </c>
      <c r="K512" s="83">
        <v>505</v>
      </c>
      <c r="L512" s="83" t="e">
        <f>Worksheets!$X$24*(K512-0.5)</f>
        <v>#VALUE!</v>
      </c>
      <c r="M512" s="90" t="e">
        <f>IF(Worksheets!$AA$24&gt;=K512,Worksheets!$L$45*Worksheets!$AD$29*(1-Worksheets!$AD$29)^('Yield Calculations'!K512-1),0)</f>
        <v>#VALUE!</v>
      </c>
      <c r="N512" s="90" t="e">
        <f>IF(Worksheets!$AA$24&gt;=K512,(Worksheets!$L$45-SUM($N$7:N511))*(((2*Worksheets!$L$44*(1-Worksheets!$L$44)*Worksheets!$AD$29)+(Worksheets!$L$44^2*Worksheets!$AD$29^2))/Worksheets!$L$45),0)</f>
        <v>#VALUE!</v>
      </c>
      <c r="O512" s="90" t="e">
        <f>IF(Worksheets!$AA$24&gt;=K512,(Worksheets!$L$45-SUM($O$7:O511))*((Worksheets!$L$44^3*Worksheets!$AD$29^3+3*Worksheets!$L$44^2*(1-Worksheets!$L$44)*Worksheets!$AD$29^2+3*Worksheets!$L$44*(1-Worksheets!$L$44)^2*Worksheets!$AD$29)/Worksheets!$L$45),0)</f>
        <v>#VALUE!</v>
      </c>
      <c r="P512" s="90" t="e">
        <f>IF(Worksheets!$AA$24&gt;=K512,(Worksheets!$L$45-SUM($P$7:P511))*((Worksheets!$L$44^4*Worksheets!$AD$29^4+4*Worksheets!$L$44^3*(1-Worksheets!$L$44)*Worksheets!$AD$29^3+6*Worksheets!$L$44^2*(1-Worksheets!$L$44)^2*Worksheets!$AD$29^2+4*Worksheets!$L$44*(1-Worksheets!$L$44^3)*Worksheets!$AD$29)/Worksheets!$L$45),0)</f>
        <v>#VALUE!</v>
      </c>
      <c r="Q512" s="90" t="str">
        <f>IF(Worksheets!$I$45='Yield Calculations'!$M$4,'Yield Calculations'!L512*'Yield Calculations'!M512,IF(Worksheets!$I$45='Yield Calculations'!$N$4,'Yield Calculations'!L512*'Yield Calculations'!N512,IF(Worksheets!$I$45='Yield Calculations'!$O$4,'Yield Calculations'!L512*'Yield Calculations'!O512,IF(Worksheets!$I$45='Yield Calculations'!$P$4,'Yield Calculations'!L512*'Yield Calculations'!P512,"Too Many Lanes"))))</f>
        <v>Too Many Lanes</v>
      </c>
      <c r="R512" s="90" t="str">
        <f>IF(Worksheets!$I$45='Yield Calculations'!$M$4,'Yield Calculations'!M512,IF(Worksheets!$I$45='Yield Calculations'!$N$4,'Yield Calculations'!N512,IF(Worksheets!$I$45='Yield Calculations'!$O$4,'Yield Calculations'!O512,IF(Worksheets!$I$45='Yield Calculations'!$P$4,'Yield Calculations'!P512,"Too Many Lanes"))))</f>
        <v>Too Many Lanes</v>
      </c>
    </row>
    <row r="513" spans="1:18">
      <c r="A513" s="83">
        <f t="shared" si="7"/>
        <v>506</v>
      </c>
      <c r="B513" s="83" t="e">
        <f>Worksheets!$S$24*(A513-0.5)</f>
        <v>#VALUE!</v>
      </c>
      <c r="C513" s="90" t="e">
        <f>IF(Worksheets!$V$24&gt;=A513,Worksheets!$G$45*Worksheets!$AD$29*(1-Worksheets!$AD$29)^('Yield Calculations'!A513-1),0)</f>
        <v>#VALUE!</v>
      </c>
      <c r="D513" s="90" t="e">
        <f>IF(Worksheets!$V$24&gt;=A513,(Worksheets!$G$45-SUM($D$7:D512))*(((2*Worksheets!$G$44*(1-Worksheets!$G$44)*Worksheets!$AD$29)+(Worksheets!$G$44^2*Worksheets!$AD$29^2))/Worksheets!$G$45),0)</f>
        <v>#VALUE!</v>
      </c>
      <c r="E513" s="90" t="e">
        <f>IF(Worksheets!$V$24&gt;=A513,(Worksheets!$G$45-SUM($E$7:E512))*((Worksheets!$G$44^3*Worksheets!$AD$29^3+3*Worksheets!$G$44^2*(1-Worksheets!$G$44)*Worksheets!$AD$29^2+3*Worksheets!$G$44*(1-Worksheets!$G$44)^2*Worksheets!$AD$29)/Worksheets!$G$45),0)</f>
        <v>#VALUE!</v>
      </c>
      <c r="F513" s="90" t="e">
        <f>IF(Worksheets!$V$24&gt;=A513,(Worksheets!$G$45-SUM($F$7:F512))*((Worksheets!$G$44^4*Worksheets!$AD$29^4+4*Worksheets!$G$44^3*(1-Worksheets!$G$44)*Worksheets!$AD$29^3+6*Worksheets!$G$44^2*(1-Worksheets!$G$44)^2*Worksheets!$AD$29^2+4*Worksheets!$G$44*(1-Worksheets!$G$44^3)*Worksheets!$AD$29)/Worksheets!$G$45),0)</f>
        <v>#VALUE!</v>
      </c>
      <c r="G513" s="90" t="str">
        <f>IF(Worksheets!$D$45='Yield Calculations'!$C$4,'Yield Calculations'!B513*'Yield Calculations'!C513,IF(Worksheets!$D$45='Yield Calculations'!$D$4,'Yield Calculations'!B513*'Yield Calculations'!D513,IF(Worksheets!$D$45='Yield Calculations'!$E$4,'Yield Calculations'!B513*'Yield Calculations'!E513,IF(Worksheets!$D$45='Yield Calculations'!$F$4,'Yield Calculations'!B513*'Yield Calculations'!F513,"Too Many Lanes"))))</f>
        <v>Too Many Lanes</v>
      </c>
      <c r="H513" s="90" t="str">
        <f>IF(Worksheets!$D$45='Yield Calculations'!$C$4,'Yield Calculations'!C513,IF(Worksheets!$D$45='Yield Calculations'!$D$4,'Yield Calculations'!D513,IF(Worksheets!$D$45='Yield Calculations'!$E$4,'Yield Calculations'!E513,IF(Worksheets!$D$45='Yield Calculations'!$F$4,'Yield Calculations'!F513,"Too Many Lanes"))))</f>
        <v>Too Many Lanes</v>
      </c>
      <c r="K513" s="83">
        <v>506</v>
      </c>
      <c r="L513" s="83" t="e">
        <f>Worksheets!$X$24*(K513-0.5)</f>
        <v>#VALUE!</v>
      </c>
      <c r="M513" s="90" t="e">
        <f>IF(Worksheets!$AA$24&gt;=K513,Worksheets!$L$45*Worksheets!$AD$29*(1-Worksheets!$AD$29)^('Yield Calculations'!K513-1),0)</f>
        <v>#VALUE!</v>
      </c>
      <c r="N513" s="90" t="e">
        <f>IF(Worksheets!$AA$24&gt;=K513,(Worksheets!$L$45-SUM($N$7:N512))*(((2*Worksheets!$L$44*(1-Worksheets!$L$44)*Worksheets!$AD$29)+(Worksheets!$L$44^2*Worksheets!$AD$29^2))/Worksheets!$L$45),0)</f>
        <v>#VALUE!</v>
      </c>
      <c r="O513" s="90" t="e">
        <f>IF(Worksheets!$AA$24&gt;=K513,(Worksheets!$L$45-SUM($O$7:O512))*((Worksheets!$L$44^3*Worksheets!$AD$29^3+3*Worksheets!$L$44^2*(1-Worksheets!$L$44)*Worksheets!$AD$29^2+3*Worksheets!$L$44*(1-Worksheets!$L$44)^2*Worksheets!$AD$29)/Worksheets!$L$45),0)</f>
        <v>#VALUE!</v>
      </c>
      <c r="P513" s="90" t="e">
        <f>IF(Worksheets!$AA$24&gt;=K513,(Worksheets!$L$45-SUM($P$7:P512))*((Worksheets!$L$44^4*Worksheets!$AD$29^4+4*Worksheets!$L$44^3*(1-Worksheets!$L$44)*Worksheets!$AD$29^3+6*Worksheets!$L$44^2*(1-Worksheets!$L$44)^2*Worksheets!$AD$29^2+4*Worksheets!$L$44*(1-Worksheets!$L$44^3)*Worksheets!$AD$29)/Worksheets!$L$45),0)</f>
        <v>#VALUE!</v>
      </c>
      <c r="Q513" s="90" t="str">
        <f>IF(Worksheets!$I$45='Yield Calculations'!$M$4,'Yield Calculations'!L513*'Yield Calculations'!M513,IF(Worksheets!$I$45='Yield Calculations'!$N$4,'Yield Calculations'!L513*'Yield Calculations'!N513,IF(Worksheets!$I$45='Yield Calculations'!$O$4,'Yield Calculations'!L513*'Yield Calculations'!O513,IF(Worksheets!$I$45='Yield Calculations'!$P$4,'Yield Calculations'!L513*'Yield Calculations'!P513,"Too Many Lanes"))))</f>
        <v>Too Many Lanes</v>
      </c>
      <c r="R513" s="90" t="str">
        <f>IF(Worksheets!$I$45='Yield Calculations'!$M$4,'Yield Calculations'!M513,IF(Worksheets!$I$45='Yield Calculations'!$N$4,'Yield Calculations'!N513,IF(Worksheets!$I$45='Yield Calculations'!$O$4,'Yield Calculations'!O513,IF(Worksheets!$I$45='Yield Calculations'!$P$4,'Yield Calculations'!P513,"Too Many Lanes"))))</f>
        <v>Too Many Lanes</v>
      </c>
    </row>
    <row r="514" spans="1:18">
      <c r="A514" s="83">
        <f t="shared" si="7"/>
        <v>507</v>
      </c>
      <c r="B514" s="83" t="e">
        <f>Worksheets!$S$24*(A514-0.5)</f>
        <v>#VALUE!</v>
      </c>
      <c r="C514" s="90" t="e">
        <f>IF(Worksheets!$V$24&gt;=A514,Worksheets!$G$45*Worksheets!$AD$29*(1-Worksheets!$AD$29)^('Yield Calculations'!A514-1),0)</f>
        <v>#VALUE!</v>
      </c>
      <c r="D514" s="90" t="e">
        <f>IF(Worksheets!$V$24&gt;=A514,(Worksheets!$G$45-SUM($D$7:D513))*(((2*Worksheets!$G$44*(1-Worksheets!$G$44)*Worksheets!$AD$29)+(Worksheets!$G$44^2*Worksheets!$AD$29^2))/Worksheets!$G$45),0)</f>
        <v>#VALUE!</v>
      </c>
      <c r="E514" s="90" t="e">
        <f>IF(Worksheets!$V$24&gt;=A514,(Worksheets!$G$45-SUM($E$7:E513))*((Worksheets!$G$44^3*Worksheets!$AD$29^3+3*Worksheets!$G$44^2*(1-Worksheets!$G$44)*Worksheets!$AD$29^2+3*Worksheets!$G$44*(1-Worksheets!$G$44)^2*Worksheets!$AD$29)/Worksheets!$G$45),0)</f>
        <v>#VALUE!</v>
      </c>
      <c r="F514" s="90" t="e">
        <f>IF(Worksheets!$V$24&gt;=A514,(Worksheets!$G$45-SUM($F$7:F513))*((Worksheets!$G$44^4*Worksheets!$AD$29^4+4*Worksheets!$G$44^3*(1-Worksheets!$G$44)*Worksheets!$AD$29^3+6*Worksheets!$G$44^2*(1-Worksheets!$G$44)^2*Worksheets!$AD$29^2+4*Worksheets!$G$44*(1-Worksheets!$G$44^3)*Worksheets!$AD$29)/Worksheets!$G$45),0)</f>
        <v>#VALUE!</v>
      </c>
      <c r="G514" s="90" t="str">
        <f>IF(Worksheets!$D$45='Yield Calculations'!$C$4,'Yield Calculations'!B514*'Yield Calculations'!C514,IF(Worksheets!$D$45='Yield Calculations'!$D$4,'Yield Calculations'!B514*'Yield Calculations'!D514,IF(Worksheets!$D$45='Yield Calculations'!$E$4,'Yield Calculations'!B514*'Yield Calculations'!E514,IF(Worksheets!$D$45='Yield Calculations'!$F$4,'Yield Calculations'!B514*'Yield Calculations'!F514,"Too Many Lanes"))))</f>
        <v>Too Many Lanes</v>
      </c>
      <c r="H514" s="90" t="str">
        <f>IF(Worksheets!$D$45='Yield Calculations'!$C$4,'Yield Calculations'!C514,IF(Worksheets!$D$45='Yield Calculations'!$D$4,'Yield Calculations'!D514,IF(Worksheets!$D$45='Yield Calculations'!$E$4,'Yield Calculations'!E514,IF(Worksheets!$D$45='Yield Calculations'!$F$4,'Yield Calculations'!F514,"Too Many Lanes"))))</f>
        <v>Too Many Lanes</v>
      </c>
      <c r="K514" s="83">
        <v>507</v>
      </c>
      <c r="L514" s="83" t="e">
        <f>Worksheets!$X$24*(K514-0.5)</f>
        <v>#VALUE!</v>
      </c>
      <c r="M514" s="90" t="e">
        <f>IF(Worksheets!$AA$24&gt;=K514,Worksheets!$L$45*Worksheets!$AD$29*(1-Worksheets!$AD$29)^('Yield Calculations'!K514-1),0)</f>
        <v>#VALUE!</v>
      </c>
      <c r="N514" s="90" t="e">
        <f>IF(Worksheets!$AA$24&gt;=K514,(Worksheets!$L$45-SUM($N$7:N513))*(((2*Worksheets!$L$44*(1-Worksheets!$L$44)*Worksheets!$AD$29)+(Worksheets!$L$44^2*Worksheets!$AD$29^2))/Worksheets!$L$45),0)</f>
        <v>#VALUE!</v>
      </c>
      <c r="O514" s="90" t="e">
        <f>IF(Worksheets!$AA$24&gt;=K514,(Worksheets!$L$45-SUM($O$7:O513))*((Worksheets!$L$44^3*Worksheets!$AD$29^3+3*Worksheets!$L$44^2*(1-Worksheets!$L$44)*Worksheets!$AD$29^2+3*Worksheets!$L$44*(1-Worksheets!$L$44)^2*Worksheets!$AD$29)/Worksheets!$L$45),0)</f>
        <v>#VALUE!</v>
      </c>
      <c r="P514" s="90" t="e">
        <f>IF(Worksheets!$AA$24&gt;=K514,(Worksheets!$L$45-SUM($P$7:P513))*((Worksheets!$L$44^4*Worksheets!$AD$29^4+4*Worksheets!$L$44^3*(1-Worksheets!$L$44)*Worksheets!$AD$29^3+6*Worksheets!$L$44^2*(1-Worksheets!$L$44)^2*Worksheets!$AD$29^2+4*Worksheets!$L$44*(1-Worksheets!$L$44^3)*Worksheets!$AD$29)/Worksheets!$L$45),0)</f>
        <v>#VALUE!</v>
      </c>
      <c r="Q514" s="90" t="str">
        <f>IF(Worksheets!$I$45='Yield Calculations'!$M$4,'Yield Calculations'!L514*'Yield Calculations'!M514,IF(Worksheets!$I$45='Yield Calculations'!$N$4,'Yield Calculations'!L514*'Yield Calculations'!N514,IF(Worksheets!$I$45='Yield Calculations'!$O$4,'Yield Calculations'!L514*'Yield Calculations'!O514,IF(Worksheets!$I$45='Yield Calculations'!$P$4,'Yield Calculations'!L514*'Yield Calculations'!P514,"Too Many Lanes"))))</f>
        <v>Too Many Lanes</v>
      </c>
      <c r="R514" s="90" t="str">
        <f>IF(Worksheets!$I$45='Yield Calculations'!$M$4,'Yield Calculations'!M514,IF(Worksheets!$I$45='Yield Calculations'!$N$4,'Yield Calculations'!N514,IF(Worksheets!$I$45='Yield Calculations'!$O$4,'Yield Calculations'!O514,IF(Worksheets!$I$45='Yield Calculations'!$P$4,'Yield Calculations'!P514,"Too Many Lanes"))))</f>
        <v>Too Many Lanes</v>
      </c>
    </row>
    <row r="515" spans="1:18">
      <c r="A515" s="83">
        <f t="shared" si="7"/>
        <v>508</v>
      </c>
      <c r="B515" s="83" t="e">
        <f>Worksheets!$S$24*(A515-0.5)</f>
        <v>#VALUE!</v>
      </c>
      <c r="C515" s="90" t="e">
        <f>IF(Worksheets!$V$24&gt;=A515,Worksheets!$G$45*Worksheets!$AD$29*(1-Worksheets!$AD$29)^('Yield Calculations'!A515-1),0)</f>
        <v>#VALUE!</v>
      </c>
      <c r="D515" s="90" t="e">
        <f>IF(Worksheets!$V$24&gt;=A515,(Worksheets!$G$45-SUM($D$7:D514))*(((2*Worksheets!$G$44*(1-Worksheets!$G$44)*Worksheets!$AD$29)+(Worksheets!$G$44^2*Worksheets!$AD$29^2))/Worksheets!$G$45),0)</f>
        <v>#VALUE!</v>
      </c>
      <c r="E515" s="90" t="e">
        <f>IF(Worksheets!$V$24&gt;=A515,(Worksheets!$G$45-SUM($E$7:E514))*((Worksheets!$G$44^3*Worksheets!$AD$29^3+3*Worksheets!$G$44^2*(1-Worksheets!$G$44)*Worksheets!$AD$29^2+3*Worksheets!$G$44*(1-Worksheets!$G$44)^2*Worksheets!$AD$29)/Worksheets!$G$45),0)</f>
        <v>#VALUE!</v>
      </c>
      <c r="F515" s="90" t="e">
        <f>IF(Worksheets!$V$24&gt;=A515,(Worksheets!$G$45-SUM($F$7:F514))*((Worksheets!$G$44^4*Worksheets!$AD$29^4+4*Worksheets!$G$44^3*(1-Worksheets!$G$44)*Worksheets!$AD$29^3+6*Worksheets!$G$44^2*(1-Worksheets!$G$44)^2*Worksheets!$AD$29^2+4*Worksheets!$G$44*(1-Worksheets!$G$44^3)*Worksheets!$AD$29)/Worksheets!$G$45),0)</f>
        <v>#VALUE!</v>
      </c>
      <c r="G515" s="90" t="str">
        <f>IF(Worksheets!$D$45='Yield Calculations'!$C$4,'Yield Calculations'!B515*'Yield Calculations'!C515,IF(Worksheets!$D$45='Yield Calculations'!$D$4,'Yield Calculations'!B515*'Yield Calculations'!D515,IF(Worksheets!$D$45='Yield Calculations'!$E$4,'Yield Calculations'!B515*'Yield Calculations'!E515,IF(Worksheets!$D$45='Yield Calculations'!$F$4,'Yield Calculations'!B515*'Yield Calculations'!F515,"Too Many Lanes"))))</f>
        <v>Too Many Lanes</v>
      </c>
      <c r="H515" s="90" t="str">
        <f>IF(Worksheets!$D$45='Yield Calculations'!$C$4,'Yield Calculations'!C515,IF(Worksheets!$D$45='Yield Calculations'!$D$4,'Yield Calculations'!D515,IF(Worksheets!$D$45='Yield Calculations'!$E$4,'Yield Calculations'!E515,IF(Worksheets!$D$45='Yield Calculations'!$F$4,'Yield Calculations'!F515,"Too Many Lanes"))))</f>
        <v>Too Many Lanes</v>
      </c>
      <c r="K515" s="83">
        <v>508</v>
      </c>
      <c r="L515" s="83" t="e">
        <f>Worksheets!$X$24*(K515-0.5)</f>
        <v>#VALUE!</v>
      </c>
      <c r="M515" s="90" t="e">
        <f>IF(Worksheets!$AA$24&gt;=K515,Worksheets!$L$45*Worksheets!$AD$29*(1-Worksheets!$AD$29)^('Yield Calculations'!K515-1),0)</f>
        <v>#VALUE!</v>
      </c>
      <c r="N515" s="90" t="e">
        <f>IF(Worksheets!$AA$24&gt;=K515,(Worksheets!$L$45-SUM($N$7:N514))*(((2*Worksheets!$L$44*(1-Worksheets!$L$44)*Worksheets!$AD$29)+(Worksheets!$L$44^2*Worksheets!$AD$29^2))/Worksheets!$L$45),0)</f>
        <v>#VALUE!</v>
      </c>
      <c r="O515" s="90" t="e">
        <f>IF(Worksheets!$AA$24&gt;=K515,(Worksheets!$L$45-SUM($O$7:O514))*((Worksheets!$L$44^3*Worksheets!$AD$29^3+3*Worksheets!$L$44^2*(1-Worksheets!$L$44)*Worksheets!$AD$29^2+3*Worksheets!$L$44*(1-Worksheets!$L$44)^2*Worksheets!$AD$29)/Worksheets!$L$45),0)</f>
        <v>#VALUE!</v>
      </c>
      <c r="P515" s="90" t="e">
        <f>IF(Worksheets!$AA$24&gt;=K515,(Worksheets!$L$45-SUM($P$7:P514))*((Worksheets!$L$44^4*Worksheets!$AD$29^4+4*Worksheets!$L$44^3*(1-Worksheets!$L$44)*Worksheets!$AD$29^3+6*Worksheets!$L$44^2*(1-Worksheets!$L$44)^2*Worksheets!$AD$29^2+4*Worksheets!$L$44*(1-Worksheets!$L$44^3)*Worksheets!$AD$29)/Worksheets!$L$45),0)</f>
        <v>#VALUE!</v>
      </c>
      <c r="Q515" s="90" t="str">
        <f>IF(Worksheets!$I$45='Yield Calculations'!$M$4,'Yield Calculations'!L515*'Yield Calculations'!M515,IF(Worksheets!$I$45='Yield Calculations'!$N$4,'Yield Calculations'!L515*'Yield Calculations'!N515,IF(Worksheets!$I$45='Yield Calculations'!$O$4,'Yield Calculations'!L515*'Yield Calculations'!O515,IF(Worksheets!$I$45='Yield Calculations'!$P$4,'Yield Calculations'!L515*'Yield Calculations'!P515,"Too Many Lanes"))))</f>
        <v>Too Many Lanes</v>
      </c>
      <c r="R515" s="90" t="str">
        <f>IF(Worksheets!$I$45='Yield Calculations'!$M$4,'Yield Calculations'!M515,IF(Worksheets!$I$45='Yield Calculations'!$N$4,'Yield Calculations'!N515,IF(Worksheets!$I$45='Yield Calculations'!$O$4,'Yield Calculations'!O515,IF(Worksheets!$I$45='Yield Calculations'!$P$4,'Yield Calculations'!P515,"Too Many Lanes"))))</f>
        <v>Too Many Lanes</v>
      </c>
    </row>
    <row r="516" spans="1:18">
      <c r="A516" s="83">
        <f t="shared" si="7"/>
        <v>509</v>
      </c>
      <c r="B516" s="83" t="e">
        <f>Worksheets!$S$24*(A516-0.5)</f>
        <v>#VALUE!</v>
      </c>
      <c r="C516" s="90" t="e">
        <f>IF(Worksheets!$V$24&gt;=A516,Worksheets!$G$45*Worksheets!$AD$29*(1-Worksheets!$AD$29)^('Yield Calculations'!A516-1),0)</f>
        <v>#VALUE!</v>
      </c>
      <c r="D516" s="90" t="e">
        <f>IF(Worksheets!$V$24&gt;=A516,(Worksheets!$G$45-SUM($D$7:D515))*(((2*Worksheets!$G$44*(1-Worksheets!$G$44)*Worksheets!$AD$29)+(Worksheets!$G$44^2*Worksheets!$AD$29^2))/Worksheets!$G$45),0)</f>
        <v>#VALUE!</v>
      </c>
      <c r="E516" s="90" t="e">
        <f>IF(Worksheets!$V$24&gt;=A516,(Worksheets!$G$45-SUM($E$7:E515))*((Worksheets!$G$44^3*Worksheets!$AD$29^3+3*Worksheets!$G$44^2*(1-Worksheets!$G$44)*Worksheets!$AD$29^2+3*Worksheets!$G$44*(1-Worksheets!$G$44)^2*Worksheets!$AD$29)/Worksheets!$G$45),0)</f>
        <v>#VALUE!</v>
      </c>
      <c r="F516" s="90" t="e">
        <f>IF(Worksheets!$V$24&gt;=A516,(Worksheets!$G$45-SUM($F$7:F515))*((Worksheets!$G$44^4*Worksheets!$AD$29^4+4*Worksheets!$G$44^3*(1-Worksheets!$G$44)*Worksheets!$AD$29^3+6*Worksheets!$G$44^2*(1-Worksheets!$G$44)^2*Worksheets!$AD$29^2+4*Worksheets!$G$44*(1-Worksheets!$G$44^3)*Worksheets!$AD$29)/Worksheets!$G$45),0)</f>
        <v>#VALUE!</v>
      </c>
      <c r="G516" s="90" t="str">
        <f>IF(Worksheets!$D$45='Yield Calculations'!$C$4,'Yield Calculations'!B516*'Yield Calculations'!C516,IF(Worksheets!$D$45='Yield Calculations'!$D$4,'Yield Calculations'!B516*'Yield Calculations'!D516,IF(Worksheets!$D$45='Yield Calculations'!$E$4,'Yield Calculations'!B516*'Yield Calculations'!E516,IF(Worksheets!$D$45='Yield Calculations'!$F$4,'Yield Calculations'!B516*'Yield Calculations'!F516,"Too Many Lanes"))))</f>
        <v>Too Many Lanes</v>
      </c>
      <c r="H516" s="90" t="str">
        <f>IF(Worksheets!$D$45='Yield Calculations'!$C$4,'Yield Calculations'!C516,IF(Worksheets!$D$45='Yield Calculations'!$D$4,'Yield Calculations'!D516,IF(Worksheets!$D$45='Yield Calculations'!$E$4,'Yield Calculations'!E516,IF(Worksheets!$D$45='Yield Calculations'!$F$4,'Yield Calculations'!F516,"Too Many Lanes"))))</f>
        <v>Too Many Lanes</v>
      </c>
      <c r="K516" s="83">
        <v>509</v>
      </c>
      <c r="L516" s="83" t="e">
        <f>Worksheets!$X$24*(K516-0.5)</f>
        <v>#VALUE!</v>
      </c>
      <c r="M516" s="90" t="e">
        <f>IF(Worksheets!$AA$24&gt;=K516,Worksheets!$L$45*Worksheets!$AD$29*(1-Worksheets!$AD$29)^('Yield Calculations'!K516-1),0)</f>
        <v>#VALUE!</v>
      </c>
      <c r="N516" s="90" t="e">
        <f>IF(Worksheets!$AA$24&gt;=K516,(Worksheets!$L$45-SUM($N$7:N515))*(((2*Worksheets!$L$44*(1-Worksheets!$L$44)*Worksheets!$AD$29)+(Worksheets!$L$44^2*Worksheets!$AD$29^2))/Worksheets!$L$45),0)</f>
        <v>#VALUE!</v>
      </c>
      <c r="O516" s="90" t="e">
        <f>IF(Worksheets!$AA$24&gt;=K516,(Worksheets!$L$45-SUM($O$7:O515))*((Worksheets!$L$44^3*Worksheets!$AD$29^3+3*Worksheets!$L$44^2*(1-Worksheets!$L$44)*Worksheets!$AD$29^2+3*Worksheets!$L$44*(1-Worksheets!$L$44)^2*Worksheets!$AD$29)/Worksheets!$L$45),0)</f>
        <v>#VALUE!</v>
      </c>
      <c r="P516" s="90" t="e">
        <f>IF(Worksheets!$AA$24&gt;=K516,(Worksheets!$L$45-SUM($P$7:P515))*((Worksheets!$L$44^4*Worksheets!$AD$29^4+4*Worksheets!$L$44^3*(1-Worksheets!$L$44)*Worksheets!$AD$29^3+6*Worksheets!$L$44^2*(1-Worksheets!$L$44)^2*Worksheets!$AD$29^2+4*Worksheets!$L$44*(1-Worksheets!$L$44^3)*Worksheets!$AD$29)/Worksheets!$L$45),0)</f>
        <v>#VALUE!</v>
      </c>
      <c r="Q516" s="90" t="str">
        <f>IF(Worksheets!$I$45='Yield Calculations'!$M$4,'Yield Calculations'!L516*'Yield Calculations'!M516,IF(Worksheets!$I$45='Yield Calculations'!$N$4,'Yield Calculations'!L516*'Yield Calculations'!N516,IF(Worksheets!$I$45='Yield Calculations'!$O$4,'Yield Calculations'!L516*'Yield Calculations'!O516,IF(Worksheets!$I$45='Yield Calculations'!$P$4,'Yield Calculations'!L516*'Yield Calculations'!P516,"Too Many Lanes"))))</f>
        <v>Too Many Lanes</v>
      </c>
      <c r="R516" s="90" t="str">
        <f>IF(Worksheets!$I$45='Yield Calculations'!$M$4,'Yield Calculations'!M516,IF(Worksheets!$I$45='Yield Calculations'!$N$4,'Yield Calculations'!N516,IF(Worksheets!$I$45='Yield Calculations'!$O$4,'Yield Calculations'!O516,IF(Worksheets!$I$45='Yield Calculations'!$P$4,'Yield Calculations'!P516,"Too Many Lanes"))))</f>
        <v>Too Many Lanes</v>
      </c>
    </row>
    <row r="517" spans="1:18">
      <c r="A517" s="83">
        <f t="shared" si="7"/>
        <v>510</v>
      </c>
      <c r="B517" s="83" t="e">
        <f>Worksheets!$S$24*(A517-0.5)</f>
        <v>#VALUE!</v>
      </c>
      <c r="C517" s="90" t="e">
        <f>IF(Worksheets!$V$24&gt;=A517,Worksheets!$G$45*Worksheets!$AD$29*(1-Worksheets!$AD$29)^('Yield Calculations'!A517-1),0)</f>
        <v>#VALUE!</v>
      </c>
      <c r="D517" s="90" t="e">
        <f>IF(Worksheets!$V$24&gt;=A517,(Worksheets!$G$45-SUM($D$7:D516))*(((2*Worksheets!$G$44*(1-Worksheets!$G$44)*Worksheets!$AD$29)+(Worksheets!$G$44^2*Worksheets!$AD$29^2))/Worksheets!$G$45),0)</f>
        <v>#VALUE!</v>
      </c>
      <c r="E517" s="90" t="e">
        <f>IF(Worksheets!$V$24&gt;=A517,(Worksheets!$G$45-SUM($E$7:E516))*((Worksheets!$G$44^3*Worksheets!$AD$29^3+3*Worksheets!$G$44^2*(1-Worksheets!$G$44)*Worksheets!$AD$29^2+3*Worksheets!$G$44*(1-Worksheets!$G$44)^2*Worksheets!$AD$29)/Worksheets!$G$45),0)</f>
        <v>#VALUE!</v>
      </c>
      <c r="F517" s="90" t="e">
        <f>IF(Worksheets!$V$24&gt;=A517,(Worksheets!$G$45-SUM($F$7:F516))*((Worksheets!$G$44^4*Worksheets!$AD$29^4+4*Worksheets!$G$44^3*(1-Worksheets!$G$44)*Worksheets!$AD$29^3+6*Worksheets!$G$44^2*(1-Worksheets!$G$44)^2*Worksheets!$AD$29^2+4*Worksheets!$G$44*(1-Worksheets!$G$44^3)*Worksheets!$AD$29)/Worksheets!$G$45),0)</f>
        <v>#VALUE!</v>
      </c>
      <c r="G517" s="90" t="str">
        <f>IF(Worksheets!$D$45='Yield Calculations'!$C$4,'Yield Calculations'!B517*'Yield Calculations'!C517,IF(Worksheets!$D$45='Yield Calculations'!$D$4,'Yield Calculations'!B517*'Yield Calculations'!D517,IF(Worksheets!$D$45='Yield Calculations'!$E$4,'Yield Calculations'!B517*'Yield Calculations'!E517,IF(Worksheets!$D$45='Yield Calculations'!$F$4,'Yield Calculations'!B517*'Yield Calculations'!F517,"Too Many Lanes"))))</f>
        <v>Too Many Lanes</v>
      </c>
      <c r="H517" s="90" t="str">
        <f>IF(Worksheets!$D$45='Yield Calculations'!$C$4,'Yield Calculations'!C517,IF(Worksheets!$D$45='Yield Calculations'!$D$4,'Yield Calculations'!D517,IF(Worksheets!$D$45='Yield Calculations'!$E$4,'Yield Calculations'!E517,IF(Worksheets!$D$45='Yield Calculations'!$F$4,'Yield Calculations'!F517,"Too Many Lanes"))))</f>
        <v>Too Many Lanes</v>
      </c>
      <c r="K517" s="83">
        <v>510</v>
      </c>
      <c r="L517" s="83" t="e">
        <f>Worksheets!$X$24*(K517-0.5)</f>
        <v>#VALUE!</v>
      </c>
      <c r="M517" s="90" t="e">
        <f>IF(Worksheets!$AA$24&gt;=K517,Worksheets!$L$45*Worksheets!$AD$29*(1-Worksheets!$AD$29)^('Yield Calculations'!K517-1),0)</f>
        <v>#VALUE!</v>
      </c>
      <c r="N517" s="90" t="e">
        <f>IF(Worksheets!$AA$24&gt;=K517,(Worksheets!$L$45-SUM($N$7:N516))*(((2*Worksheets!$L$44*(1-Worksheets!$L$44)*Worksheets!$AD$29)+(Worksheets!$L$44^2*Worksheets!$AD$29^2))/Worksheets!$L$45),0)</f>
        <v>#VALUE!</v>
      </c>
      <c r="O517" s="90" t="e">
        <f>IF(Worksheets!$AA$24&gt;=K517,(Worksheets!$L$45-SUM($O$7:O516))*((Worksheets!$L$44^3*Worksheets!$AD$29^3+3*Worksheets!$L$44^2*(1-Worksheets!$L$44)*Worksheets!$AD$29^2+3*Worksheets!$L$44*(1-Worksheets!$L$44)^2*Worksheets!$AD$29)/Worksheets!$L$45),0)</f>
        <v>#VALUE!</v>
      </c>
      <c r="P517" s="90" t="e">
        <f>IF(Worksheets!$AA$24&gt;=K517,(Worksheets!$L$45-SUM($P$7:P516))*((Worksheets!$L$44^4*Worksheets!$AD$29^4+4*Worksheets!$L$44^3*(1-Worksheets!$L$44)*Worksheets!$AD$29^3+6*Worksheets!$L$44^2*(1-Worksheets!$L$44)^2*Worksheets!$AD$29^2+4*Worksheets!$L$44*(1-Worksheets!$L$44^3)*Worksheets!$AD$29)/Worksheets!$L$45),0)</f>
        <v>#VALUE!</v>
      </c>
      <c r="Q517" s="90" t="str">
        <f>IF(Worksheets!$I$45='Yield Calculations'!$M$4,'Yield Calculations'!L517*'Yield Calculations'!M517,IF(Worksheets!$I$45='Yield Calculations'!$N$4,'Yield Calculations'!L517*'Yield Calculations'!N517,IF(Worksheets!$I$45='Yield Calculations'!$O$4,'Yield Calculations'!L517*'Yield Calculations'!O517,IF(Worksheets!$I$45='Yield Calculations'!$P$4,'Yield Calculations'!L517*'Yield Calculations'!P517,"Too Many Lanes"))))</f>
        <v>Too Many Lanes</v>
      </c>
      <c r="R517" s="90" t="str">
        <f>IF(Worksheets!$I$45='Yield Calculations'!$M$4,'Yield Calculations'!M517,IF(Worksheets!$I$45='Yield Calculations'!$N$4,'Yield Calculations'!N517,IF(Worksheets!$I$45='Yield Calculations'!$O$4,'Yield Calculations'!O517,IF(Worksheets!$I$45='Yield Calculations'!$P$4,'Yield Calculations'!P517,"Too Many Lanes"))))</f>
        <v>Too Many Lanes</v>
      </c>
    </row>
    <row r="518" spans="1:18">
      <c r="A518" s="83">
        <f t="shared" si="7"/>
        <v>511</v>
      </c>
      <c r="B518" s="83" t="e">
        <f>Worksheets!$S$24*(A518-0.5)</f>
        <v>#VALUE!</v>
      </c>
      <c r="C518" s="90" t="e">
        <f>IF(Worksheets!$V$24&gt;=A518,Worksheets!$G$45*Worksheets!$AD$29*(1-Worksheets!$AD$29)^('Yield Calculations'!A518-1),0)</f>
        <v>#VALUE!</v>
      </c>
      <c r="D518" s="90" t="e">
        <f>IF(Worksheets!$V$24&gt;=A518,(Worksheets!$G$45-SUM($D$7:D517))*(((2*Worksheets!$G$44*(1-Worksheets!$G$44)*Worksheets!$AD$29)+(Worksheets!$G$44^2*Worksheets!$AD$29^2))/Worksheets!$G$45),0)</f>
        <v>#VALUE!</v>
      </c>
      <c r="E518" s="90" t="e">
        <f>IF(Worksheets!$V$24&gt;=A518,(Worksheets!$G$45-SUM($E$7:E517))*((Worksheets!$G$44^3*Worksheets!$AD$29^3+3*Worksheets!$G$44^2*(1-Worksheets!$G$44)*Worksheets!$AD$29^2+3*Worksheets!$G$44*(1-Worksheets!$G$44)^2*Worksheets!$AD$29)/Worksheets!$G$45),0)</f>
        <v>#VALUE!</v>
      </c>
      <c r="F518" s="90" t="e">
        <f>IF(Worksheets!$V$24&gt;=A518,(Worksheets!$G$45-SUM($F$7:F517))*((Worksheets!$G$44^4*Worksheets!$AD$29^4+4*Worksheets!$G$44^3*(1-Worksheets!$G$44)*Worksheets!$AD$29^3+6*Worksheets!$G$44^2*(1-Worksheets!$G$44)^2*Worksheets!$AD$29^2+4*Worksheets!$G$44*(1-Worksheets!$G$44^3)*Worksheets!$AD$29)/Worksheets!$G$45),0)</f>
        <v>#VALUE!</v>
      </c>
      <c r="G518" s="90" t="str">
        <f>IF(Worksheets!$D$45='Yield Calculations'!$C$4,'Yield Calculations'!B518*'Yield Calculations'!C518,IF(Worksheets!$D$45='Yield Calculations'!$D$4,'Yield Calculations'!B518*'Yield Calculations'!D518,IF(Worksheets!$D$45='Yield Calculations'!$E$4,'Yield Calculations'!B518*'Yield Calculations'!E518,IF(Worksheets!$D$45='Yield Calculations'!$F$4,'Yield Calculations'!B518*'Yield Calculations'!F518,"Too Many Lanes"))))</f>
        <v>Too Many Lanes</v>
      </c>
      <c r="H518" s="90" t="str">
        <f>IF(Worksheets!$D$45='Yield Calculations'!$C$4,'Yield Calculations'!C518,IF(Worksheets!$D$45='Yield Calculations'!$D$4,'Yield Calculations'!D518,IF(Worksheets!$D$45='Yield Calculations'!$E$4,'Yield Calculations'!E518,IF(Worksheets!$D$45='Yield Calculations'!$F$4,'Yield Calculations'!F518,"Too Many Lanes"))))</f>
        <v>Too Many Lanes</v>
      </c>
      <c r="K518" s="83">
        <v>511</v>
      </c>
      <c r="L518" s="83" t="e">
        <f>Worksheets!$X$24*(K518-0.5)</f>
        <v>#VALUE!</v>
      </c>
      <c r="M518" s="90" t="e">
        <f>IF(Worksheets!$AA$24&gt;=K518,Worksheets!$L$45*Worksheets!$AD$29*(1-Worksheets!$AD$29)^('Yield Calculations'!K518-1),0)</f>
        <v>#VALUE!</v>
      </c>
      <c r="N518" s="90" t="e">
        <f>IF(Worksheets!$AA$24&gt;=K518,(Worksheets!$L$45-SUM($N$7:N517))*(((2*Worksheets!$L$44*(1-Worksheets!$L$44)*Worksheets!$AD$29)+(Worksheets!$L$44^2*Worksheets!$AD$29^2))/Worksheets!$L$45),0)</f>
        <v>#VALUE!</v>
      </c>
      <c r="O518" s="90" t="e">
        <f>IF(Worksheets!$AA$24&gt;=K518,(Worksheets!$L$45-SUM($O$7:O517))*((Worksheets!$L$44^3*Worksheets!$AD$29^3+3*Worksheets!$L$44^2*(1-Worksheets!$L$44)*Worksheets!$AD$29^2+3*Worksheets!$L$44*(1-Worksheets!$L$44)^2*Worksheets!$AD$29)/Worksheets!$L$45),0)</f>
        <v>#VALUE!</v>
      </c>
      <c r="P518" s="90" t="e">
        <f>IF(Worksheets!$AA$24&gt;=K518,(Worksheets!$L$45-SUM($P$7:P517))*((Worksheets!$L$44^4*Worksheets!$AD$29^4+4*Worksheets!$L$44^3*(1-Worksheets!$L$44)*Worksheets!$AD$29^3+6*Worksheets!$L$44^2*(1-Worksheets!$L$44)^2*Worksheets!$AD$29^2+4*Worksheets!$L$44*(1-Worksheets!$L$44^3)*Worksheets!$AD$29)/Worksheets!$L$45),0)</f>
        <v>#VALUE!</v>
      </c>
      <c r="Q518" s="90" t="str">
        <f>IF(Worksheets!$I$45='Yield Calculations'!$M$4,'Yield Calculations'!L518*'Yield Calculations'!M518,IF(Worksheets!$I$45='Yield Calculations'!$N$4,'Yield Calculations'!L518*'Yield Calculations'!N518,IF(Worksheets!$I$45='Yield Calculations'!$O$4,'Yield Calculations'!L518*'Yield Calculations'!O518,IF(Worksheets!$I$45='Yield Calculations'!$P$4,'Yield Calculations'!L518*'Yield Calculations'!P518,"Too Many Lanes"))))</f>
        <v>Too Many Lanes</v>
      </c>
      <c r="R518" s="90" t="str">
        <f>IF(Worksheets!$I$45='Yield Calculations'!$M$4,'Yield Calculations'!M518,IF(Worksheets!$I$45='Yield Calculations'!$N$4,'Yield Calculations'!N518,IF(Worksheets!$I$45='Yield Calculations'!$O$4,'Yield Calculations'!O518,IF(Worksheets!$I$45='Yield Calculations'!$P$4,'Yield Calculations'!P518,"Too Many Lanes"))))</f>
        <v>Too Many Lanes</v>
      </c>
    </row>
    <row r="519" spans="1:18">
      <c r="A519" s="83">
        <f t="shared" si="7"/>
        <v>512</v>
      </c>
      <c r="B519" s="83" t="e">
        <f>Worksheets!$S$24*(A519-0.5)</f>
        <v>#VALUE!</v>
      </c>
      <c r="C519" s="90" t="e">
        <f>IF(Worksheets!$V$24&gt;=A519,Worksheets!$G$45*Worksheets!$AD$29*(1-Worksheets!$AD$29)^('Yield Calculations'!A519-1),0)</f>
        <v>#VALUE!</v>
      </c>
      <c r="D519" s="90" t="e">
        <f>IF(Worksheets!$V$24&gt;=A519,(Worksheets!$G$45-SUM($D$7:D518))*(((2*Worksheets!$G$44*(1-Worksheets!$G$44)*Worksheets!$AD$29)+(Worksheets!$G$44^2*Worksheets!$AD$29^2))/Worksheets!$G$45),0)</f>
        <v>#VALUE!</v>
      </c>
      <c r="E519" s="90" t="e">
        <f>IF(Worksheets!$V$24&gt;=A519,(Worksheets!$G$45-SUM($E$7:E518))*((Worksheets!$G$44^3*Worksheets!$AD$29^3+3*Worksheets!$G$44^2*(1-Worksheets!$G$44)*Worksheets!$AD$29^2+3*Worksheets!$G$44*(1-Worksheets!$G$44)^2*Worksheets!$AD$29)/Worksheets!$G$45),0)</f>
        <v>#VALUE!</v>
      </c>
      <c r="F519" s="90" t="e">
        <f>IF(Worksheets!$V$24&gt;=A519,(Worksheets!$G$45-SUM($F$7:F518))*((Worksheets!$G$44^4*Worksheets!$AD$29^4+4*Worksheets!$G$44^3*(1-Worksheets!$G$44)*Worksheets!$AD$29^3+6*Worksheets!$G$44^2*(1-Worksheets!$G$44)^2*Worksheets!$AD$29^2+4*Worksheets!$G$44*(1-Worksheets!$G$44^3)*Worksheets!$AD$29)/Worksheets!$G$45),0)</f>
        <v>#VALUE!</v>
      </c>
      <c r="G519" s="90" t="str">
        <f>IF(Worksheets!$D$45='Yield Calculations'!$C$4,'Yield Calculations'!B519*'Yield Calculations'!C519,IF(Worksheets!$D$45='Yield Calculations'!$D$4,'Yield Calculations'!B519*'Yield Calculations'!D519,IF(Worksheets!$D$45='Yield Calculations'!$E$4,'Yield Calculations'!B519*'Yield Calculations'!E519,IF(Worksheets!$D$45='Yield Calculations'!$F$4,'Yield Calculations'!B519*'Yield Calculations'!F519,"Too Many Lanes"))))</f>
        <v>Too Many Lanes</v>
      </c>
      <c r="H519" s="90" t="str">
        <f>IF(Worksheets!$D$45='Yield Calculations'!$C$4,'Yield Calculations'!C519,IF(Worksheets!$D$45='Yield Calculations'!$D$4,'Yield Calculations'!D519,IF(Worksheets!$D$45='Yield Calculations'!$E$4,'Yield Calculations'!E519,IF(Worksheets!$D$45='Yield Calculations'!$F$4,'Yield Calculations'!F519,"Too Many Lanes"))))</f>
        <v>Too Many Lanes</v>
      </c>
      <c r="K519" s="83">
        <v>512</v>
      </c>
      <c r="L519" s="83" t="e">
        <f>Worksheets!$X$24*(K519-0.5)</f>
        <v>#VALUE!</v>
      </c>
      <c r="M519" s="90" t="e">
        <f>IF(Worksheets!$AA$24&gt;=K519,Worksheets!$L$45*Worksheets!$AD$29*(1-Worksheets!$AD$29)^('Yield Calculations'!K519-1),0)</f>
        <v>#VALUE!</v>
      </c>
      <c r="N519" s="90" t="e">
        <f>IF(Worksheets!$AA$24&gt;=K519,(Worksheets!$L$45-SUM($N$7:N518))*(((2*Worksheets!$L$44*(1-Worksheets!$L$44)*Worksheets!$AD$29)+(Worksheets!$L$44^2*Worksheets!$AD$29^2))/Worksheets!$L$45),0)</f>
        <v>#VALUE!</v>
      </c>
      <c r="O519" s="90" t="e">
        <f>IF(Worksheets!$AA$24&gt;=K519,(Worksheets!$L$45-SUM($O$7:O518))*((Worksheets!$L$44^3*Worksheets!$AD$29^3+3*Worksheets!$L$44^2*(1-Worksheets!$L$44)*Worksheets!$AD$29^2+3*Worksheets!$L$44*(1-Worksheets!$L$44)^2*Worksheets!$AD$29)/Worksheets!$L$45),0)</f>
        <v>#VALUE!</v>
      </c>
      <c r="P519" s="90" t="e">
        <f>IF(Worksheets!$AA$24&gt;=K519,(Worksheets!$L$45-SUM($P$7:P518))*((Worksheets!$L$44^4*Worksheets!$AD$29^4+4*Worksheets!$L$44^3*(1-Worksheets!$L$44)*Worksheets!$AD$29^3+6*Worksheets!$L$44^2*(1-Worksheets!$L$44)^2*Worksheets!$AD$29^2+4*Worksheets!$L$44*(1-Worksheets!$L$44^3)*Worksheets!$AD$29)/Worksheets!$L$45),0)</f>
        <v>#VALUE!</v>
      </c>
      <c r="Q519" s="90" t="str">
        <f>IF(Worksheets!$I$45='Yield Calculations'!$M$4,'Yield Calculations'!L519*'Yield Calculations'!M519,IF(Worksheets!$I$45='Yield Calculations'!$N$4,'Yield Calculations'!L519*'Yield Calculations'!N519,IF(Worksheets!$I$45='Yield Calculations'!$O$4,'Yield Calculations'!L519*'Yield Calculations'!O519,IF(Worksheets!$I$45='Yield Calculations'!$P$4,'Yield Calculations'!L519*'Yield Calculations'!P519,"Too Many Lanes"))))</f>
        <v>Too Many Lanes</v>
      </c>
      <c r="R519" s="90" t="str">
        <f>IF(Worksheets!$I$45='Yield Calculations'!$M$4,'Yield Calculations'!M519,IF(Worksheets!$I$45='Yield Calculations'!$N$4,'Yield Calculations'!N519,IF(Worksheets!$I$45='Yield Calculations'!$O$4,'Yield Calculations'!O519,IF(Worksheets!$I$45='Yield Calculations'!$P$4,'Yield Calculations'!P519,"Too Many Lanes"))))</f>
        <v>Too Many Lanes</v>
      </c>
    </row>
    <row r="520" spans="1:18">
      <c r="A520" s="83">
        <f t="shared" si="7"/>
        <v>513</v>
      </c>
      <c r="B520" s="83" t="e">
        <f>Worksheets!$S$24*(A520-0.5)</f>
        <v>#VALUE!</v>
      </c>
      <c r="C520" s="90" t="e">
        <f>IF(Worksheets!$V$24&gt;=A520,Worksheets!$G$45*Worksheets!$AD$29*(1-Worksheets!$AD$29)^('Yield Calculations'!A520-1),0)</f>
        <v>#VALUE!</v>
      </c>
      <c r="D520" s="90" t="e">
        <f>IF(Worksheets!$V$24&gt;=A520,(Worksheets!$G$45-SUM($D$7:D519))*(((2*Worksheets!$G$44*(1-Worksheets!$G$44)*Worksheets!$AD$29)+(Worksheets!$G$44^2*Worksheets!$AD$29^2))/Worksheets!$G$45),0)</f>
        <v>#VALUE!</v>
      </c>
      <c r="E520" s="90" t="e">
        <f>IF(Worksheets!$V$24&gt;=A520,(Worksheets!$G$45-SUM($E$7:E519))*((Worksheets!$G$44^3*Worksheets!$AD$29^3+3*Worksheets!$G$44^2*(1-Worksheets!$G$44)*Worksheets!$AD$29^2+3*Worksheets!$G$44*(1-Worksheets!$G$44)^2*Worksheets!$AD$29)/Worksheets!$G$45),0)</f>
        <v>#VALUE!</v>
      </c>
      <c r="F520" s="90" t="e">
        <f>IF(Worksheets!$V$24&gt;=A520,(Worksheets!$G$45-SUM($F$7:F519))*((Worksheets!$G$44^4*Worksheets!$AD$29^4+4*Worksheets!$G$44^3*(1-Worksheets!$G$44)*Worksheets!$AD$29^3+6*Worksheets!$G$44^2*(1-Worksheets!$G$44)^2*Worksheets!$AD$29^2+4*Worksheets!$G$44*(1-Worksheets!$G$44^3)*Worksheets!$AD$29)/Worksheets!$G$45),0)</f>
        <v>#VALUE!</v>
      </c>
      <c r="G520" s="90" t="str">
        <f>IF(Worksheets!$D$45='Yield Calculations'!$C$4,'Yield Calculations'!B520*'Yield Calculations'!C520,IF(Worksheets!$D$45='Yield Calculations'!$D$4,'Yield Calculations'!B520*'Yield Calculations'!D520,IF(Worksheets!$D$45='Yield Calculations'!$E$4,'Yield Calculations'!B520*'Yield Calculations'!E520,IF(Worksheets!$D$45='Yield Calculations'!$F$4,'Yield Calculations'!B520*'Yield Calculations'!F520,"Too Many Lanes"))))</f>
        <v>Too Many Lanes</v>
      </c>
      <c r="H520" s="90" t="str">
        <f>IF(Worksheets!$D$45='Yield Calculations'!$C$4,'Yield Calculations'!C520,IF(Worksheets!$D$45='Yield Calculations'!$D$4,'Yield Calculations'!D520,IF(Worksheets!$D$45='Yield Calculations'!$E$4,'Yield Calculations'!E520,IF(Worksheets!$D$45='Yield Calculations'!$F$4,'Yield Calculations'!F520,"Too Many Lanes"))))</f>
        <v>Too Many Lanes</v>
      </c>
      <c r="K520" s="83">
        <v>513</v>
      </c>
      <c r="L520" s="83" t="e">
        <f>Worksheets!$X$24*(K520-0.5)</f>
        <v>#VALUE!</v>
      </c>
      <c r="M520" s="90" t="e">
        <f>IF(Worksheets!$AA$24&gt;=K520,Worksheets!$L$45*Worksheets!$AD$29*(1-Worksheets!$AD$29)^('Yield Calculations'!K520-1),0)</f>
        <v>#VALUE!</v>
      </c>
      <c r="N520" s="90" t="e">
        <f>IF(Worksheets!$AA$24&gt;=K520,(Worksheets!$L$45-SUM($N$7:N519))*(((2*Worksheets!$L$44*(1-Worksheets!$L$44)*Worksheets!$AD$29)+(Worksheets!$L$44^2*Worksheets!$AD$29^2))/Worksheets!$L$45),0)</f>
        <v>#VALUE!</v>
      </c>
      <c r="O520" s="90" t="e">
        <f>IF(Worksheets!$AA$24&gt;=K520,(Worksheets!$L$45-SUM($O$7:O519))*((Worksheets!$L$44^3*Worksheets!$AD$29^3+3*Worksheets!$L$44^2*(1-Worksheets!$L$44)*Worksheets!$AD$29^2+3*Worksheets!$L$44*(1-Worksheets!$L$44)^2*Worksheets!$AD$29)/Worksheets!$L$45),0)</f>
        <v>#VALUE!</v>
      </c>
      <c r="P520" s="90" t="e">
        <f>IF(Worksheets!$AA$24&gt;=K520,(Worksheets!$L$45-SUM($P$7:P519))*((Worksheets!$L$44^4*Worksheets!$AD$29^4+4*Worksheets!$L$44^3*(1-Worksheets!$L$44)*Worksheets!$AD$29^3+6*Worksheets!$L$44^2*(1-Worksheets!$L$44)^2*Worksheets!$AD$29^2+4*Worksheets!$L$44*(1-Worksheets!$L$44^3)*Worksheets!$AD$29)/Worksheets!$L$45),0)</f>
        <v>#VALUE!</v>
      </c>
      <c r="Q520" s="90" t="str">
        <f>IF(Worksheets!$I$45='Yield Calculations'!$M$4,'Yield Calculations'!L520*'Yield Calculations'!M520,IF(Worksheets!$I$45='Yield Calculations'!$N$4,'Yield Calculations'!L520*'Yield Calculations'!N520,IF(Worksheets!$I$45='Yield Calculations'!$O$4,'Yield Calculations'!L520*'Yield Calculations'!O520,IF(Worksheets!$I$45='Yield Calculations'!$P$4,'Yield Calculations'!L520*'Yield Calculations'!P520,"Too Many Lanes"))))</f>
        <v>Too Many Lanes</v>
      </c>
      <c r="R520" s="90" t="str">
        <f>IF(Worksheets!$I$45='Yield Calculations'!$M$4,'Yield Calculations'!M520,IF(Worksheets!$I$45='Yield Calculations'!$N$4,'Yield Calculations'!N520,IF(Worksheets!$I$45='Yield Calculations'!$O$4,'Yield Calculations'!O520,IF(Worksheets!$I$45='Yield Calculations'!$P$4,'Yield Calculations'!P520,"Too Many Lanes"))))</f>
        <v>Too Many Lanes</v>
      </c>
    </row>
    <row r="521" spans="1:18">
      <c r="A521" s="83">
        <f t="shared" ref="A521:A584" si="8">A520+1</f>
        <v>514</v>
      </c>
      <c r="B521" s="83" t="e">
        <f>Worksheets!$S$24*(A521-0.5)</f>
        <v>#VALUE!</v>
      </c>
      <c r="C521" s="90" t="e">
        <f>IF(Worksheets!$V$24&gt;=A521,Worksheets!$G$45*Worksheets!$AD$29*(1-Worksheets!$AD$29)^('Yield Calculations'!A521-1),0)</f>
        <v>#VALUE!</v>
      </c>
      <c r="D521" s="90" t="e">
        <f>IF(Worksheets!$V$24&gt;=A521,(Worksheets!$G$45-SUM($D$7:D520))*(((2*Worksheets!$G$44*(1-Worksheets!$G$44)*Worksheets!$AD$29)+(Worksheets!$G$44^2*Worksheets!$AD$29^2))/Worksheets!$G$45),0)</f>
        <v>#VALUE!</v>
      </c>
      <c r="E521" s="90" t="e">
        <f>IF(Worksheets!$V$24&gt;=A521,(Worksheets!$G$45-SUM($E$7:E520))*((Worksheets!$G$44^3*Worksheets!$AD$29^3+3*Worksheets!$G$44^2*(1-Worksheets!$G$44)*Worksheets!$AD$29^2+3*Worksheets!$G$44*(1-Worksheets!$G$44)^2*Worksheets!$AD$29)/Worksheets!$G$45),0)</f>
        <v>#VALUE!</v>
      </c>
      <c r="F521" s="90" t="e">
        <f>IF(Worksheets!$V$24&gt;=A521,(Worksheets!$G$45-SUM($F$7:F520))*((Worksheets!$G$44^4*Worksheets!$AD$29^4+4*Worksheets!$G$44^3*(1-Worksheets!$G$44)*Worksheets!$AD$29^3+6*Worksheets!$G$44^2*(1-Worksheets!$G$44)^2*Worksheets!$AD$29^2+4*Worksheets!$G$44*(1-Worksheets!$G$44^3)*Worksheets!$AD$29)/Worksheets!$G$45),0)</f>
        <v>#VALUE!</v>
      </c>
      <c r="G521" s="90" t="str">
        <f>IF(Worksheets!$D$45='Yield Calculations'!$C$4,'Yield Calculations'!B521*'Yield Calculations'!C521,IF(Worksheets!$D$45='Yield Calculations'!$D$4,'Yield Calculations'!B521*'Yield Calculations'!D521,IF(Worksheets!$D$45='Yield Calculations'!$E$4,'Yield Calculations'!B521*'Yield Calculations'!E521,IF(Worksheets!$D$45='Yield Calculations'!$F$4,'Yield Calculations'!B521*'Yield Calculations'!F521,"Too Many Lanes"))))</f>
        <v>Too Many Lanes</v>
      </c>
      <c r="H521" s="90" t="str">
        <f>IF(Worksheets!$D$45='Yield Calculations'!$C$4,'Yield Calculations'!C521,IF(Worksheets!$D$45='Yield Calculations'!$D$4,'Yield Calculations'!D521,IF(Worksheets!$D$45='Yield Calculations'!$E$4,'Yield Calculations'!E521,IF(Worksheets!$D$45='Yield Calculations'!$F$4,'Yield Calculations'!F521,"Too Many Lanes"))))</f>
        <v>Too Many Lanes</v>
      </c>
      <c r="K521" s="83">
        <v>514</v>
      </c>
      <c r="L521" s="83" t="e">
        <f>Worksheets!$X$24*(K521-0.5)</f>
        <v>#VALUE!</v>
      </c>
      <c r="M521" s="90" t="e">
        <f>IF(Worksheets!$AA$24&gt;=K521,Worksheets!$L$45*Worksheets!$AD$29*(1-Worksheets!$AD$29)^('Yield Calculations'!K521-1),0)</f>
        <v>#VALUE!</v>
      </c>
      <c r="N521" s="90" t="e">
        <f>IF(Worksheets!$AA$24&gt;=K521,(Worksheets!$L$45-SUM($N$7:N520))*(((2*Worksheets!$L$44*(1-Worksheets!$L$44)*Worksheets!$AD$29)+(Worksheets!$L$44^2*Worksheets!$AD$29^2))/Worksheets!$L$45),0)</f>
        <v>#VALUE!</v>
      </c>
      <c r="O521" s="90" t="e">
        <f>IF(Worksheets!$AA$24&gt;=K521,(Worksheets!$L$45-SUM($O$7:O520))*((Worksheets!$L$44^3*Worksheets!$AD$29^3+3*Worksheets!$L$44^2*(1-Worksheets!$L$44)*Worksheets!$AD$29^2+3*Worksheets!$L$44*(1-Worksheets!$L$44)^2*Worksheets!$AD$29)/Worksheets!$L$45),0)</f>
        <v>#VALUE!</v>
      </c>
      <c r="P521" s="90" t="e">
        <f>IF(Worksheets!$AA$24&gt;=K521,(Worksheets!$L$45-SUM($P$7:P520))*((Worksheets!$L$44^4*Worksheets!$AD$29^4+4*Worksheets!$L$44^3*(1-Worksheets!$L$44)*Worksheets!$AD$29^3+6*Worksheets!$L$44^2*(1-Worksheets!$L$44)^2*Worksheets!$AD$29^2+4*Worksheets!$L$44*(1-Worksheets!$L$44^3)*Worksheets!$AD$29)/Worksheets!$L$45),0)</f>
        <v>#VALUE!</v>
      </c>
      <c r="Q521" s="90" t="str">
        <f>IF(Worksheets!$I$45='Yield Calculations'!$M$4,'Yield Calculations'!L521*'Yield Calculations'!M521,IF(Worksheets!$I$45='Yield Calculations'!$N$4,'Yield Calculations'!L521*'Yield Calculations'!N521,IF(Worksheets!$I$45='Yield Calculations'!$O$4,'Yield Calculations'!L521*'Yield Calculations'!O521,IF(Worksheets!$I$45='Yield Calculations'!$P$4,'Yield Calculations'!L521*'Yield Calculations'!P521,"Too Many Lanes"))))</f>
        <v>Too Many Lanes</v>
      </c>
      <c r="R521" s="90" t="str">
        <f>IF(Worksheets!$I$45='Yield Calculations'!$M$4,'Yield Calculations'!M521,IF(Worksheets!$I$45='Yield Calculations'!$N$4,'Yield Calculations'!N521,IF(Worksheets!$I$45='Yield Calculations'!$O$4,'Yield Calculations'!O521,IF(Worksheets!$I$45='Yield Calculations'!$P$4,'Yield Calculations'!P521,"Too Many Lanes"))))</f>
        <v>Too Many Lanes</v>
      </c>
    </row>
    <row r="522" spans="1:18">
      <c r="A522" s="83">
        <f t="shared" si="8"/>
        <v>515</v>
      </c>
      <c r="B522" s="83" t="e">
        <f>Worksheets!$S$24*(A522-0.5)</f>
        <v>#VALUE!</v>
      </c>
      <c r="C522" s="90" t="e">
        <f>IF(Worksheets!$V$24&gt;=A522,Worksheets!$G$45*Worksheets!$AD$29*(1-Worksheets!$AD$29)^('Yield Calculations'!A522-1),0)</f>
        <v>#VALUE!</v>
      </c>
      <c r="D522" s="90" t="e">
        <f>IF(Worksheets!$V$24&gt;=A522,(Worksheets!$G$45-SUM($D$7:D521))*(((2*Worksheets!$G$44*(1-Worksheets!$G$44)*Worksheets!$AD$29)+(Worksheets!$G$44^2*Worksheets!$AD$29^2))/Worksheets!$G$45),0)</f>
        <v>#VALUE!</v>
      </c>
      <c r="E522" s="90" t="e">
        <f>IF(Worksheets!$V$24&gt;=A522,(Worksheets!$G$45-SUM($E$7:E521))*((Worksheets!$G$44^3*Worksheets!$AD$29^3+3*Worksheets!$G$44^2*(1-Worksheets!$G$44)*Worksheets!$AD$29^2+3*Worksheets!$G$44*(1-Worksheets!$G$44)^2*Worksheets!$AD$29)/Worksheets!$G$45),0)</f>
        <v>#VALUE!</v>
      </c>
      <c r="F522" s="90" t="e">
        <f>IF(Worksheets!$V$24&gt;=A522,(Worksheets!$G$45-SUM($F$7:F521))*((Worksheets!$G$44^4*Worksheets!$AD$29^4+4*Worksheets!$G$44^3*(1-Worksheets!$G$44)*Worksheets!$AD$29^3+6*Worksheets!$G$44^2*(1-Worksheets!$G$44)^2*Worksheets!$AD$29^2+4*Worksheets!$G$44*(1-Worksheets!$G$44^3)*Worksheets!$AD$29)/Worksheets!$G$45),0)</f>
        <v>#VALUE!</v>
      </c>
      <c r="G522" s="90" t="str">
        <f>IF(Worksheets!$D$45='Yield Calculations'!$C$4,'Yield Calculations'!B522*'Yield Calculations'!C522,IF(Worksheets!$D$45='Yield Calculations'!$D$4,'Yield Calculations'!B522*'Yield Calculations'!D522,IF(Worksheets!$D$45='Yield Calculations'!$E$4,'Yield Calculations'!B522*'Yield Calculations'!E522,IF(Worksheets!$D$45='Yield Calculations'!$F$4,'Yield Calculations'!B522*'Yield Calculations'!F522,"Too Many Lanes"))))</f>
        <v>Too Many Lanes</v>
      </c>
      <c r="H522" s="90" t="str">
        <f>IF(Worksheets!$D$45='Yield Calculations'!$C$4,'Yield Calculations'!C522,IF(Worksheets!$D$45='Yield Calculations'!$D$4,'Yield Calculations'!D522,IF(Worksheets!$D$45='Yield Calculations'!$E$4,'Yield Calculations'!E522,IF(Worksheets!$D$45='Yield Calculations'!$F$4,'Yield Calculations'!F522,"Too Many Lanes"))))</f>
        <v>Too Many Lanes</v>
      </c>
      <c r="K522" s="83">
        <v>515</v>
      </c>
      <c r="L522" s="83" t="e">
        <f>Worksheets!$X$24*(K522-0.5)</f>
        <v>#VALUE!</v>
      </c>
      <c r="M522" s="90" t="e">
        <f>IF(Worksheets!$AA$24&gt;=K522,Worksheets!$L$45*Worksheets!$AD$29*(1-Worksheets!$AD$29)^('Yield Calculations'!K522-1),0)</f>
        <v>#VALUE!</v>
      </c>
      <c r="N522" s="90" t="e">
        <f>IF(Worksheets!$AA$24&gt;=K522,(Worksheets!$L$45-SUM($N$7:N521))*(((2*Worksheets!$L$44*(1-Worksheets!$L$44)*Worksheets!$AD$29)+(Worksheets!$L$44^2*Worksheets!$AD$29^2))/Worksheets!$L$45),0)</f>
        <v>#VALUE!</v>
      </c>
      <c r="O522" s="90" t="e">
        <f>IF(Worksheets!$AA$24&gt;=K522,(Worksheets!$L$45-SUM($O$7:O521))*((Worksheets!$L$44^3*Worksheets!$AD$29^3+3*Worksheets!$L$44^2*(1-Worksheets!$L$44)*Worksheets!$AD$29^2+3*Worksheets!$L$44*(1-Worksheets!$L$44)^2*Worksheets!$AD$29)/Worksheets!$L$45),0)</f>
        <v>#VALUE!</v>
      </c>
      <c r="P522" s="90" t="e">
        <f>IF(Worksheets!$AA$24&gt;=K522,(Worksheets!$L$45-SUM($P$7:P521))*((Worksheets!$L$44^4*Worksheets!$AD$29^4+4*Worksheets!$L$44^3*(1-Worksheets!$L$44)*Worksheets!$AD$29^3+6*Worksheets!$L$44^2*(1-Worksheets!$L$44)^2*Worksheets!$AD$29^2+4*Worksheets!$L$44*(1-Worksheets!$L$44^3)*Worksheets!$AD$29)/Worksheets!$L$45),0)</f>
        <v>#VALUE!</v>
      </c>
      <c r="Q522" s="90" t="str">
        <f>IF(Worksheets!$I$45='Yield Calculations'!$M$4,'Yield Calculations'!L522*'Yield Calculations'!M522,IF(Worksheets!$I$45='Yield Calculations'!$N$4,'Yield Calculations'!L522*'Yield Calculations'!N522,IF(Worksheets!$I$45='Yield Calculations'!$O$4,'Yield Calculations'!L522*'Yield Calculations'!O522,IF(Worksheets!$I$45='Yield Calculations'!$P$4,'Yield Calculations'!L522*'Yield Calculations'!P522,"Too Many Lanes"))))</f>
        <v>Too Many Lanes</v>
      </c>
      <c r="R522" s="90" t="str">
        <f>IF(Worksheets!$I$45='Yield Calculations'!$M$4,'Yield Calculations'!M522,IF(Worksheets!$I$45='Yield Calculations'!$N$4,'Yield Calculations'!N522,IF(Worksheets!$I$45='Yield Calculations'!$O$4,'Yield Calculations'!O522,IF(Worksheets!$I$45='Yield Calculations'!$P$4,'Yield Calculations'!P522,"Too Many Lanes"))))</f>
        <v>Too Many Lanes</v>
      </c>
    </row>
    <row r="523" spans="1:18">
      <c r="A523" s="83">
        <f t="shared" si="8"/>
        <v>516</v>
      </c>
      <c r="B523" s="83" t="e">
        <f>Worksheets!$S$24*(A523-0.5)</f>
        <v>#VALUE!</v>
      </c>
      <c r="C523" s="90" t="e">
        <f>IF(Worksheets!$V$24&gt;=A523,Worksheets!$G$45*Worksheets!$AD$29*(1-Worksheets!$AD$29)^('Yield Calculations'!A523-1),0)</f>
        <v>#VALUE!</v>
      </c>
      <c r="D523" s="90" t="e">
        <f>IF(Worksheets!$V$24&gt;=A523,(Worksheets!$G$45-SUM($D$7:D522))*(((2*Worksheets!$G$44*(1-Worksheets!$G$44)*Worksheets!$AD$29)+(Worksheets!$G$44^2*Worksheets!$AD$29^2))/Worksheets!$G$45),0)</f>
        <v>#VALUE!</v>
      </c>
      <c r="E523" s="90" t="e">
        <f>IF(Worksheets!$V$24&gt;=A523,(Worksheets!$G$45-SUM($E$7:E522))*((Worksheets!$G$44^3*Worksheets!$AD$29^3+3*Worksheets!$G$44^2*(1-Worksheets!$G$44)*Worksheets!$AD$29^2+3*Worksheets!$G$44*(1-Worksheets!$G$44)^2*Worksheets!$AD$29)/Worksheets!$G$45),0)</f>
        <v>#VALUE!</v>
      </c>
      <c r="F523" s="90" t="e">
        <f>IF(Worksheets!$V$24&gt;=A523,(Worksheets!$G$45-SUM($F$7:F522))*((Worksheets!$G$44^4*Worksheets!$AD$29^4+4*Worksheets!$G$44^3*(1-Worksheets!$G$44)*Worksheets!$AD$29^3+6*Worksheets!$G$44^2*(1-Worksheets!$G$44)^2*Worksheets!$AD$29^2+4*Worksheets!$G$44*(1-Worksheets!$G$44^3)*Worksheets!$AD$29)/Worksheets!$G$45),0)</f>
        <v>#VALUE!</v>
      </c>
      <c r="G523" s="90" t="str">
        <f>IF(Worksheets!$D$45='Yield Calculations'!$C$4,'Yield Calculations'!B523*'Yield Calculations'!C523,IF(Worksheets!$D$45='Yield Calculations'!$D$4,'Yield Calculations'!B523*'Yield Calculations'!D523,IF(Worksheets!$D$45='Yield Calculations'!$E$4,'Yield Calculations'!B523*'Yield Calculations'!E523,IF(Worksheets!$D$45='Yield Calculations'!$F$4,'Yield Calculations'!B523*'Yield Calculations'!F523,"Too Many Lanes"))))</f>
        <v>Too Many Lanes</v>
      </c>
      <c r="H523" s="90" t="str">
        <f>IF(Worksheets!$D$45='Yield Calculations'!$C$4,'Yield Calculations'!C523,IF(Worksheets!$D$45='Yield Calculations'!$D$4,'Yield Calculations'!D523,IF(Worksheets!$D$45='Yield Calculations'!$E$4,'Yield Calculations'!E523,IF(Worksheets!$D$45='Yield Calculations'!$F$4,'Yield Calculations'!F523,"Too Many Lanes"))))</f>
        <v>Too Many Lanes</v>
      </c>
      <c r="K523" s="83">
        <v>516</v>
      </c>
      <c r="L523" s="83" t="e">
        <f>Worksheets!$X$24*(K523-0.5)</f>
        <v>#VALUE!</v>
      </c>
      <c r="M523" s="90" t="e">
        <f>IF(Worksheets!$AA$24&gt;=K523,Worksheets!$L$45*Worksheets!$AD$29*(1-Worksheets!$AD$29)^('Yield Calculations'!K523-1),0)</f>
        <v>#VALUE!</v>
      </c>
      <c r="N523" s="90" t="e">
        <f>IF(Worksheets!$AA$24&gt;=K523,(Worksheets!$L$45-SUM($N$7:N522))*(((2*Worksheets!$L$44*(1-Worksheets!$L$44)*Worksheets!$AD$29)+(Worksheets!$L$44^2*Worksheets!$AD$29^2))/Worksheets!$L$45),0)</f>
        <v>#VALUE!</v>
      </c>
      <c r="O523" s="90" t="e">
        <f>IF(Worksheets!$AA$24&gt;=K523,(Worksheets!$L$45-SUM($O$7:O522))*((Worksheets!$L$44^3*Worksheets!$AD$29^3+3*Worksheets!$L$44^2*(1-Worksheets!$L$44)*Worksheets!$AD$29^2+3*Worksheets!$L$44*(1-Worksheets!$L$44)^2*Worksheets!$AD$29)/Worksheets!$L$45),0)</f>
        <v>#VALUE!</v>
      </c>
      <c r="P523" s="90" t="e">
        <f>IF(Worksheets!$AA$24&gt;=K523,(Worksheets!$L$45-SUM($P$7:P522))*((Worksheets!$L$44^4*Worksheets!$AD$29^4+4*Worksheets!$L$44^3*(1-Worksheets!$L$44)*Worksheets!$AD$29^3+6*Worksheets!$L$44^2*(1-Worksheets!$L$44)^2*Worksheets!$AD$29^2+4*Worksheets!$L$44*(1-Worksheets!$L$44^3)*Worksheets!$AD$29)/Worksheets!$L$45),0)</f>
        <v>#VALUE!</v>
      </c>
      <c r="Q523" s="90" t="str">
        <f>IF(Worksheets!$I$45='Yield Calculations'!$M$4,'Yield Calculations'!L523*'Yield Calculations'!M523,IF(Worksheets!$I$45='Yield Calculations'!$N$4,'Yield Calculations'!L523*'Yield Calculations'!N523,IF(Worksheets!$I$45='Yield Calculations'!$O$4,'Yield Calculations'!L523*'Yield Calculations'!O523,IF(Worksheets!$I$45='Yield Calculations'!$P$4,'Yield Calculations'!L523*'Yield Calculations'!P523,"Too Many Lanes"))))</f>
        <v>Too Many Lanes</v>
      </c>
      <c r="R523" s="90" t="str">
        <f>IF(Worksheets!$I$45='Yield Calculations'!$M$4,'Yield Calculations'!M523,IF(Worksheets!$I$45='Yield Calculations'!$N$4,'Yield Calculations'!N523,IF(Worksheets!$I$45='Yield Calculations'!$O$4,'Yield Calculations'!O523,IF(Worksheets!$I$45='Yield Calculations'!$P$4,'Yield Calculations'!P523,"Too Many Lanes"))))</f>
        <v>Too Many Lanes</v>
      </c>
    </row>
    <row r="524" spans="1:18">
      <c r="A524" s="83">
        <f t="shared" si="8"/>
        <v>517</v>
      </c>
      <c r="B524" s="83" t="e">
        <f>Worksheets!$S$24*(A524-0.5)</f>
        <v>#VALUE!</v>
      </c>
      <c r="C524" s="90" t="e">
        <f>IF(Worksheets!$V$24&gt;=A524,Worksheets!$G$45*Worksheets!$AD$29*(1-Worksheets!$AD$29)^('Yield Calculations'!A524-1),0)</f>
        <v>#VALUE!</v>
      </c>
      <c r="D524" s="90" t="e">
        <f>IF(Worksheets!$V$24&gt;=A524,(Worksheets!$G$45-SUM($D$7:D523))*(((2*Worksheets!$G$44*(1-Worksheets!$G$44)*Worksheets!$AD$29)+(Worksheets!$G$44^2*Worksheets!$AD$29^2))/Worksheets!$G$45),0)</f>
        <v>#VALUE!</v>
      </c>
      <c r="E524" s="90" t="e">
        <f>IF(Worksheets!$V$24&gt;=A524,(Worksheets!$G$45-SUM($E$7:E523))*((Worksheets!$G$44^3*Worksheets!$AD$29^3+3*Worksheets!$G$44^2*(1-Worksheets!$G$44)*Worksheets!$AD$29^2+3*Worksheets!$G$44*(1-Worksheets!$G$44)^2*Worksheets!$AD$29)/Worksheets!$G$45),0)</f>
        <v>#VALUE!</v>
      </c>
      <c r="F524" s="90" t="e">
        <f>IF(Worksheets!$V$24&gt;=A524,(Worksheets!$G$45-SUM($F$7:F523))*((Worksheets!$G$44^4*Worksheets!$AD$29^4+4*Worksheets!$G$44^3*(1-Worksheets!$G$44)*Worksheets!$AD$29^3+6*Worksheets!$G$44^2*(1-Worksheets!$G$44)^2*Worksheets!$AD$29^2+4*Worksheets!$G$44*(1-Worksheets!$G$44^3)*Worksheets!$AD$29)/Worksheets!$G$45),0)</f>
        <v>#VALUE!</v>
      </c>
      <c r="G524" s="90" t="str">
        <f>IF(Worksheets!$D$45='Yield Calculations'!$C$4,'Yield Calculations'!B524*'Yield Calculations'!C524,IF(Worksheets!$D$45='Yield Calculations'!$D$4,'Yield Calculations'!B524*'Yield Calculations'!D524,IF(Worksheets!$D$45='Yield Calculations'!$E$4,'Yield Calculations'!B524*'Yield Calculations'!E524,IF(Worksheets!$D$45='Yield Calculations'!$F$4,'Yield Calculations'!B524*'Yield Calculations'!F524,"Too Many Lanes"))))</f>
        <v>Too Many Lanes</v>
      </c>
      <c r="H524" s="90" t="str">
        <f>IF(Worksheets!$D$45='Yield Calculations'!$C$4,'Yield Calculations'!C524,IF(Worksheets!$D$45='Yield Calculations'!$D$4,'Yield Calculations'!D524,IF(Worksheets!$D$45='Yield Calculations'!$E$4,'Yield Calculations'!E524,IF(Worksheets!$D$45='Yield Calculations'!$F$4,'Yield Calculations'!F524,"Too Many Lanes"))))</f>
        <v>Too Many Lanes</v>
      </c>
      <c r="K524" s="83">
        <v>517</v>
      </c>
      <c r="L524" s="83" t="e">
        <f>Worksheets!$X$24*(K524-0.5)</f>
        <v>#VALUE!</v>
      </c>
      <c r="M524" s="90" t="e">
        <f>IF(Worksheets!$AA$24&gt;=K524,Worksheets!$L$45*Worksheets!$AD$29*(1-Worksheets!$AD$29)^('Yield Calculations'!K524-1),0)</f>
        <v>#VALUE!</v>
      </c>
      <c r="N524" s="90" t="e">
        <f>IF(Worksheets!$AA$24&gt;=K524,(Worksheets!$L$45-SUM($N$7:N523))*(((2*Worksheets!$L$44*(1-Worksheets!$L$44)*Worksheets!$AD$29)+(Worksheets!$L$44^2*Worksheets!$AD$29^2))/Worksheets!$L$45),0)</f>
        <v>#VALUE!</v>
      </c>
      <c r="O524" s="90" t="e">
        <f>IF(Worksheets!$AA$24&gt;=K524,(Worksheets!$L$45-SUM($O$7:O523))*((Worksheets!$L$44^3*Worksheets!$AD$29^3+3*Worksheets!$L$44^2*(1-Worksheets!$L$44)*Worksheets!$AD$29^2+3*Worksheets!$L$44*(1-Worksheets!$L$44)^2*Worksheets!$AD$29)/Worksheets!$L$45),0)</f>
        <v>#VALUE!</v>
      </c>
      <c r="P524" s="90" t="e">
        <f>IF(Worksheets!$AA$24&gt;=K524,(Worksheets!$L$45-SUM($P$7:P523))*((Worksheets!$L$44^4*Worksheets!$AD$29^4+4*Worksheets!$L$44^3*(1-Worksheets!$L$44)*Worksheets!$AD$29^3+6*Worksheets!$L$44^2*(1-Worksheets!$L$44)^2*Worksheets!$AD$29^2+4*Worksheets!$L$44*(1-Worksheets!$L$44^3)*Worksheets!$AD$29)/Worksheets!$L$45),0)</f>
        <v>#VALUE!</v>
      </c>
      <c r="Q524" s="90" t="str">
        <f>IF(Worksheets!$I$45='Yield Calculations'!$M$4,'Yield Calculations'!L524*'Yield Calculations'!M524,IF(Worksheets!$I$45='Yield Calculations'!$N$4,'Yield Calculations'!L524*'Yield Calculations'!N524,IF(Worksheets!$I$45='Yield Calculations'!$O$4,'Yield Calculations'!L524*'Yield Calculations'!O524,IF(Worksheets!$I$45='Yield Calculations'!$P$4,'Yield Calculations'!L524*'Yield Calculations'!P524,"Too Many Lanes"))))</f>
        <v>Too Many Lanes</v>
      </c>
      <c r="R524" s="90" t="str">
        <f>IF(Worksheets!$I$45='Yield Calculations'!$M$4,'Yield Calculations'!M524,IF(Worksheets!$I$45='Yield Calculations'!$N$4,'Yield Calculations'!N524,IF(Worksheets!$I$45='Yield Calculations'!$O$4,'Yield Calculations'!O524,IF(Worksheets!$I$45='Yield Calculations'!$P$4,'Yield Calculations'!P524,"Too Many Lanes"))))</f>
        <v>Too Many Lanes</v>
      </c>
    </row>
    <row r="525" spans="1:18">
      <c r="A525" s="83">
        <f t="shared" si="8"/>
        <v>518</v>
      </c>
      <c r="B525" s="83" t="e">
        <f>Worksheets!$S$24*(A525-0.5)</f>
        <v>#VALUE!</v>
      </c>
      <c r="C525" s="90" t="e">
        <f>IF(Worksheets!$V$24&gt;=A525,Worksheets!$G$45*Worksheets!$AD$29*(1-Worksheets!$AD$29)^('Yield Calculations'!A525-1),0)</f>
        <v>#VALUE!</v>
      </c>
      <c r="D525" s="90" t="e">
        <f>IF(Worksheets!$V$24&gt;=A525,(Worksheets!$G$45-SUM($D$7:D524))*(((2*Worksheets!$G$44*(1-Worksheets!$G$44)*Worksheets!$AD$29)+(Worksheets!$G$44^2*Worksheets!$AD$29^2))/Worksheets!$G$45),0)</f>
        <v>#VALUE!</v>
      </c>
      <c r="E525" s="90" t="e">
        <f>IF(Worksheets!$V$24&gt;=A525,(Worksheets!$G$45-SUM($E$7:E524))*((Worksheets!$G$44^3*Worksheets!$AD$29^3+3*Worksheets!$G$44^2*(1-Worksheets!$G$44)*Worksheets!$AD$29^2+3*Worksheets!$G$44*(1-Worksheets!$G$44)^2*Worksheets!$AD$29)/Worksheets!$G$45),0)</f>
        <v>#VALUE!</v>
      </c>
      <c r="F525" s="90" t="e">
        <f>IF(Worksheets!$V$24&gt;=A525,(Worksheets!$G$45-SUM($F$7:F524))*((Worksheets!$G$44^4*Worksheets!$AD$29^4+4*Worksheets!$G$44^3*(1-Worksheets!$G$44)*Worksheets!$AD$29^3+6*Worksheets!$G$44^2*(1-Worksheets!$G$44)^2*Worksheets!$AD$29^2+4*Worksheets!$G$44*(1-Worksheets!$G$44^3)*Worksheets!$AD$29)/Worksheets!$G$45),0)</f>
        <v>#VALUE!</v>
      </c>
      <c r="G525" s="90" t="str">
        <f>IF(Worksheets!$D$45='Yield Calculations'!$C$4,'Yield Calculations'!B525*'Yield Calculations'!C525,IF(Worksheets!$D$45='Yield Calculations'!$D$4,'Yield Calculations'!B525*'Yield Calculations'!D525,IF(Worksheets!$D$45='Yield Calculations'!$E$4,'Yield Calculations'!B525*'Yield Calculations'!E525,IF(Worksheets!$D$45='Yield Calculations'!$F$4,'Yield Calculations'!B525*'Yield Calculations'!F525,"Too Many Lanes"))))</f>
        <v>Too Many Lanes</v>
      </c>
      <c r="H525" s="90" t="str">
        <f>IF(Worksheets!$D$45='Yield Calculations'!$C$4,'Yield Calculations'!C525,IF(Worksheets!$D$45='Yield Calculations'!$D$4,'Yield Calculations'!D525,IF(Worksheets!$D$45='Yield Calculations'!$E$4,'Yield Calculations'!E525,IF(Worksheets!$D$45='Yield Calculations'!$F$4,'Yield Calculations'!F525,"Too Many Lanes"))))</f>
        <v>Too Many Lanes</v>
      </c>
      <c r="K525" s="83">
        <v>518</v>
      </c>
      <c r="L525" s="83" t="e">
        <f>Worksheets!$X$24*(K525-0.5)</f>
        <v>#VALUE!</v>
      </c>
      <c r="M525" s="90" t="e">
        <f>IF(Worksheets!$AA$24&gt;=K525,Worksheets!$L$45*Worksheets!$AD$29*(1-Worksheets!$AD$29)^('Yield Calculations'!K525-1),0)</f>
        <v>#VALUE!</v>
      </c>
      <c r="N525" s="90" t="e">
        <f>IF(Worksheets!$AA$24&gt;=K525,(Worksheets!$L$45-SUM($N$7:N524))*(((2*Worksheets!$L$44*(1-Worksheets!$L$44)*Worksheets!$AD$29)+(Worksheets!$L$44^2*Worksheets!$AD$29^2))/Worksheets!$L$45),0)</f>
        <v>#VALUE!</v>
      </c>
      <c r="O525" s="90" t="e">
        <f>IF(Worksheets!$AA$24&gt;=K525,(Worksheets!$L$45-SUM($O$7:O524))*((Worksheets!$L$44^3*Worksheets!$AD$29^3+3*Worksheets!$L$44^2*(1-Worksheets!$L$44)*Worksheets!$AD$29^2+3*Worksheets!$L$44*(1-Worksheets!$L$44)^2*Worksheets!$AD$29)/Worksheets!$L$45),0)</f>
        <v>#VALUE!</v>
      </c>
      <c r="P525" s="90" t="e">
        <f>IF(Worksheets!$AA$24&gt;=K525,(Worksheets!$L$45-SUM($P$7:P524))*((Worksheets!$L$44^4*Worksheets!$AD$29^4+4*Worksheets!$L$44^3*(1-Worksheets!$L$44)*Worksheets!$AD$29^3+6*Worksheets!$L$44^2*(1-Worksheets!$L$44)^2*Worksheets!$AD$29^2+4*Worksheets!$L$44*(1-Worksheets!$L$44^3)*Worksheets!$AD$29)/Worksheets!$L$45),0)</f>
        <v>#VALUE!</v>
      </c>
      <c r="Q525" s="90" t="str">
        <f>IF(Worksheets!$I$45='Yield Calculations'!$M$4,'Yield Calculations'!L525*'Yield Calculations'!M525,IF(Worksheets!$I$45='Yield Calculations'!$N$4,'Yield Calculations'!L525*'Yield Calculations'!N525,IF(Worksheets!$I$45='Yield Calculations'!$O$4,'Yield Calculations'!L525*'Yield Calculations'!O525,IF(Worksheets!$I$45='Yield Calculations'!$P$4,'Yield Calculations'!L525*'Yield Calculations'!P525,"Too Many Lanes"))))</f>
        <v>Too Many Lanes</v>
      </c>
      <c r="R525" s="90" t="str">
        <f>IF(Worksheets!$I$45='Yield Calculations'!$M$4,'Yield Calculations'!M525,IF(Worksheets!$I$45='Yield Calculations'!$N$4,'Yield Calculations'!N525,IF(Worksheets!$I$45='Yield Calculations'!$O$4,'Yield Calculations'!O525,IF(Worksheets!$I$45='Yield Calculations'!$P$4,'Yield Calculations'!P525,"Too Many Lanes"))))</f>
        <v>Too Many Lanes</v>
      </c>
    </row>
    <row r="526" spans="1:18">
      <c r="A526" s="83">
        <f t="shared" si="8"/>
        <v>519</v>
      </c>
      <c r="B526" s="83" t="e">
        <f>Worksheets!$S$24*(A526-0.5)</f>
        <v>#VALUE!</v>
      </c>
      <c r="C526" s="90" t="e">
        <f>IF(Worksheets!$V$24&gt;=A526,Worksheets!$G$45*Worksheets!$AD$29*(1-Worksheets!$AD$29)^('Yield Calculations'!A526-1),0)</f>
        <v>#VALUE!</v>
      </c>
      <c r="D526" s="90" t="e">
        <f>IF(Worksheets!$V$24&gt;=A526,(Worksheets!$G$45-SUM($D$7:D525))*(((2*Worksheets!$G$44*(1-Worksheets!$G$44)*Worksheets!$AD$29)+(Worksheets!$G$44^2*Worksheets!$AD$29^2))/Worksheets!$G$45),0)</f>
        <v>#VALUE!</v>
      </c>
      <c r="E526" s="90" t="e">
        <f>IF(Worksheets!$V$24&gt;=A526,(Worksheets!$G$45-SUM($E$7:E525))*((Worksheets!$G$44^3*Worksheets!$AD$29^3+3*Worksheets!$G$44^2*(1-Worksheets!$G$44)*Worksheets!$AD$29^2+3*Worksheets!$G$44*(1-Worksheets!$G$44)^2*Worksheets!$AD$29)/Worksheets!$G$45),0)</f>
        <v>#VALUE!</v>
      </c>
      <c r="F526" s="90" t="e">
        <f>IF(Worksheets!$V$24&gt;=A526,(Worksheets!$G$45-SUM($F$7:F525))*((Worksheets!$G$44^4*Worksheets!$AD$29^4+4*Worksheets!$G$44^3*(1-Worksheets!$G$44)*Worksheets!$AD$29^3+6*Worksheets!$G$44^2*(1-Worksheets!$G$44)^2*Worksheets!$AD$29^2+4*Worksheets!$G$44*(1-Worksheets!$G$44^3)*Worksheets!$AD$29)/Worksheets!$G$45),0)</f>
        <v>#VALUE!</v>
      </c>
      <c r="G526" s="90" t="str">
        <f>IF(Worksheets!$D$45='Yield Calculations'!$C$4,'Yield Calculations'!B526*'Yield Calculations'!C526,IF(Worksheets!$D$45='Yield Calculations'!$D$4,'Yield Calculations'!B526*'Yield Calculations'!D526,IF(Worksheets!$D$45='Yield Calculations'!$E$4,'Yield Calculations'!B526*'Yield Calculations'!E526,IF(Worksheets!$D$45='Yield Calculations'!$F$4,'Yield Calculations'!B526*'Yield Calculations'!F526,"Too Many Lanes"))))</f>
        <v>Too Many Lanes</v>
      </c>
      <c r="H526" s="90" t="str">
        <f>IF(Worksheets!$D$45='Yield Calculations'!$C$4,'Yield Calculations'!C526,IF(Worksheets!$D$45='Yield Calculations'!$D$4,'Yield Calculations'!D526,IF(Worksheets!$D$45='Yield Calculations'!$E$4,'Yield Calculations'!E526,IF(Worksheets!$D$45='Yield Calculations'!$F$4,'Yield Calculations'!F526,"Too Many Lanes"))))</f>
        <v>Too Many Lanes</v>
      </c>
      <c r="K526" s="83">
        <v>519</v>
      </c>
      <c r="L526" s="83" t="e">
        <f>Worksheets!$X$24*(K526-0.5)</f>
        <v>#VALUE!</v>
      </c>
      <c r="M526" s="90" t="e">
        <f>IF(Worksheets!$AA$24&gt;=K526,Worksheets!$L$45*Worksheets!$AD$29*(1-Worksheets!$AD$29)^('Yield Calculations'!K526-1),0)</f>
        <v>#VALUE!</v>
      </c>
      <c r="N526" s="90" t="e">
        <f>IF(Worksheets!$AA$24&gt;=K526,(Worksheets!$L$45-SUM($N$7:N525))*(((2*Worksheets!$L$44*(1-Worksheets!$L$44)*Worksheets!$AD$29)+(Worksheets!$L$44^2*Worksheets!$AD$29^2))/Worksheets!$L$45),0)</f>
        <v>#VALUE!</v>
      </c>
      <c r="O526" s="90" t="e">
        <f>IF(Worksheets!$AA$24&gt;=K526,(Worksheets!$L$45-SUM($O$7:O525))*((Worksheets!$L$44^3*Worksheets!$AD$29^3+3*Worksheets!$L$44^2*(1-Worksheets!$L$44)*Worksheets!$AD$29^2+3*Worksheets!$L$44*(1-Worksheets!$L$44)^2*Worksheets!$AD$29)/Worksheets!$L$45),0)</f>
        <v>#VALUE!</v>
      </c>
      <c r="P526" s="90" t="e">
        <f>IF(Worksheets!$AA$24&gt;=K526,(Worksheets!$L$45-SUM($P$7:P525))*((Worksheets!$L$44^4*Worksheets!$AD$29^4+4*Worksheets!$L$44^3*(1-Worksheets!$L$44)*Worksheets!$AD$29^3+6*Worksheets!$L$44^2*(1-Worksheets!$L$44)^2*Worksheets!$AD$29^2+4*Worksheets!$L$44*(1-Worksheets!$L$44^3)*Worksheets!$AD$29)/Worksheets!$L$45),0)</f>
        <v>#VALUE!</v>
      </c>
      <c r="Q526" s="90" t="str">
        <f>IF(Worksheets!$I$45='Yield Calculations'!$M$4,'Yield Calculations'!L526*'Yield Calculations'!M526,IF(Worksheets!$I$45='Yield Calculations'!$N$4,'Yield Calculations'!L526*'Yield Calculations'!N526,IF(Worksheets!$I$45='Yield Calculations'!$O$4,'Yield Calculations'!L526*'Yield Calculations'!O526,IF(Worksheets!$I$45='Yield Calculations'!$P$4,'Yield Calculations'!L526*'Yield Calculations'!P526,"Too Many Lanes"))))</f>
        <v>Too Many Lanes</v>
      </c>
      <c r="R526" s="90" t="str">
        <f>IF(Worksheets!$I$45='Yield Calculations'!$M$4,'Yield Calculations'!M526,IF(Worksheets!$I$45='Yield Calculations'!$N$4,'Yield Calculations'!N526,IF(Worksheets!$I$45='Yield Calculations'!$O$4,'Yield Calculations'!O526,IF(Worksheets!$I$45='Yield Calculations'!$P$4,'Yield Calculations'!P526,"Too Many Lanes"))))</f>
        <v>Too Many Lanes</v>
      </c>
    </row>
    <row r="527" spans="1:18">
      <c r="A527" s="83">
        <f t="shared" si="8"/>
        <v>520</v>
      </c>
      <c r="B527" s="83" t="e">
        <f>Worksheets!$S$24*(A527-0.5)</f>
        <v>#VALUE!</v>
      </c>
      <c r="C527" s="90" t="e">
        <f>IF(Worksheets!$V$24&gt;=A527,Worksheets!$G$45*Worksheets!$AD$29*(1-Worksheets!$AD$29)^('Yield Calculations'!A527-1),0)</f>
        <v>#VALUE!</v>
      </c>
      <c r="D527" s="90" t="e">
        <f>IF(Worksheets!$V$24&gt;=A527,(Worksheets!$G$45-SUM($D$7:D526))*(((2*Worksheets!$G$44*(1-Worksheets!$G$44)*Worksheets!$AD$29)+(Worksheets!$G$44^2*Worksheets!$AD$29^2))/Worksheets!$G$45),0)</f>
        <v>#VALUE!</v>
      </c>
      <c r="E527" s="90" t="e">
        <f>IF(Worksheets!$V$24&gt;=A527,(Worksheets!$G$45-SUM($E$7:E526))*((Worksheets!$G$44^3*Worksheets!$AD$29^3+3*Worksheets!$G$44^2*(1-Worksheets!$G$44)*Worksheets!$AD$29^2+3*Worksheets!$G$44*(1-Worksheets!$G$44)^2*Worksheets!$AD$29)/Worksheets!$G$45),0)</f>
        <v>#VALUE!</v>
      </c>
      <c r="F527" s="90" t="e">
        <f>IF(Worksheets!$V$24&gt;=A527,(Worksheets!$G$45-SUM($F$7:F526))*((Worksheets!$G$44^4*Worksheets!$AD$29^4+4*Worksheets!$G$44^3*(1-Worksheets!$G$44)*Worksheets!$AD$29^3+6*Worksheets!$G$44^2*(1-Worksheets!$G$44)^2*Worksheets!$AD$29^2+4*Worksheets!$G$44*(1-Worksheets!$G$44^3)*Worksheets!$AD$29)/Worksheets!$G$45),0)</f>
        <v>#VALUE!</v>
      </c>
      <c r="G527" s="90" t="str">
        <f>IF(Worksheets!$D$45='Yield Calculations'!$C$4,'Yield Calculations'!B527*'Yield Calculations'!C527,IF(Worksheets!$D$45='Yield Calculations'!$D$4,'Yield Calculations'!B527*'Yield Calculations'!D527,IF(Worksheets!$D$45='Yield Calculations'!$E$4,'Yield Calculations'!B527*'Yield Calculations'!E527,IF(Worksheets!$D$45='Yield Calculations'!$F$4,'Yield Calculations'!B527*'Yield Calculations'!F527,"Too Many Lanes"))))</f>
        <v>Too Many Lanes</v>
      </c>
      <c r="H527" s="90" t="str">
        <f>IF(Worksheets!$D$45='Yield Calculations'!$C$4,'Yield Calculations'!C527,IF(Worksheets!$D$45='Yield Calculations'!$D$4,'Yield Calculations'!D527,IF(Worksheets!$D$45='Yield Calculations'!$E$4,'Yield Calculations'!E527,IF(Worksheets!$D$45='Yield Calculations'!$F$4,'Yield Calculations'!F527,"Too Many Lanes"))))</f>
        <v>Too Many Lanes</v>
      </c>
      <c r="K527" s="83">
        <v>520</v>
      </c>
      <c r="L527" s="83" t="e">
        <f>Worksheets!$X$24*(K527-0.5)</f>
        <v>#VALUE!</v>
      </c>
      <c r="M527" s="90" t="e">
        <f>IF(Worksheets!$AA$24&gt;=K527,Worksheets!$L$45*Worksheets!$AD$29*(1-Worksheets!$AD$29)^('Yield Calculations'!K527-1),0)</f>
        <v>#VALUE!</v>
      </c>
      <c r="N527" s="90" t="e">
        <f>IF(Worksheets!$AA$24&gt;=K527,(Worksheets!$L$45-SUM($N$7:N526))*(((2*Worksheets!$L$44*(1-Worksheets!$L$44)*Worksheets!$AD$29)+(Worksheets!$L$44^2*Worksheets!$AD$29^2))/Worksheets!$L$45),0)</f>
        <v>#VALUE!</v>
      </c>
      <c r="O527" s="90" t="e">
        <f>IF(Worksheets!$AA$24&gt;=K527,(Worksheets!$L$45-SUM($O$7:O526))*((Worksheets!$L$44^3*Worksheets!$AD$29^3+3*Worksheets!$L$44^2*(1-Worksheets!$L$44)*Worksheets!$AD$29^2+3*Worksheets!$L$44*(1-Worksheets!$L$44)^2*Worksheets!$AD$29)/Worksheets!$L$45),0)</f>
        <v>#VALUE!</v>
      </c>
      <c r="P527" s="90" t="e">
        <f>IF(Worksheets!$AA$24&gt;=K527,(Worksheets!$L$45-SUM($P$7:P526))*((Worksheets!$L$44^4*Worksheets!$AD$29^4+4*Worksheets!$L$44^3*(1-Worksheets!$L$44)*Worksheets!$AD$29^3+6*Worksheets!$L$44^2*(1-Worksheets!$L$44)^2*Worksheets!$AD$29^2+4*Worksheets!$L$44*(1-Worksheets!$L$44^3)*Worksheets!$AD$29)/Worksheets!$L$45),0)</f>
        <v>#VALUE!</v>
      </c>
      <c r="Q527" s="90" t="str">
        <f>IF(Worksheets!$I$45='Yield Calculations'!$M$4,'Yield Calculations'!L527*'Yield Calculations'!M527,IF(Worksheets!$I$45='Yield Calculations'!$N$4,'Yield Calculations'!L527*'Yield Calculations'!N527,IF(Worksheets!$I$45='Yield Calculations'!$O$4,'Yield Calculations'!L527*'Yield Calculations'!O527,IF(Worksheets!$I$45='Yield Calculations'!$P$4,'Yield Calculations'!L527*'Yield Calculations'!P527,"Too Many Lanes"))))</f>
        <v>Too Many Lanes</v>
      </c>
      <c r="R527" s="90" t="str">
        <f>IF(Worksheets!$I$45='Yield Calculations'!$M$4,'Yield Calculations'!M527,IF(Worksheets!$I$45='Yield Calculations'!$N$4,'Yield Calculations'!N527,IF(Worksheets!$I$45='Yield Calculations'!$O$4,'Yield Calculations'!O527,IF(Worksheets!$I$45='Yield Calculations'!$P$4,'Yield Calculations'!P527,"Too Many Lanes"))))</f>
        <v>Too Many Lanes</v>
      </c>
    </row>
    <row r="528" spans="1:18">
      <c r="A528" s="83">
        <f t="shared" si="8"/>
        <v>521</v>
      </c>
      <c r="B528" s="83" t="e">
        <f>Worksheets!$S$24*(A528-0.5)</f>
        <v>#VALUE!</v>
      </c>
      <c r="C528" s="90" t="e">
        <f>IF(Worksheets!$V$24&gt;=A528,Worksheets!$G$45*Worksheets!$AD$29*(1-Worksheets!$AD$29)^('Yield Calculations'!A528-1),0)</f>
        <v>#VALUE!</v>
      </c>
      <c r="D528" s="90" t="e">
        <f>IF(Worksheets!$V$24&gt;=A528,(Worksheets!$G$45-SUM($D$7:D527))*(((2*Worksheets!$G$44*(1-Worksheets!$G$44)*Worksheets!$AD$29)+(Worksheets!$G$44^2*Worksheets!$AD$29^2))/Worksheets!$G$45),0)</f>
        <v>#VALUE!</v>
      </c>
      <c r="E528" s="90" t="e">
        <f>IF(Worksheets!$V$24&gt;=A528,(Worksheets!$G$45-SUM($E$7:E527))*((Worksheets!$G$44^3*Worksheets!$AD$29^3+3*Worksheets!$G$44^2*(1-Worksheets!$G$44)*Worksheets!$AD$29^2+3*Worksheets!$G$44*(1-Worksheets!$G$44)^2*Worksheets!$AD$29)/Worksheets!$G$45),0)</f>
        <v>#VALUE!</v>
      </c>
      <c r="F528" s="90" t="e">
        <f>IF(Worksheets!$V$24&gt;=A528,(Worksheets!$G$45-SUM($F$7:F527))*((Worksheets!$G$44^4*Worksheets!$AD$29^4+4*Worksheets!$G$44^3*(1-Worksheets!$G$44)*Worksheets!$AD$29^3+6*Worksheets!$G$44^2*(1-Worksheets!$G$44)^2*Worksheets!$AD$29^2+4*Worksheets!$G$44*(1-Worksheets!$G$44^3)*Worksheets!$AD$29)/Worksheets!$G$45),0)</f>
        <v>#VALUE!</v>
      </c>
      <c r="G528" s="90" t="str">
        <f>IF(Worksheets!$D$45='Yield Calculations'!$C$4,'Yield Calculations'!B528*'Yield Calculations'!C528,IF(Worksheets!$D$45='Yield Calculations'!$D$4,'Yield Calculations'!B528*'Yield Calculations'!D528,IF(Worksheets!$D$45='Yield Calculations'!$E$4,'Yield Calculations'!B528*'Yield Calculations'!E528,IF(Worksheets!$D$45='Yield Calculations'!$F$4,'Yield Calculations'!B528*'Yield Calculations'!F528,"Too Many Lanes"))))</f>
        <v>Too Many Lanes</v>
      </c>
      <c r="H528" s="90" t="str">
        <f>IF(Worksheets!$D$45='Yield Calculations'!$C$4,'Yield Calculations'!C528,IF(Worksheets!$D$45='Yield Calculations'!$D$4,'Yield Calculations'!D528,IF(Worksheets!$D$45='Yield Calculations'!$E$4,'Yield Calculations'!E528,IF(Worksheets!$D$45='Yield Calculations'!$F$4,'Yield Calculations'!F528,"Too Many Lanes"))))</f>
        <v>Too Many Lanes</v>
      </c>
      <c r="K528" s="83">
        <v>521</v>
      </c>
      <c r="L528" s="83" t="e">
        <f>Worksheets!$X$24*(K528-0.5)</f>
        <v>#VALUE!</v>
      </c>
      <c r="M528" s="90" t="e">
        <f>IF(Worksheets!$AA$24&gt;=K528,Worksheets!$L$45*Worksheets!$AD$29*(1-Worksheets!$AD$29)^('Yield Calculations'!K528-1),0)</f>
        <v>#VALUE!</v>
      </c>
      <c r="N528" s="90" t="e">
        <f>IF(Worksheets!$AA$24&gt;=K528,(Worksheets!$L$45-SUM($N$7:N527))*(((2*Worksheets!$L$44*(1-Worksheets!$L$44)*Worksheets!$AD$29)+(Worksheets!$L$44^2*Worksheets!$AD$29^2))/Worksheets!$L$45),0)</f>
        <v>#VALUE!</v>
      </c>
      <c r="O528" s="90" t="e">
        <f>IF(Worksheets!$AA$24&gt;=K528,(Worksheets!$L$45-SUM($O$7:O527))*((Worksheets!$L$44^3*Worksheets!$AD$29^3+3*Worksheets!$L$44^2*(1-Worksheets!$L$44)*Worksheets!$AD$29^2+3*Worksheets!$L$44*(1-Worksheets!$L$44)^2*Worksheets!$AD$29)/Worksheets!$L$45),0)</f>
        <v>#VALUE!</v>
      </c>
      <c r="P528" s="90" t="e">
        <f>IF(Worksheets!$AA$24&gt;=K528,(Worksheets!$L$45-SUM($P$7:P527))*((Worksheets!$L$44^4*Worksheets!$AD$29^4+4*Worksheets!$L$44^3*(1-Worksheets!$L$44)*Worksheets!$AD$29^3+6*Worksheets!$L$44^2*(1-Worksheets!$L$44)^2*Worksheets!$AD$29^2+4*Worksheets!$L$44*(1-Worksheets!$L$44^3)*Worksheets!$AD$29)/Worksheets!$L$45),0)</f>
        <v>#VALUE!</v>
      </c>
      <c r="Q528" s="90" t="str">
        <f>IF(Worksheets!$I$45='Yield Calculations'!$M$4,'Yield Calculations'!L528*'Yield Calculations'!M528,IF(Worksheets!$I$45='Yield Calculations'!$N$4,'Yield Calculations'!L528*'Yield Calculations'!N528,IF(Worksheets!$I$45='Yield Calculations'!$O$4,'Yield Calculations'!L528*'Yield Calculations'!O528,IF(Worksheets!$I$45='Yield Calculations'!$P$4,'Yield Calculations'!L528*'Yield Calculations'!P528,"Too Many Lanes"))))</f>
        <v>Too Many Lanes</v>
      </c>
      <c r="R528" s="90" t="str">
        <f>IF(Worksheets!$I$45='Yield Calculations'!$M$4,'Yield Calculations'!M528,IF(Worksheets!$I$45='Yield Calculations'!$N$4,'Yield Calculations'!N528,IF(Worksheets!$I$45='Yield Calculations'!$O$4,'Yield Calculations'!O528,IF(Worksheets!$I$45='Yield Calculations'!$P$4,'Yield Calculations'!P528,"Too Many Lanes"))))</f>
        <v>Too Many Lanes</v>
      </c>
    </row>
    <row r="529" spans="1:18">
      <c r="A529" s="83">
        <f t="shared" si="8"/>
        <v>522</v>
      </c>
      <c r="B529" s="83" t="e">
        <f>Worksheets!$S$24*(A529-0.5)</f>
        <v>#VALUE!</v>
      </c>
      <c r="C529" s="90" t="e">
        <f>IF(Worksheets!$V$24&gt;=A529,Worksheets!$G$45*Worksheets!$AD$29*(1-Worksheets!$AD$29)^('Yield Calculations'!A529-1),0)</f>
        <v>#VALUE!</v>
      </c>
      <c r="D529" s="90" t="e">
        <f>IF(Worksheets!$V$24&gt;=A529,(Worksheets!$G$45-SUM($D$7:D528))*(((2*Worksheets!$G$44*(1-Worksheets!$G$44)*Worksheets!$AD$29)+(Worksheets!$G$44^2*Worksheets!$AD$29^2))/Worksheets!$G$45),0)</f>
        <v>#VALUE!</v>
      </c>
      <c r="E529" s="90" t="e">
        <f>IF(Worksheets!$V$24&gt;=A529,(Worksheets!$G$45-SUM($E$7:E528))*((Worksheets!$G$44^3*Worksheets!$AD$29^3+3*Worksheets!$G$44^2*(1-Worksheets!$G$44)*Worksheets!$AD$29^2+3*Worksheets!$G$44*(1-Worksheets!$G$44)^2*Worksheets!$AD$29)/Worksheets!$G$45),0)</f>
        <v>#VALUE!</v>
      </c>
      <c r="F529" s="90" t="e">
        <f>IF(Worksheets!$V$24&gt;=A529,(Worksheets!$G$45-SUM($F$7:F528))*((Worksheets!$G$44^4*Worksheets!$AD$29^4+4*Worksheets!$G$44^3*(1-Worksheets!$G$44)*Worksheets!$AD$29^3+6*Worksheets!$G$44^2*(1-Worksheets!$G$44)^2*Worksheets!$AD$29^2+4*Worksheets!$G$44*(1-Worksheets!$G$44^3)*Worksheets!$AD$29)/Worksheets!$G$45),0)</f>
        <v>#VALUE!</v>
      </c>
      <c r="G529" s="90" t="str">
        <f>IF(Worksheets!$D$45='Yield Calculations'!$C$4,'Yield Calculations'!B529*'Yield Calculations'!C529,IF(Worksheets!$D$45='Yield Calculations'!$D$4,'Yield Calculations'!B529*'Yield Calculations'!D529,IF(Worksheets!$D$45='Yield Calculations'!$E$4,'Yield Calculations'!B529*'Yield Calculations'!E529,IF(Worksheets!$D$45='Yield Calculations'!$F$4,'Yield Calculations'!B529*'Yield Calculations'!F529,"Too Many Lanes"))))</f>
        <v>Too Many Lanes</v>
      </c>
      <c r="H529" s="90" t="str">
        <f>IF(Worksheets!$D$45='Yield Calculations'!$C$4,'Yield Calculations'!C529,IF(Worksheets!$D$45='Yield Calculations'!$D$4,'Yield Calculations'!D529,IF(Worksheets!$D$45='Yield Calculations'!$E$4,'Yield Calculations'!E529,IF(Worksheets!$D$45='Yield Calculations'!$F$4,'Yield Calculations'!F529,"Too Many Lanes"))))</f>
        <v>Too Many Lanes</v>
      </c>
      <c r="K529" s="83">
        <v>522</v>
      </c>
      <c r="L529" s="83" t="e">
        <f>Worksheets!$X$24*(K529-0.5)</f>
        <v>#VALUE!</v>
      </c>
      <c r="M529" s="90" t="e">
        <f>IF(Worksheets!$AA$24&gt;=K529,Worksheets!$L$45*Worksheets!$AD$29*(1-Worksheets!$AD$29)^('Yield Calculations'!K529-1),0)</f>
        <v>#VALUE!</v>
      </c>
      <c r="N529" s="90" t="e">
        <f>IF(Worksheets!$AA$24&gt;=K529,(Worksheets!$L$45-SUM($N$7:N528))*(((2*Worksheets!$L$44*(1-Worksheets!$L$44)*Worksheets!$AD$29)+(Worksheets!$L$44^2*Worksheets!$AD$29^2))/Worksheets!$L$45),0)</f>
        <v>#VALUE!</v>
      </c>
      <c r="O529" s="90" t="e">
        <f>IF(Worksheets!$AA$24&gt;=K529,(Worksheets!$L$45-SUM($O$7:O528))*((Worksheets!$L$44^3*Worksheets!$AD$29^3+3*Worksheets!$L$44^2*(1-Worksheets!$L$44)*Worksheets!$AD$29^2+3*Worksheets!$L$44*(1-Worksheets!$L$44)^2*Worksheets!$AD$29)/Worksheets!$L$45),0)</f>
        <v>#VALUE!</v>
      </c>
      <c r="P529" s="90" t="e">
        <f>IF(Worksheets!$AA$24&gt;=K529,(Worksheets!$L$45-SUM($P$7:P528))*((Worksheets!$L$44^4*Worksheets!$AD$29^4+4*Worksheets!$L$44^3*(1-Worksheets!$L$44)*Worksheets!$AD$29^3+6*Worksheets!$L$44^2*(1-Worksheets!$L$44)^2*Worksheets!$AD$29^2+4*Worksheets!$L$44*(1-Worksheets!$L$44^3)*Worksheets!$AD$29)/Worksheets!$L$45),0)</f>
        <v>#VALUE!</v>
      </c>
      <c r="Q529" s="90" t="str">
        <f>IF(Worksheets!$I$45='Yield Calculations'!$M$4,'Yield Calculations'!L529*'Yield Calculations'!M529,IF(Worksheets!$I$45='Yield Calculations'!$N$4,'Yield Calculations'!L529*'Yield Calculations'!N529,IF(Worksheets!$I$45='Yield Calculations'!$O$4,'Yield Calculations'!L529*'Yield Calculations'!O529,IF(Worksheets!$I$45='Yield Calculations'!$P$4,'Yield Calculations'!L529*'Yield Calculations'!P529,"Too Many Lanes"))))</f>
        <v>Too Many Lanes</v>
      </c>
      <c r="R529" s="90" t="str">
        <f>IF(Worksheets!$I$45='Yield Calculations'!$M$4,'Yield Calculations'!M529,IF(Worksheets!$I$45='Yield Calculations'!$N$4,'Yield Calculations'!N529,IF(Worksheets!$I$45='Yield Calculations'!$O$4,'Yield Calculations'!O529,IF(Worksheets!$I$45='Yield Calculations'!$P$4,'Yield Calculations'!P529,"Too Many Lanes"))))</f>
        <v>Too Many Lanes</v>
      </c>
    </row>
    <row r="530" spans="1:18">
      <c r="A530" s="83">
        <f t="shared" si="8"/>
        <v>523</v>
      </c>
      <c r="B530" s="83" t="e">
        <f>Worksheets!$S$24*(A530-0.5)</f>
        <v>#VALUE!</v>
      </c>
      <c r="C530" s="90" t="e">
        <f>IF(Worksheets!$V$24&gt;=A530,Worksheets!$G$45*Worksheets!$AD$29*(1-Worksheets!$AD$29)^('Yield Calculations'!A530-1),0)</f>
        <v>#VALUE!</v>
      </c>
      <c r="D530" s="90" t="e">
        <f>IF(Worksheets!$V$24&gt;=A530,(Worksheets!$G$45-SUM($D$7:D529))*(((2*Worksheets!$G$44*(1-Worksheets!$G$44)*Worksheets!$AD$29)+(Worksheets!$G$44^2*Worksheets!$AD$29^2))/Worksheets!$G$45),0)</f>
        <v>#VALUE!</v>
      </c>
      <c r="E530" s="90" t="e">
        <f>IF(Worksheets!$V$24&gt;=A530,(Worksheets!$G$45-SUM($E$7:E529))*((Worksheets!$G$44^3*Worksheets!$AD$29^3+3*Worksheets!$G$44^2*(1-Worksheets!$G$44)*Worksheets!$AD$29^2+3*Worksheets!$G$44*(1-Worksheets!$G$44)^2*Worksheets!$AD$29)/Worksheets!$G$45),0)</f>
        <v>#VALUE!</v>
      </c>
      <c r="F530" s="90" t="e">
        <f>IF(Worksheets!$V$24&gt;=A530,(Worksheets!$G$45-SUM($F$7:F529))*((Worksheets!$G$44^4*Worksheets!$AD$29^4+4*Worksheets!$G$44^3*(1-Worksheets!$G$44)*Worksheets!$AD$29^3+6*Worksheets!$G$44^2*(1-Worksheets!$G$44)^2*Worksheets!$AD$29^2+4*Worksheets!$G$44*(1-Worksheets!$G$44^3)*Worksheets!$AD$29)/Worksheets!$G$45),0)</f>
        <v>#VALUE!</v>
      </c>
      <c r="G530" s="90" t="str">
        <f>IF(Worksheets!$D$45='Yield Calculations'!$C$4,'Yield Calculations'!B530*'Yield Calculations'!C530,IF(Worksheets!$D$45='Yield Calculations'!$D$4,'Yield Calculations'!B530*'Yield Calculations'!D530,IF(Worksheets!$D$45='Yield Calculations'!$E$4,'Yield Calculations'!B530*'Yield Calculations'!E530,IF(Worksheets!$D$45='Yield Calculations'!$F$4,'Yield Calculations'!B530*'Yield Calculations'!F530,"Too Many Lanes"))))</f>
        <v>Too Many Lanes</v>
      </c>
      <c r="H530" s="90" t="str">
        <f>IF(Worksheets!$D$45='Yield Calculations'!$C$4,'Yield Calculations'!C530,IF(Worksheets!$D$45='Yield Calculations'!$D$4,'Yield Calculations'!D530,IF(Worksheets!$D$45='Yield Calculations'!$E$4,'Yield Calculations'!E530,IF(Worksheets!$D$45='Yield Calculations'!$F$4,'Yield Calculations'!F530,"Too Many Lanes"))))</f>
        <v>Too Many Lanes</v>
      </c>
      <c r="K530" s="83">
        <v>523</v>
      </c>
      <c r="L530" s="83" t="e">
        <f>Worksheets!$X$24*(K530-0.5)</f>
        <v>#VALUE!</v>
      </c>
      <c r="M530" s="90" t="e">
        <f>IF(Worksheets!$AA$24&gt;=K530,Worksheets!$L$45*Worksheets!$AD$29*(1-Worksheets!$AD$29)^('Yield Calculations'!K530-1),0)</f>
        <v>#VALUE!</v>
      </c>
      <c r="N530" s="90" t="e">
        <f>IF(Worksheets!$AA$24&gt;=K530,(Worksheets!$L$45-SUM($N$7:N529))*(((2*Worksheets!$L$44*(1-Worksheets!$L$44)*Worksheets!$AD$29)+(Worksheets!$L$44^2*Worksheets!$AD$29^2))/Worksheets!$L$45),0)</f>
        <v>#VALUE!</v>
      </c>
      <c r="O530" s="90" t="e">
        <f>IF(Worksheets!$AA$24&gt;=K530,(Worksheets!$L$45-SUM($O$7:O529))*((Worksheets!$L$44^3*Worksheets!$AD$29^3+3*Worksheets!$L$44^2*(1-Worksheets!$L$44)*Worksheets!$AD$29^2+3*Worksheets!$L$44*(1-Worksheets!$L$44)^2*Worksheets!$AD$29)/Worksheets!$L$45),0)</f>
        <v>#VALUE!</v>
      </c>
      <c r="P530" s="90" t="e">
        <f>IF(Worksheets!$AA$24&gt;=K530,(Worksheets!$L$45-SUM($P$7:P529))*((Worksheets!$L$44^4*Worksheets!$AD$29^4+4*Worksheets!$L$44^3*(1-Worksheets!$L$44)*Worksheets!$AD$29^3+6*Worksheets!$L$44^2*(1-Worksheets!$L$44)^2*Worksheets!$AD$29^2+4*Worksheets!$L$44*(1-Worksheets!$L$44^3)*Worksheets!$AD$29)/Worksheets!$L$45),0)</f>
        <v>#VALUE!</v>
      </c>
      <c r="Q530" s="90" t="str">
        <f>IF(Worksheets!$I$45='Yield Calculations'!$M$4,'Yield Calculations'!L530*'Yield Calculations'!M530,IF(Worksheets!$I$45='Yield Calculations'!$N$4,'Yield Calculations'!L530*'Yield Calculations'!N530,IF(Worksheets!$I$45='Yield Calculations'!$O$4,'Yield Calculations'!L530*'Yield Calculations'!O530,IF(Worksheets!$I$45='Yield Calculations'!$P$4,'Yield Calculations'!L530*'Yield Calculations'!P530,"Too Many Lanes"))))</f>
        <v>Too Many Lanes</v>
      </c>
      <c r="R530" s="90" t="str">
        <f>IF(Worksheets!$I$45='Yield Calculations'!$M$4,'Yield Calculations'!M530,IF(Worksheets!$I$45='Yield Calculations'!$N$4,'Yield Calculations'!N530,IF(Worksheets!$I$45='Yield Calculations'!$O$4,'Yield Calculations'!O530,IF(Worksheets!$I$45='Yield Calculations'!$P$4,'Yield Calculations'!P530,"Too Many Lanes"))))</f>
        <v>Too Many Lanes</v>
      </c>
    </row>
    <row r="531" spans="1:18">
      <c r="A531" s="83">
        <f t="shared" si="8"/>
        <v>524</v>
      </c>
      <c r="B531" s="83" t="e">
        <f>Worksheets!$S$24*(A531-0.5)</f>
        <v>#VALUE!</v>
      </c>
      <c r="C531" s="90" t="e">
        <f>IF(Worksheets!$V$24&gt;=A531,Worksheets!$G$45*Worksheets!$AD$29*(1-Worksheets!$AD$29)^('Yield Calculations'!A531-1),0)</f>
        <v>#VALUE!</v>
      </c>
      <c r="D531" s="90" t="e">
        <f>IF(Worksheets!$V$24&gt;=A531,(Worksheets!$G$45-SUM($D$7:D530))*(((2*Worksheets!$G$44*(1-Worksheets!$G$44)*Worksheets!$AD$29)+(Worksheets!$G$44^2*Worksheets!$AD$29^2))/Worksheets!$G$45),0)</f>
        <v>#VALUE!</v>
      </c>
      <c r="E531" s="90" t="e">
        <f>IF(Worksheets!$V$24&gt;=A531,(Worksheets!$G$45-SUM($E$7:E530))*((Worksheets!$G$44^3*Worksheets!$AD$29^3+3*Worksheets!$G$44^2*(1-Worksheets!$G$44)*Worksheets!$AD$29^2+3*Worksheets!$G$44*(1-Worksheets!$G$44)^2*Worksheets!$AD$29)/Worksheets!$G$45),0)</f>
        <v>#VALUE!</v>
      </c>
      <c r="F531" s="90" t="e">
        <f>IF(Worksheets!$V$24&gt;=A531,(Worksheets!$G$45-SUM($F$7:F530))*((Worksheets!$G$44^4*Worksheets!$AD$29^4+4*Worksheets!$G$44^3*(1-Worksheets!$G$44)*Worksheets!$AD$29^3+6*Worksheets!$G$44^2*(1-Worksheets!$G$44)^2*Worksheets!$AD$29^2+4*Worksheets!$G$44*(1-Worksheets!$G$44^3)*Worksheets!$AD$29)/Worksheets!$G$45),0)</f>
        <v>#VALUE!</v>
      </c>
      <c r="G531" s="90" t="str">
        <f>IF(Worksheets!$D$45='Yield Calculations'!$C$4,'Yield Calculations'!B531*'Yield Calculations'!C531,IF(Worksheets!$D$45='Yield Calculations'!$D$4,'Yield Calculations'!B531*'Yield Calculations'!D531,IF(Worksheets!$D$45='Yield Calculations'!$E$4,'Yield Calculations'!B531*'Yield Calculations'!E531,IF(Worksheets!$D$45='Yield Calculations'!$F$4,'Yield Calculations'!B531*'Yield Calculations'!F531,"Too Many Lanes"))))</f>
        <v>Too Many Lanes</v>
      </c>
      <c r="H531" s="90" t="str">
        <f>IF(Worksheets!$D$45='Yield Calculations'!$C$4,'Yield Calculations'!C531,IF(Worksheets!$D$45='Yield Calculations'!$D$4,'Yield Calculations'!D531,IF(Worksheets!$D$45='Yield Calculations'!$E$4,'Yield Calculations'!E531,IF(Worksheets!$D$45='Yield Calculations'!$F$4,'Yield Calculations'!F531,"Too Many Lanes"))))</f>
        <v>Too Many Lanes</v>
      </c>
      <c r="K531" s="83">
        <v>524</v>
      </c>
      <c r="L531" s="83" t="e">
        <f>Worksheets!$X$24*(K531-0.5)</f>
        <v>#VALUE!</v>
      </c>
      <c r="M531" s="90" t="e">
        <f>IF(Worksheets!$AA$24&gt;=K531,Worksheets!$L$45*Worksheets!$AD$29*(1-Worksheets!$AD$29)^('Yield Calculations'!K531-1),0)</f>
        <v>#VALUE!</v>
      </c>
      <c r="N531" s="90" t="e">
        <f>IF(Worksheets!$AA$24&gt;=K531,(Worksheets!$L$45-SUM($N$7:N530))*(((2*Worksheets!$L$44*(1-Worksheets!$L$44)*Worksheets!$AD$29)+(Worksheets!$L$44^2*Worksheets!$AD$29^2))/Worksheets!$L$45),0)</f>
        <v>#VALUE!</v>
      </c>
      <c r="O531" s="90" t="e">
        <f>IF(Worksheets!$AA$24&gt;=K531,(Worksheets!$L$45-SUM($O$7:O530))*((Worksheets!$L$44^3*Worksheets!$AD$29^3+3*Worksheets!$L$44^2*(1-Worksheets!$L$44)*Worksheets!$AD$29^2+3*Worksheets!$L$44*(1-Worksheets!$L$44)^2*Worksheets!$AD$29)/Worksheets!$L$45),0)</f>
        <v>#VALUE!</v>
      </c>
      <c r="P531" s="90" t="e">
        <f>IF(Worksheets!$AA$24&gt;=K531,(Worksheets!$L$45-SUM($P$7:P530))*((Worksheets!$L$44^4*Worksheets!$AD$29^4+4*Worksheets!$L$44^3*(1-Worksheets!$L$44)*Worksheets!$AD$29^3+6*Worksheets!$L$44^2*(1-Worksheets!$L$44)^2*Worksheets!$AD$29^2+4*Worksheets!$L$44*(1-Worksheets!$L$44^3)*Worksheets!$AD$29)/Worksheets!$L$45),0)</f>
        <v>#VALUE!</v>
      </c>
      <c r="Q531" s="90" t="str">
        <f>IF(Worksheets!$I$45='Yield Calculations'!$M$4,'Yield Calculations'!L531*'Yield Calculations'!M531,IF(Worksheets!$I$45='Yield Calculations'!$N$4,'Yield Calculations'!L531*'Yield Calculations'!N531,IF(Worksheets!$I$45='Yield Calculations'!$O$4,'Yield Calculations'!L531*'Yield Calculations'!O531,IF(Worksheets!$I$45='Yield Calculations'!$P$4,'Yield Calculations'!L531*'Yield Calculations'!P531,"Too Many Lanes"))))</f>
        <v>Too Many Lanes</v>
      </c>
      <c r="R531" s="90" t="str">
        <f>IF(Worksheets!$I$45='Yield Calculations'!$M$4,'Yield Calculations'!M531,IF(Worksheets!$I$45='Yield Calculations'!$N$4,'Yield Calculations'!N531,IF(Worksheets!$I$45='Yield Calculations'!$O$4,'Yield Calculations'!O531,IF(Worksheets!$I$45='Yield Calculations'!$P$4,'Yield Calculations'!P531,"Too Many Lanes"))))</f>
        <v>Too Many Lanes</v>
      </c>
    </row>
    <row r="532" spans="1:18">
      <c r="A532" s="83">
        <f t="shared" si="8"/>
        <v>525</v>
      </c>
      <c r="B532" s="83" t="e">
        <f>Worksheets!$S$24*(A532-0.5)</f>
        <v>#VALUE!</v>
      </c>
      <c r="C532" s="90" t="e">
        <f>IF(Worksheets!$V$24&gt;=A532,Worksheets!$G$45*Worksheets!$AD$29*(1-Worksheets!$AD$29)^('Yield Calculations'!A532-1),0)</f>
        <v>#VALUE!</v>
      </c>
      <c r="D532" s="90" t="e">
        <f>IF(Worksheets!$V$24&gt;=A532,(Worksheets!$G$45-SUM($D$7:D531))*(((2*Worksheets!$G$44*(1-Worksheets!$G$44)*Worksheets!$AD$29)+(Worksheets!$G$44^2*Worksheets!$AD$29^2))/Worksheets!$G$45),0)</f>
        <v>#VALUE!</v>
      </c>
      <c r="E532" s="90" t="e">
        <f>IF(Worksheets!$V$24&gt;=A532,(Worksheets!$G$45-SUM($E$7:E531))*((Worksheets!$G$44^3*Worksheets!$AD$29^3+3*Worksheets!$G$44^2*(1-Worksheets!$G$44)*Worksheets!$AD$29^2+3*Worksheets!$G$44*(1-Worksheets!$G$44)^2*Worksheets!$AD$29)/Worksheets!$G$45),0)</f>
        <v>#VALUE!</v>
      </c>
      <c r="F532" s="90" t="e">
        <f>IF(Worksheets!$V$24&gt;=A532,(Worksheets!$G$45-SUM($F$7:F531))*((Worksheets!$G$44^4*Worksheets!$AD$29^4+4*Worksheets!$G$44^3*(1-Worksheets!$G$44)*Worksheets!$AD$29^3+6*Worksheets!$G$44^2*(1-Worksheets!$G$44)^2*Worksheets!$AD$29^2+4*Worksheets!$G$44*(1-Worksheets!$G$44^3)*Worksheets!$AD$29)/Worksheets!$G$45),0)</f>
        <v>#VALUE!</v>
      </c>
      <c r="G532" s="90" t="str">
        <f>IF(Worksheets!$D$45='Yield Calculations'!$C$4,'Yield Calculations'!B532*'Yield Calculations'!C532,IF(Worksheets!$D$45='Yield Calculations'!$D$4,'Yield Calculations'!B532*'Yield Calculations'!D532,IF(Worksheets!$D$45='Yield Calculations'!$E$4,'Yield Calculations'!B532*'Yield Calculations'!E532,IF(Worksheets!$D$45='Yield Calculations'!$F$4,'Yield Calculations'!B532*'Yield Calculations'!F532,"Too Many Lanes"))))</f>
        <v>Too Many Lanes</v>
      </c>
      <c r="H532" s="90" t="str">
        <f>IF(Worksheets!$D$45='Yield Calculations'!$C$4,'Yield Calculations'!C532,IF(Worksheets!$D$45='Yield Calculations'!$D$4,'Yield Calculations'!D532,IF(Worksheets!$D$45='Yield Calculations'!$E$4,'Yield Calculations'!E532,IF(Worksheets!$D$45='Yield Calculations'!$F$4,'Yield Calculations'!F532,"Too Many Lanes"))))</f>
        <v>Too Many Lanes</v>
      </c>
      <c r="K532" s="83">
        <v>525</v>
      </c>
      <c r="L532" s="83" t="e">
        <f>Worksheets!$X$24*(K532-0.5)</f>
        <v>#VALUE!</v>
      </c>
      <c r="M532" s="90" t="e">
        <f>IF(Worksheets!$AA$24&gt;=K532,Worksheets!$L$45*Worksheets!$AD$29*(1-Worksheets!$AD$29)^('Yield Calculations'!K532-1),0)</f>
        <v>#VALUE!</v>
      </c>
      <c r="N532" s="90" t="e">
        <f>IF(Worksheets!$AA$24&gt;=K532,(Worksheets!$L$45-SUM($N$7:N531))*(((2*Worksheets!$L$44*(1-Worksheets!$L$44)*Worksheets!$AD$29)+(Worksheets!$L$44^2*Worksheets!$AD$29^2))/Worksheets!$L$45),0)</f>
        <v>#VALUE!</v>
      </c>
      <c r="O532" s="90" t="e">
        <f>IF(Worksheets!$AA$24&gt;=K532,(Worksheets!$L$45-SUM($O$7:O531))*((Worksheets!$L$44^3*Worksheets!$AD$29^3+3*Worksheets!$L$44^2*(1-Worksheets!$L$44)*Worksheets!$AD$29^2+3*Worksheets!$L$44*(1-Worksheets!$L$44)^2*Worksheets!$AD$29)/Worksheets!$L$45),0)</f>
        <v>#VALUE!</v>
      </c>
      <c r="P532" s="90" t="e">
        <f>IF(Worksheets!$AA$24&gt;=K532,(Worksheets!$L$45-SUM($P$7:P531))*((Worksheets!$L$44^4*Worksheets!$AD$29^4+4*Worksheets!$L$44^3*(1-Worksheets!$L$44)*Worksheets!$AD$29^3+6*Worksheets!$L$44^2*(1-Worksheets!$L$44)^2*Worksheets!$AD$29^2+4*Worksheets!$L$44*(1-Worksheets!$L$44^3)*Worksheets!$AD$29)/Worksheets!$L$45),0)</f>
        <v>#VALUE!</v>
      </c>
      <c r="Q532" s="90" t="str">
        <f>IF(Worksheets!$I$45='Yield Calculations'!$M$4,'Yield Calculations'!L532*'Yield Calculations'!M532,IF(Worksheets!$I$45='Yield Calculations'!$N$4,'Yield Calculations'!L532*'Yield Calculations'!N532,IF(Worksheets!$I$45='Yield Calculations'!$O$4,'Yield Calculations'!L532*'Yield Calculations'!O532,IF(Worksheets!$I$45='Yield Calculations'!$P$4,'Yield Calculations'!L532*'Yield Calculations'!P532,"Too Many Lanes"))))</f>
        <v>Too Many Lanes</v>
      </c>
      <c r="R532" s="90" t="str">
        <f>IF(Worksheets!$I$45='Yield Calculations'!$M$4,'Yield Calculations'!M532,IF(Worksheets!$I$45='Yield Calculations'!$N$4,'Yield Calculations'!N532,IF(Worksheets!$I$45='Yield Calculations'!$O$4,'Yield Calculations'!O532,IF(Worksheets!$I$45='Yield Calculations'!$P$4,'Yield Calculations'!P532,"Too Many Lanes"))))</f>
        <v>Too Many Lanes</v>
      </c>
    </row>
    <row r="533" spans="1:18">
      <c r="A533" s="83">
        <f t="shared" si="8"/>
        <v>526</v>
      </c>
      <c r="B533" s="83" t="e">
        <f>Worksheets!$S$24*(A533-0.5)</f>
        <v>#VALUE!</v>
      </c>
      <c r="C533" s="90" t="e">
        <f>IF(Worksheets!$V$24&gt;=A533,Worksheets!$G$45*Worksheets!$AD$29*(1-Worksheets!$AD$29)^('Yield Calculations'!A533-1),0)</f>
        <v>#VALUE!</v>
      </c>
      <c r="D533" s="90" t="e">
        <f>IF(Worksheets!$V$24&gt;=A533,(Worksheets!$G$45-SUM($D$7:D532))*(((2*Worksheets!$G$44*(1-Worksheets!$G$44)*Worksheets!$AD$29)+(Worksheets!$G$44^2*Worksheets!$AD$29^2))/Worksheets!$G$45),0)</f>
        <v>#VALUE!</v>
      </c>
      <c r="E533" s="90" t="e">
        <f>IF(Worksheets!$V$24&gt;=A533,(Worksheets!$G$45-SUM($E$7:E532))*((Worksheets!$G$44^3*Worksheets!$AD$29^3+3*Worksheets!$G$44^2*(1-Worksheets!$G$44)*Worksheets!$AD$29^2+3*Worksheets!$G$44*(1-Worksheets!$G$44)^2*Worksheets!$AD$29)/Worksheets!$G$45),0)</f>
        <v>#VALUE!</v>
      </c>
      <c r="F533" s="90" t="e">
        <f>IF(Worksheets!$V$24&gt;=A533,(Worksheets!$G$45-SUM($F$7:F532))*((Worksheets!$G$44^4*Worksheets!$AD$29^4+4*Worksheets!$G$44^3*(1-Worksheets!$G$44)*Worksheets!$AD$29^3+6*Worksheets!$G$44^2*(1-Worksheets!$G$44)^2*Worksheets!$AD$29^2+4*Worksheets!$G$44*(1-Worksheets!$G$44^3)*Worksheets!$AD$29)/Worksheets!$G$45),0)</f>
        <v>#VALUE!</v>
      </c>
      <c r="G533" s="90" t="str">
        <f>IF(Worksheets!$D$45='Yield Calculations'!$C$4,'Yield Calculations'!B533*'Yield Calculations'!C533,IF(Worksheets!$D$45='Yield Calculations'!$D$4,'Yield Calculations'!B533*'Yield Calculations'!D533,IF(Worksheets!$D$45='Yield Calculations'!$E$4,'Yield Calculations'!B533*'Yield Calculations'!E533,IF(Worksheets!$D$45='Yield Calculations'!$F$4,'Yield Calculations'!B533*'Yield Calculations'!F533,"Too Many Lanes"))))</f>
        <v>Too Many Lanes</v>
      </c>
      <c r="H533" s="90" t="str">
        <f>IF(Worksheets!$D$45='Yield Calculations'!$C$4,'Yield Calculations'!C533,IF(Worksheets!$D$45='Yield Calculations'!$D$4,'Yield Calculations'!D533,IF(Worksheets!$D$45='Yield Calculations'!$E$4,'Yield Calculations'!E533,IF(Worksheets!$D$45='Yield Calculations'!$F$4,'Yield Calculations'!F533,"Too Many Lanes"))))</f>
        <v>Too Many Lanes</v>
      </c>
      <c r="K533" s="83">
        <v>526</v>
      </c>
      <c r="L533" s="83" t="e">
        <f>Worksheets!$X$24*(K533-0.5)</f>
        <v>#VALUE!</v>
      </c>
      <c r="M533" s="90" t="e">
        <f>IF(Worksheets!$AA$24&gt;=K533,Worksheets!$L$45*Worksheets!$AD$29*(1-Worksheets!$AD$29)^('Yield Calculations'!K533-1),0)</f>
        <v>#VALUE!</v>
      </c>
      <c r="N533" s="90" t="e">
        <f>IF(Worksheets!$AA$24&gt;=K533,(Worksheets!$L$45-SUM($N$7:N532))*(((2*Worksheets!$L$44*(1-Worksheets!$L$44)*Worksheets!$AD$29)+(Worksheets!$L$44^2*Worksheets!$AD$29^2))/Worksheets!$L$45),0)</f>
        <v>#VALUE!</v>
      </c>
      <c r="O533" s="90" t="e">
        <f>IF(Worksheets!$AA$24&gt;=K533,(Worksheets!$L$45-SUM($O$7:O532))*((Worksheets!$L$44^3*Worksheets!$AD$29^3+3*Worksheets!$L$44^2*(1-Worksheets!$L$44)*Worksheets!$AD$29^2+3*Worksheets!$L$44*(1-Worksheets!$L$44)^2*Worksheets!$AD$29)/Worksheets!$L$45),0)</f>
        <v>#VALUE!</v>
      </c>
      <c r="P533" s="90" t="e">
        <f>IF(Worksheets!$AA$24&gt;=K533,(Worksheets!$L$45-SUM($P$7:P532))*((Worksheets!$L$44^4*Worksheets!$AD$29^4+4*Worksheets!$L$44^3*(1-Worksheets!$L$44)*Worksheets!$AD$29^3+6*Worksheets!$L$44^2*(1-Worksheets!$L$44)^2*Worksheets!$AD$29^2+4*Worksheets!$L$44*(1-Worksheets!$L$44^3)*Worksheets!$AD$29)/Worksheets!$L$45),0)</f>
        <v>#VALUE!</v>
      </c>
      <c r="Q533" s="90" t="str">
        <f>IF(Worksheets!$I$45='Yield Calculations'!$M$4,'Yield Calculations'!L533*'Yield Calculations'!M533,IF(Worksheets!$I$45='Yield Calculations'!$N$4,'Yield Calculations'!L533*'Yield Calculations'!N533,IF(Worksheets!$I$45='Yield Calculations'!$O$4,'Yield Calculations'!L533*'Yield Calculations'!O533,IF(Worksheets!$I$45='Yield Calculations'!$P$4,'Yield Calculations'!L533*'Yield Calculations'!P533,"Too Many Lanes"))))</f>
        <v>Too Many Lanes</v>
      </c>
      <c r="R533" s="90" t="str">
        <f>IF(Worksheets!$I$45='Yield Calculations'!$M$4,'Yield Calculations'!M533,IF(Worksheets!$I$45='Yield Calculations'!$N$4,'Yield Calculations'!N533,IF(Worksheets!$I$45='Yield Calculations'!$O$4,'Yield Calculations'!O533,IF(Worksheets!$I$45='Yield Calculations'!$P$4,'Yield Calculations'!P533,"Too Many Lanes"))))</f>
        <v>Too Many Lanes</v>
      </c>
    </row>
    <row r="534" spans="1:18">
      <c r="A534" s="83">
        <f t="shared" si="8"/>
        <v>527</v>
      </c>
      <c r="B534" s="83" t="e">
        <f>Worksheets!$S$24*(A534-0.5)</f>
        <v>#VALUE!</v>
      </c>
      <c r="C534" s="90" t="e">
        <f>IF(Worksheets!$V$24&gt;=A534,Worksheets!$G$45*Worksheets!$AD$29*(1-Worksheets!$AD$29)^('Yield Calculations'!A534-1),0)</f>
        <v>#VALUE!</v>
      </c>
      <c r="D534" s="90" t="e">
        <f>IF(Worksheets!$V$24&gt;=A534,(Worksheets!$G$45-SUM($D$7:D533))*(((2*Worksheets!$G$44*(1-Worksheets!$G$44)*Worksheets!$AD$29)+(Worksheets!$G$44^2*Worksheets!$AD$29^2))/Worksheets!$G$45),0)</f>
        <v>#VALUE!</v>
      </c>
      <c r="E534" s="90" t="e">
        <f>IF(Worksheets!$V$24&gt;=A534,(Worksheets!$G$45-SUM($E$7:E533))*((Worksheets!$G$44^3*Worksheets!$AD$29^3+3*Worksheets!$G$44^2*(1-Worksheets!$G$44)*Worksheets!$AD$29^2+3*Worksheets!$G$44*(1-Worksheets!$G$44)^2*Worksheets!$AD$29)/Worksheets!$G$45),0)</f>
        <v>#VALUE!</v>
      </c>
      <c r="F534" s="90" t="e">
        <f>IF(Worksheets!$V$24&gt;=A534,(Worksheets!$G$45-SUM($F$7:F533))*((Worksheets!$G$44^4*Worksheets!$AD$29^4+4*Worksheets!$G$44^3*(1-Worksheets!$G$44)*Worksheets!$AD$29^3+6*Worksheets!$G$44^2*(1-Worksheets!$G$44)^2*Worksheets!$AD$29^2+4*Worksheets!$G$44*(1-Worksheets!$G$44^3)*Worksheets!$AD$29)/Worksheets!$G$45),0)</f>
        <v>#VALUE!</v>
      </c>
      <c r="G534" s="90" t="str">
        <f>IF(Worksheets!$D$45='Yield Calculations'!$C$4,'Yield Calculations'!B534*'Yield Calculations'!C534,IF(Worksheets!$D$45='Yield Calculations'!$D$4,'Yield Calculations'!B534*'Yield Calculations'!D534,IF(Worksheets!$D$45='Yield Calculations'!$E$4,'Yield Calculations'!B534*'Yield Calculations'!E534,IF(Worksheets!$D$45='Yield Calculations'!$F$4,'Yield Calculations'!B534*'Yield Calculations'!F534,"Too Many Lanes"))))</f>
        <v>Too Many Lanes</v>
      </c>
      <c r="H534" s="90" t="str">
        <f>IF(Worksheets!$D$45='Yield Calculations'!$C$4,'Yield Calculations'!C534,IF(Worksheets!$D$45='Yield Calculations'!$D$4,'Yield Calculations'!D534,IF(Worksheets!$D$45='Yield Calculations'!$E$4,'Yield Calculations'!E534,IF(Worksheets!$D$45='Yield Calculations'!$F$4,'Yield Calculations'!F534,"Too Many Lanes"))))</f>
        <v>Too Many Lanes</v>
      </c>
      <c r="K534" s="83">
        <v>527</v>
      </c>
      <c r="L534" s="83" t="e">
        <f>Worksheets!$X$24*(K534-0.5)</f>
        <v>#VALUE!</v>
      </c>
      <c r="M534" s="90" t="e">
        <f>IF(Worksheets!$AA$24&gt;=K534,Worksheets!$L$45*Worksheets!$AD$29*(1-Worksheets!$AD$29)^('Yield Calculations'!K534-1),0)</f>
        <v>#VALUE!</v>
      </c>
      <c r="N534" s="90" t="e">
        <f>IF(Worksheets!$AA$24&gt;=K534,(Worksheets!$L$45-SUM($N$7:N533))*(((2*Worksheets!$L$44*(1-Worksheets!$L$44)*Worksheets!$AD$29)+(Worksheets!$L$44^2*Worksheets!$AD$29^2))/Worksheets!$L$45),0)</f>
        <v>#VALUE!</v>
      </c>
      <c r="O534" s="90" t="e">
        <f>IF(Worksheets!$AA$24&gt;=K534,(Worksheets!$L$45-SUM($O$7:O533))*((Worksheets!$L$44^3*Worksheets!$AD$29^3+3*Worksheets!$L$44^2*(1-Worksheets!$L$44)*Worksheets!$AD$29^2+3*Worksheets!$L$44*(1-Worksheets!$L$44)^2*Worksheets!$AD$29)/Worksheets!$L$45),0)</f>
        <v>#VALUE!</v>
      </c>
      <c r="P534" s="90" t="e">
        <f>IF(Worksheets!$AA$24&gt;=K534,(Worksheets!$L$45-SUM($P$7:P533))*((Worksheets!$L$44^4*Worksheets!$AD$29^4+4*Worksheets!$L$44^3*(1-Worksheets!$L$44)*Worksheets!$AD$29^3+6*Worksheets!$L$44^2*(1-Worksheets!$L$44)^2*Worksheets!$AD$29^2+4*Worksheets!$L$44*(1-Worksheets!$L$44^3)*Worksheets!$AD$29)/Worksheets!$L$45),0)</f>
        <v>#VALUE!</v>
      </c>
      <c r="Q534" s="90" t="str">
        <f>IF(Worksheets!$I$45='Yield Calculations'!$M$4,'Yield Calculations'!L534*'Yield Calculations'!M534,IF(Worksheets!$I$45='Yield Calculations'!$N$4,'Yield Calculations'!L534*'Yield Calculations'!N534,IF(Worksheets!$I$45='Yield Calculations'!$O$4,'Yield Calculations'!L534*'Yield Calculations'!O534,IF(Worksheets!$I$45='Yield Calculations'!$P$4,'Yield Calculations'!L534*'Yield Calculations'!P534,"Too Many Lanes"))))</f>
        <v>Too Many Lanes</v>
      </c>
      <c r="R534" s="90" t="str">
        <f>IF(Worksheets!$I$45='Yield Calculations'!$M$4,'Yield Calculations'!M534,IF(Worksheets!$I$45='Yield Calculations'!$N$4,'Yield Calculations'!N534,IF(Worksheets!$I$45='Yield Calculations'!$O$4,'Yield Calculations'!O534,IF(Worksheets!$I$45='Yield Calculations'!$P$4,'Yield Calculations'!P534,"Too Many Lanes"))))</f>
        <v>Too Many Lanes</v>
      </c>
    </row>
    <row r="535" spans="1:18">
      <c r="A535" s="83">
        <f t="shared" si="8"/>
        <v>528</v>
      </c>
      <c r="B535" s="83" t="e">
        <f>Worksheets!$S$24*(A535-0.5)</f>
        <v>#VALUE!</v>
      </c>
      <c r="C535" s="90" t="e">
        <f>IF(Worksheets!$V$24&gt;=A535,Worksheets!$G$45*Worksheets!$AD$29*(1-Worksheets!$AD$29)^('Yield Calculations'!A535-1),0)</f>
        <v>#VALUE!</v>
      </c>
      <c r="D535" s="90" t="e">
        <f>IF(Worksheets!$V$24&gt;=A535,(Worksheets!$G$45-SUM($D$7:D534))*(((2*Worksheets!$G$44*(1-Worksheets!$G$44)*Worksheets!$AD$29)+(Worksheets!$G$44^2*Worksheets!$AD$29^2))/Worksheets!$G$45),0)</f>
        <v>#VALUE!</v>
      </c>
      <c r="E535" s="90" t="e">
        <f>IF(Worksheets!$V$24&gt;=A535,(Worksheets!$G$45-SUM($E$7:E534))*((Worksheets!$G$44^3*Worksheets!$AD$29^3+3*Worksheets!$G$44^2*(1-Worksheets!$G$44)*Worksheets!$AD$29^2+3*Worksheets!$G$44*(1-Worksheets!$G$44)^2*Worksheets!$AD$29)/Worksheets!$G$45),0)</f>
        <v>#VALUE!</v>
      </c>
      <c r="F535" s="90" t="e">
        <f>IF(Worksheets!$V$24&gt;=A535,(Worksheets!$G$45-SUM($F$7:F534))*((Worksheets!$G$44^4*Worksheets!$AD$29^4+4*Worksheets!$G$44^3*(1-Worksheets!$G$44)*Worksheets!$AD$29^3+6*Worksheets!$G$44^2*(1-Worksheets!$G$44)^2*Worksheets!$AD$29^2+4*Worksheets!$G$44*(1-Worksheets!$G$44^3)*Worksheets!$AD$29)/Worksheets!$G$45),0)</f>
        <v>#VALUE!</v>
      </c>
      <c r="G535" s="90" t="str">
        <f>IF(Worksheets!$D$45='Yield Calculations'!$C$4,'Yield Calculations'!B535*'Yield Calculations'!C535,IF(Worksheets!$D$45='Yield Calculations'!$D$4,'Yield Calculations'!B535*'Yield Calculations'!D535,IF(Worksheets!$D$45='Yield Calculations'!$E$4,'Yield Calculations'!B535*'Yield Calculations'!E535,IF(Worksheets!$D$45='Yield Calculations'!$F$4,'Yield Calculations'!B535*'Yield Calculations'!F535,"Too Many Lanes"))))</f>
        <v>Too Many Lanes</v>
      </c>
      <c r="H535" s="90" t="str">
        <f>IF(Worksheets!$D$45='Yield Calculations'!$C$4,'Yield Calculations'!C535,IF(Worksheets!$D$45='Yield Calculations'!$D$4,'Yield Calculations'!D535,IF(Worksheets!$D$45='Yield Calculations'!$E$4,'Yield Calculations'!E535,IF(Worksheets!$D$45='Yield Calculations'!$F$4,'Yield Calculations'!F535,"Too Many Lanes"))))</f>
        <v>Too Many Lanes</v>
      </c>
      <c r="K535" s="83">
        <v>528</v>
      </c>
      <c r="L535" s="83" t="e">
        <f>Worksheets!$X$24*(K535-0.5)</f>
        <v>#VALUE!</v>
      </c>
      <c r="M535" s="90" t="e">
        <f>IF(Worksheets!$AA$24&gt;=K535,Worksheets!$L$45*Worksheets!$AD$29*(1-Worksheets!$AD$29)^('Yield Calculations'!K535-1),0)</f>
        <v>#VALUE!</v>
      </c>
      <c r="N535" s="90" t="e">
        <f>IF(Worksheets!$AA$24&gt;=K535,(Worksheets!$L$45-SUM($N$7:N534))*(((2*Worksheets!$L$44*(1-Worksheets!$L$44)*Worksheets!$AD$29)+(Worksheets!$L$44^2*Worksheets!$AD$29^2))/Worksheets!$L$45),0)</f>
        <v>#VALUE!</v>
      </c>
      <c r="O535" s="90" t="e">
        <f>IF(Worksheets!$AA$24&gt;=K535,(Worksheets!$L$45-SUM($O$7:O534))*((Worksheets!$L$44^3*Worksheets!$AD$29^3+3*Worksheets!$L$44^2*(1-Worksheets!$L$44)*Worksheets!$AD$29^2+3*Worksheets!$L$44*(1-Worksheets!$L$44)^2*Worksheets!$AD$29)/Worksheets!$L$45),0)</f>
        <v>#VALUE!</v>
      </c>
      <c r="P535" s="90" t="e">
        <f>IF(Worksheets!$AA$24&gt;=K535,(Worksheets!$L$45-SUM($P$7:P534))*((Worksheets!$L$44^4*Worksheets!$AD$29^4+4*Worksheets!$L$44^3*(1-Worksheets!$L$44)*Worksheets!$AD$29^3+6*Worksheets!$L$44^2*(1-Worksheets!$L$44)^2*Worksheets!$AD$29^2+4*Worksheets!$L$44*(1-Worksheets!$L$44^3)*Worksheets!$AD$29)/Worksheets!$L$45),0)</f>
        <v>#VALUE!</v>
      </c>
      <c r="Q535" s="90" t="str">
        <f>IF(Worksheets!$I$45='Yield Calculations'!$M$4,'Yield Calculations'!L535*'Yield Calculations'!M535,IF(Worksheets!$I$45='Yield Calculations'!$N$4,'Yield Calculations'!L535*'Yield Calculations'!N535,IF(Worksheets!$I$45='Yield Calculations'!$O$4,'Yield Calculations'!L535*'Yield Calculations'!O535,IF(Worksheets!$I$45='Yield Calculations'!$P$4,'Yield Calculations'!L535*'Yield Calculations'!P535,"Too Many Lanes"))))</f>
        <v>Too Many Lanes</v>
      </c>
      <c r="R535" s="90" t="str">
        <f>IF(Worksheets!$I$45='Yield Calculations'!$M$4,'Yield Calculations'!M535,IF(Worksheets!$I$45='Yield Calculations'!$N$4,'Yield Calculations'!N535,IF(Worksheets!$I$45='Yield Calculations'!$O$4,'Yield Calculations'!O535,IF(Worksheets!$I$45='Yield Calculations'!$P$4,'Yield Calculations'!P535,"Too Many Lanes"))))</f>
        <v>Too Many Lanes</v>
      </c>
    </row>
    <row r="536" spans="1:18">
      <c r="A536" s="83">
        <f t="shared" si="8"/>
        <v>529</v>
      </c>
      <c r="B536" s="83" t="e">
        <f>Worksheets!$S$24*(A536-0.5)</f>
        <v>#VALUE!</v>
      </c>
      <c r="C536" s="90" t="e">
        <f>IF(Worksheets!$V$24&gt;=A536,Worksheets!$G$45*Worksheets!$AD$29*(1-Worksheets!$AD$29)^('Yield Calculations'!A536-1),0)</f>
        <v>#VALUE!</v>
      </c>
      <c r="D536" s="90" t="e">
        <f>IF(Worksheets!$V$24&gt;=A536,(Worksheets!$G$45-SUM($D$7:D535))*(((2*Worksheets!$G$44*(1-Worksheets!$G$44)*Worksheets!$AD$29)+(Worksheets!$G$44^2*Worksheets!$AD$29^2))/Worksheets!$G$45),0)</f>
        <v>#VALUE!</v>
      </c>
      <c r="E536" s="90" t="e">
        <f>IF(Worksheets!$V$24&gt;=A536,(Worksheets!$G$45-SUM($E$7:E535))*((Worksheets!$G$44^3*Worksheets!$AD$29^3+3*Worksheets!$G$44^2*(1-Worksheets!$G$44)*Worksheets!$AD$29^2+3*Worksheets!$G$44*(1-Worksheets!$G$44)^2*Worksheets!$AD$29)/Worksheets!$G$45),0)</f>
        <v>#VALUE!</v>
      </c>
      <c r="F536" s="90" t="e">
        <f>IF(Worksheets!$V$24&gt;=A536,(Worksheets!$G$45-SUM($F$7:F535))*((Worksheets!$G$44^4*Worksheets!$AD$29^4+4*Worksheets!$G$44^3*(1-Worksheets!$G$44)*Worksheets!$AD$29^3+6*Worksheets!$G$44^2*(1-Worksheets!$G$44)^2*Worksheets!$AD$29^2+4*Worksheets!$G$44*(1-Worksheets!$G$44^3)*Worksheets!$AD$29)/Worksheets!$G$45),0)</f>
        <v>#VALUE!</v>
      </c>
      <c r="G536" s="90" t="str">
        <f>IF(Worksheets!$D$45='Yield Calculations'!$C$4,'Yield Calculations'!B536*'Yield Calculations'!C536,IF(Worksheets!$D$45='Yield Calculations'!$D$4,'Yield Calculations'!B536*'Yield Calculations'!D536,IF(Worksheets!$D$45='Yield Calculations'!$E$4,'Yield Calculations'!B536*'Yield Calculations'!E536,IF(Worksheets!$D$45='Yield Calculations'!$F$4,'Yield Calculations'!B536*'Yield Calculations'!F536,"Too Many Lanes"))))</f>
        <v>Too Many Lanes</v>
      </c>
      <c r="H536" s="90" t="str">
        <f>IF(Worksheets!$D$45='Yield Calculations'!$C$4,'Yield Calculations'!C536,IF(Worksheets!$D$45='Yield Calculations'!$D$4,'Yield Calculations'!D536,IF(Worksheets!$D$45='Yield Calculations'!$E$4,'Yield Calculations'!E536,IF(Worksheets!$D$45='Yield Calculations'!$F$4,'Yield Calculations'!F536,"Too Many Lanes"))))</f>
        <v>Too Many Lanes</v>
      </c>
      <c r="K536" s="83">
        <v>529</v>
      </c>
      <c r="L536" s="83" t="e">
        <f>Worksheets!$X$24*(K536-0.5)</f>
        <v>#VALUE!</v>
      </c>
      <c r="M536" s="90" t="e">
        <f>IF(Worksheets!$AA$24&gt;=K536,Worksheets!$L$45*Worksheets!$AD$29*(1-Worksheets!$AD$29)^('Yield Calculations'!K536-1),0)</f>
        <v>#VALUE!</v>
      </c>
      <c r="N536" s="90" t="e">
        <f>IF(Worksheets!$AA$24&gt;=K536,(Worksheets!$L$45-SUM($N$7:N535))*(((2*Worksheets!$L$44*(1-Worksheets!$L$44)*Worksheets!$AD$29)+(Worksheets!$L$44^2*Worksheets!$AD$29^2))/Worksheets!$L$45),0)</f>
        <v>#VALUE!</v>
      </c>
      <c r="O536" s="90" t="e">
        <f>IF(Worksheets!$AA$24&gt;=K536,(Worksheets!$L$45-SUM($O$7:O535))*((Worksheets!$L$44^3*Worksheets!$AD$29^3+3*Worksheets!$L$44^2*(1-Worksheets!$L$44)*Worksheets!$AD$29^2+3*Worksheets!$L$44*(1-Worksheets!$L$44)^2*Worksheets!$AD$29)/Worksheets!$L$45),0)</f>
        <v>#VALUE!</v>
      </c>
      <c r="P536" s="90" t="e">
        <f>IF(Worksheets!$AA$24&gt;=K536,(Worksheets!$L$45-SUM($P$7:P535))*((Worksheets!$L$44^4*Worksheets!$AD$29^4+4*Worksheets!$L$44^3*(1-Worksheets!$L$44)*Worksheets!$AD$29^3+6*Worksheets!$L$44^2*(1-Worksheets!$L$44)^2*Worksheets!$AD$29^2+4*Worksheets!$L$44*(1-Worksheets!$L$44^3)*Worksheets!$AD$29)/Worksheets!$L$45),0)</f>
        <v>#VALUE!</v>
      </c>
      <c r="Q536" s="90" t="str">
        <f>IF(Worksheets!$I$45='Yield Calculations'!$M$4,'Yield Calculations'!L536*'Yield Calculations'!M536,IF(Worksheets!$I$45='Yield Calculations'!$N$4,'Yield Calculations'!L536*'Yield Calculations'!N536,IF(Worksheets!$I$45='Yield Calculations'!$O$4,'Yield Calculations'!L536*'Yield Calculations'!O536,IF(Worksheets!$I$45='Yield Calculations'!$P$4,'Yield Calculations'!L536*'Yield Calculations'!P536,"Too Many Lanes"))))</f>
        <v>Too Many Lanes</v>
      </c>
      <c r="R536" s="90" t="str">
        <f>IF(Worksheets!$I$45='Yield Calculations'!$M$4,'Yield Calculations'!M536,IF(Worksheets!$I$45='Yield Calculations'!$N$4,'Yield Calculations'!N536,IF(Worksheets!$I$45='Yield Calculations'!$O$4,'Yield Calculations'!O536,IF(Worksheets!$I$45='Yield Calculations'!$P$4,'Yield Calculations'!P536,"Too Many Lanes"))))</f>
        <v>Too Many Lanes</v>
      </c>
    </row>
    <row r="537" spans="1:18">
      <c r="A537" s="83">
        <f t="shared" si="8"/>
        <v>530</v>
      </c>
      <c r="B537" s="83" t="e">
        <f>Worksheets!$S$24*(A537-0.5)</f>
        <v>#VALUE!</v>
      </c>
      <c r="C537" s="90" t="e">
        <f>IF(Worksheets!$V$24&gt;=A537,Worksheets!$G$45*Worksheets!$AD$29*(1-Worksheets!$AD$29)^('Yield Calculations'!A537-1),0)</f>
        <v>#VALUE!</v>
      </c>
      <c r="D537" s="90" t="e">
        <f>IF(Worksheets!$V$24&gt;=A537,(Worksheets!$G$45-SUM($D$7:D536))*(((2*Worksheets!$G$44*(1-Worksheets!$G$44)*Worksheets!$AD$29)+(Worksheets!$G$44^2*Worksheets!$AD$29^2))/Worksheets!$G$45),0)</f>
        <v>#VALUE!</v>
      </c>
      <c r="E537" s="90" t="e">
        <f>IF(Worksheets!$V$24&gt;=A537,(Worksheets!$G$45-SUM($E$7:E536))*((Worksheets!$G$44^3*Worksheets!$AD$29^3+3*Worksheets!$G$44^2*(1-Worksheets!$G$44)*Worksheets!$AD$29^2+3*Worksheets!$G$44*(1-Worksheets!$G$44)^2*Worksheets!$AD$29)/Worksheets!$G$45),0)</f>
        <v>#VALUE!</v>
      </c>
      <c r="F537" s="90" t="e">
        <f>IF(Worksheets!$V$24&gt;=A537,(Worksheets!$G$45-SUM($F$7:F536))*((Worksheets!$G$44^4*Worksheets!$AD$29^4+4*Worksheets!$G$44^3*(1-Worksheets!$G$44)*Worksheets!$AD$29^3+6*Worksheets!$G$44^2*(1-Worksheets!$G$44)^2*Worksheets!$AD$29^2+4*Worksheets!$G$44*(1-Worksheets!$G$44^3)*Worksheets!$AD$29)/Worksheets!$G$45),0)</f>
        <v>#VALUE!</v>
      </c>
      <c r="G537" s="90" t="str">
        <f>IF(Worksheets!$D$45='Yield Calculations'!$C$4,'Yield Calculations'!B537*'Yield Calculations'!C537,IF(Worksheets!$D$45='Yield Calculations'!$D$4,'Yield Calculations'!B537*'Yield Calculations'!D537,IF(Worksheets!$D$45='Yield Calculations'!$E$4,'Yield Calculations'!B537*'Yield Calculations'!E537,IF(Worksheets!$D$45='Yield Calculations'!$F$4,'Yield Calculations'!B537*'Yield Calculations'!F537,"Too Many Lanes"))))</f>
        <v>Too Many Lanes</v>
      </c>
      <c r="H537" s="90" t="str">
        <f>IF(Worksheets!$D$45='Yield Calculations'!$C$4,'Yield Calculations'!C537,IF(Worksheets!$D$45='Yield Calculations'!$D$4,'Yield Calculations'!D537,IF(Worksheets!$D$45='Yield Calculations'!$E$4,'Yield Calculations'!E537,IF(Worksheets!$D$45='Yield Calculations'!$F$4,'Yield Calculations'!F537,"Too Many Lanes"))))</f>
        <v>Too Many Lanes</v>
      </c>
      <c r="K537" s="83">
        <v>530</v>
      </c>
      <c r="L537" s="83" t="e">
        <f>Worksheets!$X$24*(K537-0.5)</f>
        <v>#VALUE!</v>
      </c>
      <c r="M537" s="90" t="e">
        <f>IF(Worksheets!$AA$24&gt;=K537,Worksheets!$L$45*Worksheets!$AD$29*(1-Worksheets!$AD$29)^('Yield Calculations'!K537-1),0)</f>
        <v>#VALUE!</v>
      </c>
      <c r="N537" s="90" t="e">
        <f>IF(Worksheets!$AA$24&gt;=K537,(Worksheets!$L$45-SUM($N$7:N536))*(((2*Worksheets!$L$44*(1-Worksheets!$L$44)*Worksheets!$AD$29)+(Worksheets!$L$44^2*Worksheets!$AD$29^2))/Worksheets!$L$45),0)</f>
        <v>#VALUE!</v>
      </c>
      <c r="O537" s="90" t="e">
        <f>IF(Worksheets!$AA$24&gt;=K537,(Worksheets!$L$45-SUM($O$7:O536))*((Worksheets!$L$44^3*Worksheets!$AD$29^3+3*Worksheets!$L$44^2*(1-Worksheets!$L$44)*Worksheets!$AD$29^2+3*Worksheets!$L$44*(1-Worksheets!$L$44)^2*Worksheets!$AD$29)/Worksheets!$L$45),0)</f>
        <v>#VALUE!</v>
      </c>
      <c r="P537" s="90" t="e">
        <f>IF(Worksheets!$AA$24&gt;=K537,(Worksheets!$L$45-SUM($P$7:P536))*((Worksheets!$L$44^4*Worksheets!$AD$29^4+4*Worksheets!$L$44^3*(1-Worksheets!$L$44)*Worksheets!$AD$29^3+6*Worksheets!$L$44^2*(1-Worksheets!$L$44)^2*Worksheets!$AD$29^2+4*Worksheets!$L$44*(1-Worksheets!$L$44^3)*Worksheets!$AD$29)/Worksheets!$L$45),0)</f>
        <v>#VALUE!</v>
      </c>
      <c r="Q537" s="90" t="str">
        <f>IF(Worksheets!$I$45='Yield Calculations'!$M$4,'Yield Calculations'!L537*'Yield Calculations'!M537,IF(Worksheets!$I$45='Yield Calculations'!$N$4,'Yield Calculations'!L537*'Yield Calculations'!N537,IF(Worksheets!$I$45='Yield Calculations'!$O$4,'Yield Calculations'!L537*'Yield Calculations'!O537,IF(Worksheets!$I$45='Yield Calculations'!$P$4,'Yield Calculations'!L537*'Yield Calculations'!P537,"Too Many Lanes"))))</f>
        <v>Too Many Lanes</v>
      </c>
      <c r="R537" s="90" t="str">
        <f>IF(Worksheets!$I$45='Yield Calculations'!$M$4,'Yield Calculations'!M537,IF(Worksheets!$I$45='Yield Calculations'!$N$4,'Yield Calculations'!N537,IF(Worksheets!$I$45='Yield Calculations'!$O$4,'Yield Calculations'!O537,IF(Worksheets!$I$45='Yield Calculations'!$P$4,'Yield Calculations'!P537,"Too Many Lanes"))))</f>
        <v>Too Many Lanes</v>
      </c>
    </row>
    <row r="538" spans="1:18">
      <c r="A538" s="83">
        <f t="shared" si="8"/>
        <v>531</v>
      </c>
      <c r="B538" s="83" t="e">
        <f>Worksheets!$S$24*(A538-0.5)</f>
        <v>#VALUE!</v>
      </c>
      <c r="C538" s="90" t="e">
        <f>IF(Worksheets!$V$24&gt;=A538,Worksheets!$G$45*Worksheets!$AD$29*(1-Worksheets!$AD$29)^('Yield Calculations'!A538-1),0)</f>
        <v>#VALUE!</v>
      </c>
      <c r="D538" s="90" t="e">
        <f>IF(Worksheets!$V$24&gt;=A538,(Worksheets!$G$45-SUM($D$7:D537))*(((2*Worksheets!$G$44*(1-Worksheets!$G$44)*Worksheets!$AD$29)+(Worksheets!$G$44^2*Worksheets!$AD$29^2))/Worksheets!$G$45),0)</f>
        <v>#VALUE!</v>
      </c>
      <c r="E538" s="90" t="e">
        <f>IF(Worksheets!$V$24&gt;=A538,(Worksheets!$G$45-SUM($E$7:E537))*((Worksheets!$G$44^3*Worksheets!$AD$29^3+3*Worksheets!$G$44^2*(1-Worksheets!$G$44)*Worksheets!$AD$29^2+3*Worksheets!$G$44*(1-Worksheets!$G$44)^2*Worksheets!$AD$29)/Worksheets!$G$45),0)</f>
        <v>#VALUE!</v>
      </c>
      <c r="F538" s="90" t="e">
        <f>IF(Worksheets!$V$24&gt;=A538,(Worksheets!$G$45-SUM($F$7:F537))*((Worksheets!$G$44^4*Worksheets!$AD$29^4+4*Worksheets!$G$44^3*(1-Worksheets!$G$44)*Worksheets!$AD$29^3+6*Worksheets!$G$44^2*(1-Worksheets!$G$44)^2*Worksheets!$AD$29^2+4*Worksheets!$G$44*(1-Worksheets!$G$44^3)*Worksheets!$AD$29)/Worksheets!$G$45),0)</f>
        <v>#VALUE!</v>
      </c>
      <c r="G538" s="90" t="str">
        <f>IF(Worksheets!$D$45='Yield Calculations'!$C$4,'Yield Calculations'!B538*'Yield Calculations'!C538,IF(Worksheets!$D$45='Yield Calculations'!$D$4,'Yield Calculations'!B538*'Yield Calculations'!D538,IF(Worksheets!$D$45='Yield Calculations'!$E$4,'Yield Calculations'!B538*'Yield Calculations'!E538,IF(Worksheets!$D$45='Yield Calculations'!$F$4,'Yield Calculations'!B538*'Yield Calculations'!F538,"Too Many Lanes"))))</f>
        <v>Too Many Lanes</v>
      </c>
      <c r="H538" s="90" t="str">
        <f>IF(Worksheets!$D$45='Yield Calculations'!$C$4,'Yield Calculations'!C538,IF(Worksheets!$D$45='Yield Calculations'!$D$4,'Yield Calculations'!D538,IF(Worksheets!$D$45='Yield Calculations'!$E$4,'Yield Calculations'!E538,IF(Worksheets!$D$45='Yield Calculations'!$F$4,'Yield Calculations'!F538,"Too Many Lanes"))))</f>
        <v>Too Many Lanes</v>
      </c>
      <c r="K538" s="83">
        <v>531</v>
      </c>
      <c r="L538" s="83" t="e">
        <f>Worksheets!$X$24*(K538-0.5)</f>
        <v>#VALUE!</v>
      </c>
      <c r="M538" s="90" t="e">
        <f>IF(Worksheets!$AA$24&gt;=K538,Worksheets!$L$45*Worksheets!$AD$29*(1-Worksheets!$AD$29)^('Yield Calculations'!K538-1),0)</f>
        <v>#VALUE!</v>
      </c>
      <c r="N538" s="90" t="e">
        <f>IF(Worksheets!$AA$24&gt;=K538,(Worksheets!$L$45-SUM($N$7:N537))*(((2*Worksheets!$L$44*(1-Worksheets!$L$44)*Worksheets!$AD$29)+(Worksheets!$L$44^2*Worksheets!$AD$29^2))/Worksheets!$L$45),0)</f>
        <v>#VALUE!</v>
      </c>
      <c r="O538" s="90" t="e">
        <f>IF(Worksheets!$AA$24&gt;=K538,(Worksheets!$L$45-SUM($O$7:O537))*((Worksheets!$L$44^3*Worksheets!$AD$29^3+3*Worksheets!$L$44^2*(1-Worksheets!$L$44)*Worksheets!$AD$29^2+3*Worksheets!$L$44*(1-Worksheets!$L$44)^2*Worksheets!$AD$29)/Worksheets!$L$45),0)</f>
        <v>#VALUE!</v>
      </c>
      <c r="P538" s="90" t="e">
        <f>IF(Worksheets!$AA$24&gt;=K538,(Worksheets!$L$45-SUM($P$7:P537))*((Worksheets!$L$44^4*Worksheets!$AD$29^4+4*Worksheets!$L$44^3*(1-Worksheets!$L$44)*Worksheets!$AD$29^3+6*Worksheets!$L$44^2*(1-Worksheets!$L$44)^2*Worksheets!$AD$29^2+4*Worksheets!$L$44*(1-Worksheets!$L$44^3)*Worksheets!$AD$29)/Worksheets!$L$45),0)</f>
        <v>#VALUE!</v>
      </c>
      <c r="Q538" s="90" t="str">
        <f>IF(Worksheets!$I$45='Yield Calculations'!$M$4,'Yield Calculations'!L538*'Yield Calculations'!M538,IF(Worksheets!$I$45='Yield Calculations'!$N$4,'Yield Calculations'!L538*'Yield Calculations'!N538,IF(Worksheets!$I$45='Yield Calculations'!$O$4,'Yield Calculations'!L538*'Yield Calculations'!O538,IF(Worksheets!$I$45='Yield Calculations'!$P$4,'Yield Calculations'!L538*'Yield Calculations'!P538,"Too Many Lanes"))))</f>
        <v>Too Many Lanes</v>
      </c>
      <c r="R538" s="90" t="str">
        <f>IF(Worksheets!$I$45='Yield Calculations'!$M$4,'Yield Calculations'!M538,IF(Worksheets!$I$45='Yield Calculations'!$N$4,'Yield Calculations'!N538,IF(Worksheets!$I$45='Yield Calculations'!$O$4,'Yield Calculations'!O538,IF(Worksheets!$I$45='Yield Calculations'!$P$4,'Yield Calculations'!P538,"Too Many Lanes"))))</f>
        <v>Too Many Lanes</v>
      </c>
    </row>
    <row r="539" spans="1:18">
      <c r="A539" s="83">
        <f t="shared" si="8"/>
        <v>532</v>
      </c>
      <c r="B539" s="83" t="e">
        <f>Worksheets!$S$24*(A539-0.5)</f>
        <v>#VALUE!</v>
      </c>
      <c r="C539" s="90" t="e">
        <f>IF(Worksheets!$V$24&gt;=A539,Worksheets!$G$45*Worksheets!$AD$29*(1-Worksheets!$AD$29)^('Yield Calculations'!A539-1),0)</f>
        <v>#VALUE!</v>
      </c>
      <c r="D539" s="90" t="e">
        <f>IF(Worksheets!$V$24&gt;=A539,(Worksheets!$G$45-SUM($D$7:D538))*(((2*Worksheets!$G$44*(1-Worksheets!$G$44)*Worksheets!$AD$29)+(Worksheets!$G$44^2*Worksheets!$AD$29^2))/Worksheets!$G$45),0)</f>
        <v>#VALUE!</v>
      </c>
      <c r="E539" s="90" t="e">
        <f>IF(Worksheets!$V$24&gt;=A539,(Worksheets!$G$45-SUM($E$7:E538))*((Worksheets!$G$44^3*Worksheets!$AD$29^3+3*Worksheets!$G$44^2*(1-Worksheets!$G$44)*Worksheets!$AD$29^2+3*Worksheets!$G$44*(1-Worksheets!$G$44)^2*Worksheets!$AD$29)/Worksheets!$G$45),0)</f>
        <v>#VALUE!</v>
      </c>
      <c r="F539" s="90" t="e">
        <f>IF(Worksheets!$V$24&gt;=A539,(Worksheets!$G$45-SUM($F$7:F538))*((Worksheets!$G$44^4*Worksheets!$AD$29^4+4*Worksheets!$G$44^3*(1-Worksheets!$G$44)*Worksheets!$AD$29^3+6*Worksheets!$G$44^2*(1-Worksheets!$G$44)^2*Worksheets!$AD$29^2+4*Worksheets!$G$44*(1-Worksheets!$G$44^3)*Worksheets!$AD$29)/Worksheets!$G$45),0)</f>
        <v>#VALUE!</v>
      </c>
      <c r="G539" s="90" t="str">
        <f>IF(Worksheets!$D$45='Yield Calculations'!$C$4,'Yield Calculations'!B539*'Yield Calculations'!C539,IF(Worksheets!$D$45='Yield Calculations'!$D$4,'Yield Calculations'!B539*'Yield Calculations'!D539,IF(Worksheets!$D$45='Yield Calculations'!$E$4,'Yield Calculations'!B539*'Yield Calculations'!E539,IF(Worksheets!$D$45='Yield Calculations'!$F$4,'Yield Calculations'!B539*'Yield Calculations'!F539,"Too Many Lanes"))))</f>
        <v>Too Many Lanes</v>
      </c>
      <c r="H539" s="90" t="str">
        <f>IF(Worksheets!$D$45='Yield Calculations'!$C$4,'Yield Calculations'!C539,IF(Worksheets!$D$45='Yield Calculations'!$D$4,'Yield Calculations'!D539,IF(Worksheets!$D$45='Yield Calculations'!$E$4,'Yield Calculations'!E539,IF(Worksheets!$D$45='Yield Calculations'!$F$4,'Yield Calculations'!F539,"Too Many Lanes"))))</f>
        <v>Too Many Lanes</v>
      </c>
      <c r="K539" s="83">
        <v>532</v>
      </c>
      <c r="L539" s="83" t="e">
        <f>Worksheets!$X$24*(K539-0.5)</f>
        <v>#VALUE!</v>
      </c>
      <c r="M539" s="90" t="e">
        <f>IF(Worksheets!$AA$24&gt;=K539,Worksheets!$L$45*Worksheets!$AD$29*(1-Worksheets!$AD$29)^('Yield Calculations'!K539-1),0)</f>
        <v>#VALUE!</v>
      </c>
      <c r="N539" s="90" t="e">
        <f>IF(Worksheets!$AA$24&gt;=K539,(Worksheets!$L$45-SUM($N$7:N538))*(((2*Worksheets!$L$44*(1-Worksheets!$L$44)*Worksheets!$AD$29)+(Worksheets!$L$44^2*Worksheets!$AD$29^2))/Worksheets!$L$45),0)</f>
        <v>#VALUE!</v>
      </c>
      <c r="O539" s="90" t="e">
        <f>IF(Worksheets!$AA$24&gt;=K539,(Worksheets!$L$45-SUM($O$7:O538))*((Worksheets!$L$44^3*Worksheets!$AD$29^3+3*Worksheets!$L$44^2*(1-Worksheets!$L$44)*Worksheets!$AD$29^2+3*Worksheets!$L$44*(1-Worksheets!$L$44)^2*Worksheets!$AD$29)/Worksheets!$L$45),0)</f>
        <v>#VALUE!</v>
      </c>
      <c r="P539" s="90" t="e">
        <f>IF(Worksheets!$AA$24&gt;=K539,(Worksheets!$L$45-SUM($P$7:P538))*((Worksheets!$L$44^4*Worksheets!$AD$29^4+4*Worksheets!$L$44^3*(1-Worksheets!$L$44)*Worksheets!$AD$29^3+6*Worksheets!$L$44^2*(1-Worksheets!$L$44)^2*Worksheets!$AD$29^2+4*Worksheets!$L$44*(1-Worksheets!$L$44^3)*Worksheets!$AD$29)/Worksheets!$L$45),0)</f>
        <v>#VALUE!</v>
      </c>
      <c r="Q539" s="90" t="str">
        <f>IF(Worksheets!$I$45='Yield Calculations'!$M$4,'Yield Calculations'!L539*'Yield Calculations'!M539,IF(Worksheets!$I$45='Yield Calculations'!$N$4,'Yield Calculations'!L539*'Yield Calculations'!N539,IF(Worksheets!$I$45='Yield Calculations'!$O$4,'Yield Calculations'!L539*'Yield Calculations'!O539,IF(Worksheets!$I$45='Yield Calculations'!$P$4,'Yield Calculations'!L539*'Yield Calculations'!P539,"Too Many Lanes"))))</f>
        <v>Too Many Lanes</v>
      </c>
      <c r="R539" s="90" t="str">
        <f>IF(Worksheets!$I$45='Yield Calculations'!$M$4,'Yield Calculations'!M539,IF(Worksheets!$I$45='Yield Calculations'!$N$4,'Yield Calculations'!N539,IF(Worksheets!$I$45='Yield Calculations'!$O$4,'Yield Calculations'!O539,IF(Worksheets!$I$45='Yield Calculations'!$P$4,'Yield Calculations'!P539,"Too Many Lanes"))))</f>
        <v>Too Many Lanes</v>
      </c>
    </row>
    <row r="540" spans="1:18">
      <c r="A540" s="83">
        <f t="shared" si="8"/>
        <v>533</v>
      </c>
      <c r="B540" s="83" t="e">
        <f>Worksheets!$S$24*(A540-0.5)</f>
        <v>#VALUE!</v>
      </c>
      <c r="C540" s="90" t="e">
        <f>IF(Worksheets!$V$24&gt;=A540,Worksheets!$G$45*Worksheets!$AD$29*(1-Worksheets!$AD$29)^('Yield Calculations'!A540-1),0)</f>
        <v>#VALUE!</v>
      </c>
      <c r="D540" s="90" t="e">
        <f>IF(Worksheets!$V$24&gt;=A540,(Worksheets!$G$45-SUM($D$7:D539))*(((2*Worksheets!$G$44*(1-Worksheets!$G$44)*Worksheets!$AD$29)+(Worksheets!$G$44^2*Worksheets!$AD$29^2))/Worksheets!$G$45),0)</f>
        <v>#VALUE!</v>
      </c>
      <c r="E540" s="90" t="e">
        <f>IF(Worksheets!$V$24&gt;=A540,(Worksheets!$G$45-SUM($E$7:E539))*((Worksheets!$G$44^3*Worksheets!$AD$29^3+3*Worksheets!$G$44^2*(1-Worksheets!$G$44)*Worksheets!$AD$29^2+3*Worksheets!$G$44*(1-Worksheets!$G$44)^2*Worksheets!$AD$29)/Worksheets!$G$45),0)</f>
        <v>#VALUE!</v>
      </c>
      <c r="F540" s="90" t="e">
        <f>IF(Worksheets!$V$24&gt;=A540,(Worksheets!$G$45-SUM($F$7:F539))*((Worksheets!$G$44^4*Worksheets!$AD$29^4+4*Worksheets!$G$44^3*(1-Worksheets!$G$44)*Worksheets!$AD$29^3+6*Worksheets!$G$44^2*(1-Worksheets!$G$44)^2*Worksheets!$AD$29^2+4*Worksheets!$G$44*(1-Worksheets!$G$44^3)*Worksheets!$AD$29)/Worksheets!$G$45),0)</f>
        <v>#VALUE!</v>
      </c>
      <c r="G540" s="90" t="str">
        <f>IF(Worksheets!$D$45='Yield Calculations'!$C$4,'Yield Calculations'!B540*'Yield Calculations'!C540,IF(Worksheets!$D$45='Yield Calculations'!$D$4,'Yield Calculations'!B540*'Yield Calculations'!D540,IF(Worksheets!$D$45='Yield Calculations'!$E$4,'Yield Calculations'!B540*'Yield Calculations'!E540,IF(Worksheets!$D$45='Yield Calculations'!$F$4,'Yield Calculations'!B540*'Yield Calculations'!F540,"Too Many Lanes"))))</f>
        <v>Too Many Lanes</v>
      </c>
      <c r="H540" s="90" t="str">
        <f>IF(Worksheets!$D$45='Yield Calculations'!$C$4,'Yield Calculations'!C540,IF(Worksheets!$D$45='Yield Calculations'!$D$4,'Yield Calculations'!D540,IF(Worksheets!$D$45='Yield Calculations'!$E$4,'Yield Calculations'!E540,IF(Worksheets!$D$45='Yield Calculations'!$F$4,'Yield Calculations'!F540,"Too Many Lanes"))))</f>
        <v>Too Many Lanes</v>
      </c>
      <c r="K540" s="83">
        <v>533</v>
      </c>
      <c r="L540" s="83" t="e">
        <f>Worksheets!$X$24*(K540-0.5)</f>
        <v>#VALUE!</v>
      </c>
      <c r="M540" s="90" t="e">
        <f>IF(Worksheets!$AA$24&gt;=K540,Worksheets!$L$45*Worksheets!$AD$29*(1-Worksheets!$AD$29)^('Yield Calculations'!K540-1),0)</f>
        <v>#VALUE!</v>
      </c>
      <c r="N540" s="90" t="e">
        <f>IF(Worksheets!$AA$24&gt;=K540,(Worksheets!$L$45-SUM($N$7:N539))*(((2*Worksheets!$L$44*(1-Worksheets!$L$44)*Worksheets!$AD$29)+(Worksheets!$L$44^2*Worksheets!$AD$29^2))/Worksheets!$L$45),0)</f>
        <v>#VALUE!</v>
      </c>
      <c r="O540" s="90" t="e">
        <f>IF(Worksheets!$AA$24&gt;=K540,(Worksheets!$L$45-SUM($O$7:O539))*((Worksheets!$L$44^3*Worksheets!$AD$29^3+3*Worksheets!$L$44^2*(1-Worksheets!$L$44)*Worksheets!$AD$29^2+3*Worksheets!$L$44*(1-Worksheets!$L$44)^2*Worksheets!$AD$29)/Worksheets!$L$45),0)</f>
        <v>#VALUE!</v>
      </c>
      <c r="P540" s="90" t="e">
        <f>IF(Worksheets!$AA$24&gt;=K540,(Worksheets!$L$45-SUM($P$7:P539))*((Worksheets!$L$44^4*Worksheets!$AD$29^4+4*Worksheets!$L$44^3*(1-Worksheets!$L$44)*Worksheets!$AD$29^3+6*Worksheets!$L$44^2*(1-Worksheets!$L$44)^2*Worksheets!$AD$29^2+4*Worksheets!$L$44*(1-Worksheets!$L$44^3)*Worksheets!$AD$29)/Worksheets!$L$45),0)</f>
        <v>#VALUE!</v>
      </c>
      <c r="Q540" s="90" t="str">
        <f>IF(Worksheets!$I$45='Yield Calculations'!$M$4,'Yield Calculations'!L540*'Yield Calculations'!M540,IF(Worksheets!$I$45='Yield Calculations'!$N$4,'Yield Calculations'!L540*'Yield Calculations'!N540,IF(Worksheets!$I$45='Yield Calculations'!$O$4,'Yield Calculations'!L540*'Yield Calculations'!O540,IF(Worksheets!$I$45='Yield Calculations'!$P$4,'Yield Calculations'!L540*'Yield Calculations'!P540,"Too Many Lanes"))))</f>
        <v>Too Many Lanes</v>
      </c>
      <c r="R540" s="90" t="str">
        <f>IF(Worksheets!$I$45='Yield Calculations'!$M$4,'Yield Calculations'!M540,IF(Worksheets!$I$45='Yield Calculations'!$N$4,'Yield Calculations'!N540,IF(Worksheets!$I$45='Yield Calculations'!$O$4,'Yield Calculations'!O540,IF(Worksheets!$I$45='Yield Calculations'!$P$4,'Yield Calculations'!P540,"Too Many Lanes"))))</f>
        <v>Too Many Lanes</v>
      </c>
    </row>
    <row r="541" spans="1:18">
      <c r="A541" s="83">
        <f t="shared" si="8"/>
        <v>534</v>
      </c>
      <c r="B541" s="83" t="e">
        <f>Worksheets!$S$24*(A541-0.5)</f>
        <v>#VALUE!</v>
      </c>
      <c r="C541" s="90" t="e">
        <f>IF(Worksheets!$V$24&gt;=A541,Worksheets!$G$45*Worksheets!$AD$29*(1-Worksheets!$AD$29)^('Yield Calculations'!A541-1),0)</f>
        <v>#VALUE!</v>
      </c>
      <c r="D541" s="90" t="e">
        <f>IF(Worksheets!$V$24&gt;=A541,(Worksheets!$G$45-SUM($D$7:D540))*(((2*Worksheets!$G$44*(1-Worksheets!$G$44)*Worksheets!$AD$29)+(Worksheets!$G$44^2*Worksheets!$AD$29^2))/Worksheets!$G$45),0)</f>
        <v>#VALUE!</v>
      </c>
      <c r="E541" s="90" t="e">
        <f>IF(Worksheets!$V$24&gt;=A541,(Worksheets!$G$45-SUM($E$7:E540))*((Worksheets!$G$44^3*Worksheets!$AD$29^3+3*Worksheets!$G$44^2*(1-Worksheets!$G$44)*Worksheets!$AD$29^2+3*Worksheets!$G$44*(1-Worksheets!$G$44)^2*Worksheets!$AD$29)/Worksheets!$G$45),0)</f>
        <v>#VALUE!</v>
      </c>
      <c r="F541" s="90" t="e">
        <f>IF(Worksheets!$V$24&gt;=A541,(Worksheets!$G$45-SUM($F$7:F540))*((Worksheets!$G$44^4*Worksheets!$AD$29^4+4*Worksheets!$G$44^3*(1-Worksheets!$G$44)*Worksheets!$AD$29^3+6*Worksheets!$G$44^2*(1-Worksheets!$G$44)^2*Worksheets!$AD$29^2+4*Worksheets!$G$44*(1-Worksheets!$G$44^3)*Worksheets!$AD$29)/Worksheets!$G$45),0)</f>
        <v>#VALUE!</v>
      </c>
      <c r="G541" s="90" t="str">
        <f>IF(Worksheets!$D$45='Yield Calculations'!$C$4,'Yield Calculations'!B541*'Yield Calculations'!C541,IF(Worksheets!$D$45='Yield Calculations'!$D$4,'Yield Calculations'!B541*'Yield Calculations'!D541,IF(Worksheets!$D$45='Yield Calculations'!$E$4,'Yield Calculations'!B541*'Yield Calculations'!E541,IF(Worksheets!$D$45='Yield Calculations'!$F$4,'Yield Calculations'!B541*'Yield Calculations'!F541,"Too Many Lanes"))))</f>
        <v>Too Many Lanes</v>
      </c>
      <c r="H541" s="90" t="str">
        <f>IF(Worksheets!$D$45='Yield Calculations'!$C$4,'Yield Calculations'!C541,IF(Worksheets!$D$45='Yield Calculations'!$D$4,'Yield Calculations'!D541,IF(Worksheets!$D$45='Yield Calculations'!$E$4,'Yield Calculations'!E541,IF(Worksheets!$D$45='Yield Calculations'!$F$4,'Yield Calculations'!F541,"Too Many Lanes"))))</f>
        <v>Too Many Lanes</v>
      </c>
      <c r="K541" s="83">
        <v>534</v>
      </c>
      <c r="L541" s="83" t="e">
        <f>Worksheets!$X$24*(K541-0.5)</f>
        <v>#VALUE!</v>
      </c>
      <c r="M541" s="90" t="e">
        <f>IF(Worksheets!$AA$24&gt;=K541,Worksheets!$L$45*Worksheets!$AD$29*(1-Worksheets!$AD$29)^('Yield Calculations'!K541-1),0)</f>
        <v>#VALUE!</v>
      </c>
      <c r="N541" s="90" t="e">
        <f>IF(Worksheets!$AA$24&gt;=K541,(Worksheets!$L$45-SUM($N$7:N540))*(((2*Worksheets!$L$44*(1-Worksheets!$L$44)*Worksheets!$AD$29)+(Worksheets!$L$44^2*Worksheets!$AD$29^2))/Worksheets!$L$45),0)</f>
        <v>#VALUE!</v>
      </c>
      <c r="O541" s="90" t="e">
        <f>IF(Worksheets!$AA$24&gt;=K541,(Worksheets!$L$45-SUM($O$7:O540))*((Worksheets!$L$44^3*Worksheets!$AD$29^3+3*Worksheets!$L$44^2*(1-Worksheets!$L$44)*Worksheets!$AD$29^2+3*Worksheets!$L$44*(1-Worksheets!$L$44)^2*Worksheets!$AD$29)/Worksheets!$L$45),0)</f>
        <v>#VALUE!</v>
      </c>
      <c r="P541" s="90" t="e">
        <f>IF(Worksheets!$AA$24&gt;=K541,(Worksheets!$L$45-SUM($P$7:P540))*((Worksheets!$L$44^4*Worksheets!$AD$29^4+4*Worksheets!$L$44^3*(1-Worksheets!$L$44)*Worksheets!$AD$29^3+6*Worksheets!$L$44^2*(1-Worksheets!$L$44)^2*Worksheets!$AD$29^2+4*Worksheets!$L$44*(1-Worksheets!$L$44^3)*Worksheets!$AD$29)/Worksheets!$L$45),0)</f>
        <v>#VALUE!</v>
      </c>
      <c r="Q541" s="90" t="str">
        <f>IF(Worksheets!$I$45='Yield Calculations'!$M$4,'Yield Calculations'!L541*'Yield Calculations'!M541,IF(Worksheets!$I$45='Yield Calculations'!$N$4,'Yield Calculations'!L541*'Yield Calculations'!N541,IF(Worksheets!$I$45='Yield Calculations'!$O$4,'Yield Calculations'!L541*'Yield Calculations'!O541,IF(Worksheets!$I$45='Yield Calculations'!$P$4,'Yield Calculations'!L541*'Yield Calculations'!P541,"Too Many Lanes"))))</f>
        <v>Too Many Lanes</v>
      </c>
      <c r="R541" s="90" t="str">
        <f>IF(Worksheets!$I$45='Yield Calculations'!$M$4,'Yield Calculations'!M541,IF(Worksheets!$I$45='Yield Calculations'!$N$4,'Yield Calculations'!N541,IF(Worksheets!$I$45='Yield Calculations'!$O$4,'Yield Calculations'!O541,IF(Worksheets!$I$45='Yield Calculations'!$P$4,'Yield Calculations'!P541,"Too Many Lanes"))))</f>
        <v>Too Many Lanes</v>
      </c>
    </row>
    <row r="542" spans="1:18">
      <c r="A542" s="83">
        <f t="shared" si="8"/>
        <v>535</v>
      </c>
      <c r="B542" s="83" t="e">
        <f>Worksheets!$S$24*(A542-0.5)</f>
        <v>#VALUE!</v>
      </c>
      <c r="C542" s="90" t="e">
        <f>IF(Worksheets!$V$24&gt;=A542,Worksheets!$G$45*Worksheets!$AD$29*(1-Worksheets!$AD$29)^('Yield Calculations'!A542-1),0)</f>
        <v>#VALUE!</v>
      </c>
      <c r="D542" s="90" t="e">
        <f>IF(Worksheets!$V$24&gt;=A542,(Worksheets!$G$45-SUM($D$7:D541))*(((2*Worksheets!$G$44*(1-Worksheets!$G$44)*Worksheets!$AD$29)+(Worksheets!$G$44^2*Worksheets!$AD$29^2))/Worksheets!$G$45),0)</f>
        <v>#VALUE!</v>
      </c>
      <c r="E542" s="90" t="e">
        <f>IF(Worksheets!$V$24&gt;=A542,(Worksheets!$G$45-SUM($E$7:E541))*((Worksheets!$G$44^3*Worksheets!$AD$29^3+3*Worksheets!$G$44^2*(1-Worksheets!$G$44)*Worksheets!$AD$29^2+3*Worksheets!$G$44*(1-Worksheets!$G$44)^2*Worksheets!$AD$29)/Worksheets!$G$45),0)</f>
        <v>#VALUE!</v>
      </c>
      <c r="F542" s="90" t="e">
        <f>IF(Worksheets!$V$24&gt;=A542,(Worksheets!$G$45-SUM($F$7:F541))*((Worksheets!$G$44^4*Worksheets!$AD$29^4+4*Worksheets!$G$44^3*(1-Worksheets!$G$44)*Worksheets!$AD$29^3+6*Worksheets!$G$44^2*(1-Worksheets!$G$44)^2*Worksheets!$AD$29^2+4*Worksheets!$G$44*(1-Worksheets!$G$44^3)*Worksheets!$AD$29)/Worksheets!$G$45),0)</f>
        <v>#VALUE!</v>
      </c>
      <c r="G542" s="90" t="str">
        <f>IF(Worksheets!$D$45='Yield Calculations'!$C$4,'Yield Calculations'!B542*'Yield Calculations'!C542,IF(Worksheets!$D$45='Yield Calculations'!$D$4,'Yield Calculations'!B542*'Yield Calculations'!D542,IF(Worksheets!$D$45='Yield Calculations'!$E$4,'Yield Calculations'!B542*'Yield Calculations'!E542,IF(Worksheets!$D$45='Yield Calculations'!$F$4,'Yield Calculations'!B542*'Yield Calculations'!F542,"Too Many Lanes"))))</f>
        <v>Too Many Lanes</v>
      </c>
      <c r="H542" s="90" t="str">
        <f>IF(Worksheets!$D$45='Yield Calculations'!$C$4,'Yield Calculations'!C542,IF(Worksheets!$D$45='Yield Calculations'!$D$4,'Yield Calculations'!D542,IF(Worksheets!$D$45='Yield Calculations'!$E$4,'Yield Calculations'!E542,IF(Worksheets!$D$45='Yield Calculations'!$F$4,'Yield Calculations'!F542,"Too Many Lanes"))))</f>
        <v>Too Many Lanes</v>
      </c>
      <c r="K542" s="83">
        <v>535</v>
      </c>
      <c r="L542" s="83" t="e">
        <f>Worksheets!$X$24*(K542-0.5)</f>
        <v>#VALUE!</v>
      </c>
      <c r="M542" s="90" t="e">
        <f>IF(Worksheets!$AA$24&gt;=K542,Worksheets!$L$45*Worksheets!$AD$29*(1-Worksheets!$AD$29)^('Yield Calculations'!K542-1),0)</f>
        <v>#VALUE!</v>
      </c>
      <c r="N542" s="90" t="e">
        <f>IF(Worksheets!$AA$24&gt;=K542,(Worksheets!$L$45-SUM($N$7:N541))*(((2*Worksheets!$L$44*(1-Worksheets!$L$44)*Worksheets!$AD$29)+(Worksheets!$L$44^2*Worksheets!$AD$29^2))/Worksheets!$L$45),0)</f>
        <v>#VALUE!</v>
      </c>
      <c r="O542" s="90" t="e">
        <f>IF(Worksheets!$AA$24&gt;=K542,(Worksheets!$L$45-SUM($O$7:O541))*((Worksheets!$L$44^3*Worksheets!$AD$29^3+3*Worksheets!$L$44^2*(1-Worksheets!$L$44)*Worksheets!$AD$29^2+3*Worksheets!$L$44*(1-Worksheets!$L$44)^2*Worksheets!$AD$29)/Worksheets!$L$45),0)</f>
        <v>#VALUE!</v>
      </c>
      <c r="P542" s="90" t="e">
        <f>IF(Worksheets!$AA$24&gt;=K542,(Worksheets!$L$45-SUM($P$7:P541))*((Worksheets!$L$44^4*Worksheets!$AD$29^4+4*Worksheets!$L$44^3*(1-Worksheets!$L$44)*Worksheets!$AD$29^3+6*Worksheets!$L$44^2*(1-Worksheets!$L$44)^2*Worksheets!$AD$29^2+4*Worksheets!$L$44*(1-Worksheets!$L$44^3)*Worksheets!$AD$29)/Worksheets!$L$45),0)</f>
        <v>#VALUE!</v>
      </c>
      <c r="Q542" s="90" t="str">
        <f>IF(Worksheets!$I$45='Yield Calculations'!$M$4,'Yield Calculations'!L542*'Yield Calculations'!M542,IF(Worksheets!$I$45='Yield Calculations'!$N$4,'Yield Calculations'!L542*'Yield Calculations'!N542,IF(Worksheets!$I$45='Yield Calculations'!$O$4,'Yield Calculations'!L542*'Yield Calculations'!O542,IF(Worksheets!$I$45='Yield Calculations'!$P$4,'Yield Calculations'!L542*'Yield Calculations'!P542,"Too Many Lanes"))))</f>
        <v>Too Many Lanes</v>
      </c>
      <c r="R542" s="90" t="str">
        <f>IF(Worksheets!$I$45='Yield Calculations'!$M$4,'Yield Calculations'!M542,IF(Worksheets!$I$45='Yield Calculations'!$N$4,'Yield Calculations'!N542,IF(Worksheets!$I$45='Yield Calculations'!$O$4,'Yield Calculations'!O542,IF(Worksheets!$I$45='Yield Calculations'!$P$4,'Yield Calculations'!P542,"Too Many Lanes"))))</f>
        <v>Too Many Lanes</v>
      </c>
    </row>
    <row r="543" spans="1:18">
      <c r="A543" s="83">
        <f t="shared" si="8"/>
        <v>536</v>
      </c>
      <c r="B543" s="83" t="e">
        <f>Worksheets!$S$24*(A543-0.5)</f>
        <v>#VALUE!</v>
      </c>
      <c r="C543" s="90" t="e">
        <f>IF(Worksheets!$V$24&gt;=A543,Worksheets!$G$45*Worksheets!$AD$29*(1-Worksheets!$AD$29)^('Yield Calculations'!A543-1),0)</f>
        <v>#VALUE!</v>
      </c>
      <c r="D543" s="90" t="e">
        <f>IF(Worksheets!$V$24&gt;=A543,(Worksheets!$G$45-SUM($D$7:D542))*(((2*Worksheets!$G$44*(1-Worksheets!$G$44)*Worksheets!$AD$29)+(Worksheets!$G$44^2*Worksheets!$AD$29^2))/Worksheets!$G$45),0)</f>
        <v>#VALUE!</v>
      </c>
      <c r="E543" s="90" t="e">
        <f>IF(Worksheets!$V$24&gt;=A543,(Worksheets!$G$45-SUM($E$7:E542))*((Worksheets!$G$44^3*Worksheets!$AD$29^3+3*Worksheets!$G$44^2*(1-Worksheets!$G$44)*Worksheets!$AD$29^2+3*Worksheets!$G$44*(1-Worksheets!$G$44)^2*Worksheets!$AD$29)/Worksheets!$G$45),0)</f>
        <v>#VALUE!</v>
      </c>
      <c r="F543" s="90" t="e">
        <f>IF(Worksheets!$V$24&gt;=A543,(Worksheets!$G$45-SUM($F$7:F542))*((Worksheets!$G$44^4*Worksheets!$AD$29^4+4*Worksheets!$G$44^3*(1-Worksheets!$G$44)*Worksheets!$AD$29^3+6*Worksheets!$G$44^2*(1-Worksheets!$G$44)^2*Worksheets!$AD$29^2+4*Worksheets!$G$44*(1-Worksheets!$G$44^3)*Worksheets!$AD$29)/Worksheets!$G$45),0)</f>
        <v>#VALUE!</v>
      </c>
      <c r="G543" s="90" t="str">
        <f>IF(Worksheets!$D$45='Yield Calculations'!$C$4,'Yield Calculations'!B543*'Yield Calculations'!C543,IF(Worksheets!$D$45='Yield Calculations'!$D$4,'Yield Calculations'!B543*'Yield Calculations'!D543,IF(Worksheets!$D$45='Yield Calculations'!$E$4,'Yield Calculations'!B543*'Yield Calculations'!E543,IF(Worksheets!$D$45='Yield Calculations'!$F$4,'Yield Calculations'!B543*'Yield Calculations'!F543,"Too Many Lanes"))))</f>
        <v>Too Many Lanes</v>
      </c>
      <c r="H543" s="90" t="str">
        <f>IF(Worksheets!$D$45='Yield Calculations'!$C$4,'Yield Calculations'!C543,IF(Worksheets!$D$45='Yield Calculations'!$D$4,'Yield Calculations'!D543,IF(Worksheets!$D$45='Yield Calculations'!$E$4,'Yield Calculations'!E543,IF(Worksheets!$D$45='Yield Calculations'!$F$4,'Yield Calculations'!F543,"Too Many Lanes"))))</f>
        <v>Too Many Lanes</v>
      </c>
      <c r="K543" s="83">
        <v>536</v>
      </c>
      <c r="L543" s="83" t="e">
        <f>Worksheets!$X$24*(K543-0.5)</f>
        <v>#VALUE!</v>
      </c>
      <c r="M543" s="90" t="e">
        <f>IF(Worksheets!$AA$24&gt;=K543,Worksheets!$L$45*Worksheets!$AD$29*(1-Worksheets!$AD$29)^('Yield Calculations'!K543-1),0)</f>
        <v>#VALUE!</v>
      </c>
      <c r="N543" s="90" t="e">
        <f>IF(Worksheets!$AA$24&gt;=K543,(Worksheets!$L$45-SUM($N$7:N542))*(((2*Worksheets!$L$44*(1-Worksheets!$L$44)*Worksheets!$AD$29)+(Worksheets!$L$44^2*Worksheets!$AD$29^2))/Worksheets!$L$45),0)</f>
        <v>#VALUE!</v>
      </c>
      <c r="O543" s="90" t="e">
        <f>IF(Worksheets!$AA$24&gt;=K543,(Worksheets!$L$45-SUM($O$7:O542))*((Worksheets!$L$44^3*Worksheets!$AD$29^3+3*Worksheets!$L$44^2*(1-Worksheets!$L$44)*Worksheets!$AD$29^2+3*Worksheets!$L$44*(1-Worksheets!$L$44)^2*Worksheets!$AD$29)/Worksheets!$L$45),0)</f>
        <v>#VALUE!</v>
      </c>
      <c r="P543" s="90" t="e">
        <f>IF(Worksheets!$AA$24&gt;=K543,(Worksheets!$L$45-SUM($P$7:P542))*((Worksheets!$L$44^4*Worksheets!$AD$29^4+4*Worksheets!$L$44^3*(1-Worksheets!$L$44)*Worksheets!$AD$29^3+6*Worksheets!$L$44^2*(1-Worksheets!$L$44)^2*Worksheets!$AD$29^2+4*Worksheets!$L$44*(1-Worksheets!$L$44^3)*Worksheets!$AD$29)/Worksheets!$L$45),0)</f>
        <v>#VALUE!</v>
      </c>
      <c r="Q543" s="90" t="str">
        <f>IF(Worksheets!$I$45='Yield Calculations'!$M$4,'Yield Calculations'!L543*'Yield Calculations'!M543,IF(Worksheets!$I$45='Yield Calculations'!$N$4,'Yield Calculations'!L543*'Yield Calculations'!N543,IF(Worksheets!$I$45='Yield Calculations'!$O$4,'Yield Calculations'!L543*'Yield Calculations'!O543,IF(Worksheets!$I$45='Yield Calculations'!$P$4,'Yield Calculations'!L543*'Yield Calculations'!P543,"Too Many Lanes"))))</f>
        <v>Too Many Lanes</v>
      </c>
      <c r="R543" s="90" t="str">
        <f>IF(Worksheets!$I$45='Yield Calculations'!$M$4,'Yield Calculations'!M543,IF(Worksheets!$I$45='Yield Calculations'!$N$4,'Yield Calculations'!N543,IF(Worksheets!$I$45='Yield Calculations'!$O$4,'Yield Calculations'!O543,IF(Worksheets!$I$45='Yield Calculations'!$P$4,'Yield Calculations'!P543,"Too Many Lanes"))))</f>
        <v>Too Many Lanes</v>
      </c>
    </row>
    <row r="544" spans="1:18">
      <c r="A544" s="83">
        <f t="shared" si="8"/>
        <v>537</v>
      </c>
      <c r="B544" s="83" t="e">
        <f>Worksheets!$S$24*(A544-0.5)</f>
        <v>#VALUE!</v>
      </c>
      <c r="C544" s="90" t="e">
        <f>IF(Worksheets!$V$24&gt;=A544,Worksheets!$G$45*Worksheets!$AD$29*(1-Worksheets!$AD$29)^('Yield Calculations'!A544-1),0)</f>
        <v>#VALUE!</v>
      </c>
      <c r="D544" s="90" t="e">
        <f>IF(Worksheets!$V$24&gt;=A544,(Worksheets!$G$45-SUM($D$7:D543))*(((2*Worksheets!$G$44*(1-Worksheets!$G$44)*Worksheets!$AD$29)+(Worksheets!$G$44^2*Worksheets!$AD$29^2))/Worksheets!$G$45),0)</f>
        <v>#VALUE!</v>
      </c>
      <c r="E544" s="90" t="e">
        <f>IF(Worksheets!$V$24&gt;=A544,(Worksheets!$G$45-SUM($E$7:E543))*((Worksheets!$G$44^3*Worksheets!$AD$29^3+3*Worksheets!$G$44^2*(1-Worksheets!$G$44)*Worksheets!$AD$29^2+3*Worksheets!$G$44*(1-Worksheets!$G$44)^2*Worksheets!$AD$29)/Worksheets!$G$45),0)</f>
        <v>#VALUE!</v>
      </c>
      <c r="F544" s="90" t="e">
        <f>IF(Worksheets!$V$24&gt;=A544,(Worksheets!$G$45-SUM($F$7:F543))*((Worksheets!$G$44^4*Worksheets!$AD$29^4+4*Worksheets!$G$44^3*(1-Worksheets!$G$44)*Worksheets!$AD$29^3+6*Worksheets!$G$44^2*(1-Worksheets!$G$44)^2*Worksheets!$AD$29^2+4*Worksheets!$G$44*(1-Worksheets!$G$44^3)*Worksheets!$AD$29)/Worksheets!$G$45),0)</f>
        <v>#VALUE!</v>
      </c>
      <c r="G544" s="90" t="str">
        <f>IF(Worksheets!$D$45='Yield Calculations'!$C$4,'Yield Calculations'!B544*'Yield Calculations'!C544,IF(Worksheets!$D$45='Yield Calculations'!$D$4,'Yield Calculations'!B544*'Yield Calculations'!D544,IF(Worksheets!$D$45='Yield Calculations'!$E$4,'Yield Calculations'!B544*'Yield Calculations'!E544,IF(Worksheets!$D$45='Yield Calculations'!$F$4,'Yield Calculations'!B544*'Yield Calculations'!F544,"Too Many Lanes"))))</f>
        <v>Too Many Lanes</v>
      </c>
      <c r="H544" s="90" t="str">
        <f>IF(Worksheets!$D$45='Yield Calculations'!$C$4,'Yield Calculations'!C544,IF(Worksheets!$D$45='Yield Calculations'!$D$4,'Yield Calculations'!D544,IF(Worksheets!$D$45='Yield Calculations'!$E$4,'Yield Calculations'!E544,IF(Worksheets!$D$45='Yield Calculations'!$F$4,'Yield Calculations'!F544,"Too Many Lanes"))))</f>
        <v>Too Many Lanes</v>
      </c>
      <c r="K544" s="83">
        <v>537</v>
      </c>
      <c r="L544" s="83" t="e">
        <f>Worksheets!$X$24*(K544-0.5)</f>
        <v>#VALUE!</v>
      </c>
      <c r="M544" s="90" t="e">
        <f>IF(Worksheets!$AA$24&gt;=K544,Worksheets!$L$45*Worksheets!$AD$29*(1-Worksheets!$AD$29)^('Yield Calculations'!K544-1),0)</f>
        <v>#VALUE!</v>
      </c>
      <c r="N544" s="90" t="e">
        <f>IF(Worksheets!$AA$24&gt;=K544,(Worksheets!$L$45-SUM($N$7:N543))*(((2*Worksheets!$L$44*(1-Worksheets!$L$44)*Worksheets!$AD$29)+(Worksheets!$L$44^2*Worksheets!$AD$29^2))/Worksheets!$L$45),0)</f>
        <v>#VALUE!</v>
      </c>
      <c r="O544" s="90" t="e">
        <f>IF(Worksheets!$AA$24&gt;=K544,(Worksheets!$L$45-SUM($O$7:O543))*((Worksheets!$L$44^3*Worksheets!$AD$29^3+3*Worksheets!$L$44^2*(1-Worksheets!$L$44)*Worksheets!$AD$29^2+3*Worksheets!$L$44*(1-Worksheets!$L$44)^2*Worksheets!$AD$29)/Worksheets!$L$45),0)</f>
        <v>#VALUE!</v>
      </c>
      <c r="P544" s="90" t="e">
        <f>IF(Worksheets!$AA$24&gt;=K544,(Worksheets!$L$45-SUM($P$7:P543))*((Worksheets!$L$44^4*Worksheets!$AD$29^4+4*Worksheets!$L$44^3*(1-Worksheets!$L$44)*Worksheets!$AD$29^3+6*Worksheets!$L$44^2*(1-Worksheets!$L$44)^2*Worksheets!$AD$29^2+4*Worksheets!$L$44*(1-Worksheets!$L$44^3)*Worksheets!$AD$29)/Worksheets!$L$45),0)</f>
        <v>#VALUE!</v>
      </c>
      <c r="Q544" s="90" t="str">
        <f>IF(Worksheets!$I$45='Yield Calculations'!$M$4,'Yield Calculations'!L544*'Yield Calculations'!M544,IF(Worksheets!$I$45='Yield Calculations'!$N$4,'Yield Calculations'!L544*'Yield Calculations'!N544,IF(Worksheets!$I$45='Yield Calculations'!$O$4,'Yield Calculations'!L544*'Yield Calculations'!O544,IF(Worksheets!$I$45='Yield Calculations'!$P$4,'Yield Calculations'!L544*'Yield Calculations'!P544,"Too Many Lanes"))))</f>
        <v>Too Many Lanes</v>
      </c>
      <c r="R544" s="90" t="str">
        <f>IF(Worksheets!$I$45='Yield Calculations'!$M$4,'Yield Calculations'!M544,IF(Worksheets!$I$45='Yield Calculations'!$N$4,'Yield Calculations'!N544,IF(Worksheets!$I$45='Yield Calculations'!$O$4,'Yield Calculations'!O544,IF(Worksheets!$I$45='Yield Calculations'!$P$4,'Yield Calculations'!P544,"Too Many Lanes"))))</f>
        <v>Too Many Lanes</v>
      </c>
    </row>
    <row r="545" spans="1:18">
      <c r="A545" s="83">
        <f t="shared" si="8"/>
        <v>538</v>
      </c>
      <c r="B545" s="83" t="e">
        <f>Worksheets!$S$24*(A545-0.5)</f>
        <v>#VALUE!</v>
      </c>
      <c r="C545" s="90" t="e">
        <f>IF(Worksheets!$V$24&gt;=A545,Worksheets!$G$45*Worksheets!$AD$29*(1-Worksheets!$AD$29)^('Yield Calculations'!A545-1),0)</f>
        <v>#VALUE!</v>
      </c>
      <c r="D545" s="90" t="e">
        <f>IF(Worksheets!$V$24&gt;=A545,(Worksheets!$G$45-SUM($D$7:D544))*(((2*Worksheets!$G$44*(1-Worksheets!$G$44)*Worksheets!$AD$29)+(Worksheets!$G$44^2*Worksheets!$AD$29^2))/Worksheets!$G$45),0)</f>
        <v>#VALUE!</v>
      </c>
      <c r="E545" s="90" t="e">
        <f>IF(Worksheets!$V$24&gt;=A545,(Worksheets!$G$45-SUM($E$7:E544))*((Worksheets!$G$44^3*Worksheets!$AD$29^3+3*Worksheets!$G$44^2*(1-Worksheets!$G$44)*Worksheets!$AD$29^2+3*Worksheets!$G$44*(1-Worksheets!$G$44)^2*Worksheets!$AD$29)/Worksheets!$G$45),0)</f>
        <v>#VALUE!</v>
      </c>
      <c r="F545" s="90" t="e">
        <f>IF(Worksheets!$V$24&gt;=A545,(Worksheets!$G$45-SUM($F$7:F544))*((Worksheets!$G$44^4*Worksheets!$AD$29^4+4*Worksheets!$G$44^3*(1-Worksheets!$G$44)*Worksheets!$AD$29^3+6*Worksheets!$G$44^2*(1-Worksheets!$G$44)^2*Worksheets!$AD$29^2+4*Worksheets!$G$44*(1-Worksheets!$G$44^3)*Worksheets!$AD$29)/Worksheets!$G$45),0)</f>
        <v>#VALUE!</v>
      </c>
      <c r="G545" s="90" t="str">
        <f>IF(Worksheets!$D$45='Yield Calculations'!$C$4,'Yield Calculations'!B545*'Yield Calculations'!C545,IF(Worksheets!$D$45='Yield Calculations'!$D$4,'Yield Calculations'!B545*'Yield Calculations'!D545,IF(Worksheets!$D$45='Yield Calculations'!$E$4,'Yield Calculations'!B545*'Yield Calculations'!E545,IF(Worksheets!$D$45='Yield Calculations'!$F$4,'Yield Calculations'!B545*'Yield Calculations'!F545,"Too Many Lanes"))))</f>
        <v>Too Many Lanes</v>
      </c>
      <c r="H545" s="90" t="str">
        <f>IF(Worksheets!$D$45='Yield Calculations'!$C$4,'Yield Calculations'!C545,IF(Worksheets!$D$45='Yield Calculations'!$D$4,'Yield Calculations'!D545,IF(Worksheets!$D$45='Yield Calculations'!$E$4,'Yield Calculations'!E545,IF(Worksheets!$D$45='Yield Calculations'!$F$4,'Yield Calculations'!F545,"Too Many Lanes"))))</f>
        <v>Too Many Lanes</v>
      </c>
      <c r="K545" s="83">
        <v>538</v>
      </c>
      <c r="L545" s="83" t="e">
        <f>Worksheets!$X$24*(K545-0.5)</f>
        <v>#VALUE!</v>
      </c>
      <c r="M545" s="90" t="e">
        <f>IF(Worksheets!$AA$24&gt;=K545,Worksheets!$L$45*Worksheets!$AD$29*(1-Worksheets!$AD$29)^('Yield Calculations'!K545-1),0)</f>
        <v>#VALUE!</v>
      </c>
      <c r="N545" s="90" t="e">
        <f>IF(Worksheets!$AA$24&gt;=K545,(Worksheets!$L$45-SUM($N$7:N544))*(((2*Worksheets!$L$44*(1-Worksheets!$L$44)*Worksheets!$AD$29)+(Worksheets!$L$44^2*Worksheets!$AD$29^2))/Worksheets!$L$45),0)</f>
        <v>#VALUE!</v>
      </c>
      <c r="O545" s="90" t="e">
        <f>IF(Worksheets!$AA$24&gt;=K545,(Worksheets!$L$45-SUM($O$7:O544))*((Worksheets!$L$44^3*Worksheets!$AD$29^3+3*Worksheets!$L$44^2*(1-Worksheets!$L$44)*Worksheets!$AD$29^2+3*Worksheets!$L$44*(1-Worksheets!$L$44)^2*Worksheets!$AD$29)/Worksheets!$L$45),0)</f>
        <v>#VALUE!</v>
      </c>
      <c r="P545" s="90" t="e">
        <f>IF(Worksheets!$AA$24&gt;=K545,(Worksheets!$L$45-SUM($P$7:P544))*((Worksheets!$L$44^4*Worksheets!$AD$29^4+4*Worksheets!$L$44^3*(1-Worksheets!$L$44)*Worksheets!$AD$29^3+6*Worksheets!$L$44^2*(1-Worksheets!$L$44)^2*Worksheets!$AD$29^2+4*Worksheets!$L$44*(1-Worksheets!$L$44^3)*Worksheets!$AD$29)/Worksheets!$L$45),0)</f>
        <v>#VALUE!</v>
      </c>
      <c r="Q545" s="90" t="str">
        <f>IF(Worksheets!$I$45='Yield Calculations'!$M$4,'Yield Calculations'!L545*'Yield Calculations'!M545,IF(Worksheets!$I$45='Yield Calculations'!$N$4,'Yield Calculations'!L545*'Yield Calculations'!N545,IF(Worksheets!$I$45='Yield Calculations'!$O$4,'Yield Calculations'!L545*'Yield Calculations'!O545,IF(Worksheets!$I$45='Yield Calculations'!$P$4,'Yield Calculations'!L545*'Yield Calculations'!P545,"Too Many Lanes"))))</f>
        <v>Too Many Lanes</v>
      </c>
      <c r="R545" s="90" t="str">
        <f>IF(Worksheets!$I$45='Yield Calculations'!$M$4,'Yield Calculations'!M545,IF(Worksheets!$I$45='Yield Calculations'!$N$4,'Yield Calculations'!N545,IF(Worksheets!$I$45='Yield Calculations'!$O$4,'Yield Calculations'!O545,IF(Worksheets!$I$45='Yield Calculations'!$P$4,'Yield Calculations'!P545,"Too Many Lanes"))))</f>
        <v>Too Many Lanes</v>
      </c>
    </row>
    <row r="546" spans="1:18">
      <c r="A546" s="83">
        <f t="shared" si="8"/>
        <v>539</v>
      </c>
      <c r="B546" s="83" t="e">
        <f>Worksheets!$S$24*(A546-0.5)</f>
        <v>#VALUE!</v>
      </c>
      <c r="C546" s="90" t="e">
        <f>IF(Worksheets!$V$24&gt;=A546,Worksheets!$G$45*Worksheets!$AD$29*(1-Worksheets!$AD$29)^('Yield Calculations'!A546-1),0)</f>
        <v>#VALUE!</v>
      </c>
      <c r="D546" s="90" t="e">
        <f>IF(Worksheets!$V$24&gt;=A546,(Worksheets!$G$45-SUM($D$7:D545))*(((2*Worksheets!$G$44*(1-Worksheets!$G$44)*Worksheets!$AD$29)+(Worksheets!$G$44^2*Worksheets!$AD$29^2))/Worksheets!$G$45),0)</f>
        <v>#VALUE!</v>
      </c>
      <c r="E546" s="90" t="e">
        <f>IF(Worksheets!$V$24&gt;=A546,(Worksheets!$G$45-SUM($E$7:E545))*((Worksheets!$G$44^3*Worksheets!$AD$29^3+3*Worksheets!$G$44^2*(1-Worksheets!$G$44)*Worksheets!$AD$29^2+3*Worksheets!$G$44*(1-Worksheets!$G$44)^2*Worksheets!$AD$29)/Worksheets!$G$45),0)</f>
        <v>#VALUE!</v>
      </c>
      <c r="F546" s="90" t="e">
        <f>IF(Worksheets!$V$24&gt;=A546,(Worksheets!$G$45-SUM($F$7:F545))*((Worksheets!$G$44^4*Worksheets!$AD$29^4+4*Worksheets!$G$44^3*(1-Worksheets!$G$44)*Worksheets!$AD$29^3+6*Worksheets!$G$44^2*(1-Worksheets!$G$44)^2*Worksheets!$AD$29^2+4*Worksheets!$G$44*(1-Worksheets!$G$44^3)*Worksheets!$AD$29)/Worksheets!$G$45),0)</f>
        <v>#VALUE!</v>
      </c>
      <c r="G546" s="90" t="str">
        <f>IF(Worksheets!$D$45='Yield Calculations'!$C$4,'Yield Calculations'!B546*'Yield Calculations'!C546,IF(Worksheets!$D$45='Yield Calculations'!$D$4,'Yield Calculations'!B546*'Yield Calculations'!D546,IF(Worksheets!$D$45='Yield Calculations'!$E$4,'Yield Calculations'!B546*'Yield Calculations'!E546,IF(Worksheets!$D$45='Yield Calculations'!$F$4,'Yield Calculations'!B546*'Yield Calculations'!F546,"Too Many Lanes"))))</f>
        <v>Too Many Lanes</v>
      </c>
      <c r="H546" s="90" t="str">
        <f>IF(Worksheets!$D$45='Yield Calculations'!$C$4,'Yield Calculations'!C546,IF(Worksheets!$D$45='Yield Calculations'!$D$4,'Yield Calculations'!D546,IF(Worksheets!$D$45='Yield Calculations'!$E$4,'Yield Calculations'!E546,IF(Worksheets!$D$45='Yield Calculations'!$F$4,'Yield Calculations'!F546,"Too Many Lanes"))))</f>
        <v>Too Many Lanes</v>
      </c>
      <c r="K546" s="83">
        <v>539</v>
      </c>
      <c r="L546" s="83" t="e">
        <f>Worksheets!$X$24*(K546-0.5)</f>
        <v>#VALUE!</v>
      </c>
      <c r="M546" s="90" t="e">
        <f>IF(Worksheets!$AA$24&gt;=K546,Worksheets!$L$45*Worksheets!$AD$29*(1-Worksheets!$AD$29)^('Yield Calculations'!K546-1),0)</f>
        <v>#VALUE!</v>
      </c>
      <c r="N546" s="90" t="e">
        <f>IF(Worksheets!$AA$24&gt;=K546,(Worksheets!$L$45-SUM($N$7:N545))*(((2*Worksheets!$L$44*(1-Worksheets!$L$44)*Worksheets!$AD$29)+(Worksheets!$L$44^2*Worksheets!$AD$29^2))/Worksheets!$L$45),0)</f>
        <v>#VALUE!</v>
      </c>
      <c r="O546" s="90" t="e">
        <f>IF(Worksheets!$AA$24&gt;=K546,(Worksheets!$L$45-SUM($O$7:O545))*((Worksheets!$L$44^3*Worksheets!$AD$29^3+3*Worksheets!$L$44^2*(1-Worksheets!$L$44)*Worksheets!$AD$29^2+3*Worksheets!$L$44*(1-Worksheets!$L$44)^2*Worksheets!$AD$29)/Worksheets!$L$45),0)</f>
        <v>#VALUE!</v>
      </c>
      <c r="P546" s="90" t="e">
        <f>IF(Worksheets!$AA$24&gt;=K546,(Worksheets!$L$45-SUM($P$7:P545))*((Worksheets!$L$44^4*Worksheets!$AD$29^4+4*Worksheets!$L$44^3*(1-Worksheets!$L$44)*Worksheets!$AD$29^3+6*Worksheets!$L$44^2*(1-Worksheets!$L$44)^2*Worksheets!$AD$29^2+4*Worksheets!$L$44*(1-Worksheets!$L$44^3)*Worksheets!$AD$29)/Worksheets!$L$45),0)</f>
        <v>#VALUE!</v>
      </c>
      <c r="Q546" s="90" t="str">
        <f>IF(Worksheets!$I$45='Yield Calculations'!$M$4,'Yield Calculations'!L546*'Yield Calculations'!M546,IF(Worksheets!$I$45='Yield Calculations'!$N$4,'Yield Calculations'!L546*'Yield Calculations'!N546,IF(Worksheets!$I$45='Yield Calculations'!$O$4,'Yield Calculations'!L546*'Yield Calculations'!O546,IF(Worksheets!$I$45='Yield Calculations'!$P$4,'Yield Calculations'!L546*'Yield Calculations'!P546,"Too Many Lanes"))))</f>
        <v>Too Many Lanes</v>
      </c>
      <c r="R546" s="90" t="str">
        <f>IF(Worksheets!$I$45='Yield Calculations'!$M$4,'Yield Calculations'!M546,IF(Worksheets!$I$45='Yield Calculations'!$N$4,'Yield Calculations'!N546,IF(Worksheets!$I$45='Yield Calculations'!$O$4,'Yield Calculations'!O546,IF(Worksheets!$I$45='Yield Calculations'!$P$4,'Yield Calculations'!P546,"Too Many Lanes"))))</f>
        <v>Too Many Lanes</v>
      </c>
    </row>
    <row r="547" spans="1:18">
      <c r="A547" s="83">
        <f t="shared" si="8"/>
        <v>540</v>
      </c>
      <c r="B547" s="83" t="e">
        <f>Worksheets!$S$24*(A547-0.5)</f>
        <v>#VALUE!</v>
      </c>
      <c r="C547" s="90" t="e">
        <f>IF(Worksheets!$V$24&gt;=A547,Worksheets!$G$45*Worksheets!$AD$29*(1-Worksheets!$AD$29)^('Yield Calculations'!A547-1),0)</f>
        <v>#VALUE!</v>
      </c>
      <c r="D547" s="90" t="e">
        <f>IF(Worksheets!$V$24&gt;=A547,(Worksheets!$G$45-SUM($D$7:D546))*(((2*Worksheets!$G$44*(1-Worksheets!$G$44)*Worksheets!$AD$29)+(Worksheets!$G$44^2*Worksheets!$AD$29^2))/Worksheets!$G$45),0)</f>
        <v>#VALUE!</v>
      </c>
      <c r="E547" s="90" t="e">
        <f>IF(Worksheets!$V$24&gt;=A547,(Worksheets!$G$45-SUM($E$7:E546))*((Worksheets!$G$44^3*Worksheets!$AD$29^3+3*Worksheets!$G$44^2*(1-Worksheets!$G$44)*Worksheets!$AD$29^2+3*Worksheets!$G$44*(1-Worksheets!$G$44)^2*Worksheets!$AD$29)/Worksheets!$G$45),0)</f>
        <v>#VALUE!</v>
      </c>
      <c r="F547" s="90" t="e">
        <f>IF(Worksheets!$V$24&gt;=A547,(Worksheets!$G$45-SUM($F$7:F546))*((Worksheets!$G$44^4*Worksheets!$AD$29^4+4*Worksheets!$G$44^3*(1-Worksheets!$G$44)*Worksheets!$AD$29^3+6*Worksheets!$G$44^2*(1-Worksheets!$G$44)^2*Worksheets!$AD$29^2+4*Worksheets!$G$44*(1-Worksheets!$G$44^3)*Worksheets!$AD$29)/Worksheets!$G$45),0)</f>
        <v>#VALUE!</v>
      </c>
      <c r="G547" s="90" t="str">
        <f>IF(Worksheets!$D$45='Yield Calculations'!$C$4,'Yield Calculations'!B547*'Yield Calculations'!C547,IF(Worksheets!$D$45='Yield Calculations'!$D$4,'Yield Calculations'!B547*'Yield Calculations'!D547,IF(Worksheets!$D$45='Yield Calculations'!$E$4,'Yield Calculations'!B547*'Yield Calculations'!E547,IF(Worksheets!$D$45='Yield Calculations'!$F$4,'Yield Calculations'!B547*'Yield Calculations'!F547,"Too Many Lanes"))))</f>
        <v>Too Many Lanes</v>
      </c>
      <c r="H547" s="90" t="str">
        <f>IF(Worksheets!$D$45='Yield Calculations'!$C$4,'Yield Calculations'!C547,IF(Worksheets!$D$45='Yield Calculations'!$D$4,'Yield Calculations'!D547,IF(Worksheets!$D$45='Yield Calculations'!$E$4,'Yield Calculations'!E547,IF(Worksheets!$D$45='Yield Calculations'!$F$4,'Yield Calculations'!F547,"Too Many Lanes"))))</f>
        <v>Too Many Lanes</v>
      </c>
      <c r="K547" s="83">
        <v>540</v>
      </c>
      <c r="L547" s="83" t="e">
        <f>Worksheets!$X$24*(K547-0.5)</f>
        <v>#VALUE!</v>
      </c>
      <c r="M547" s="90" t="e">
        <f>IF(Worksheets!$AA$24&gt;=K547,Worksheets!$L$45*Worksheets!$AD$29*(1-Worksheets!$AD$29)^('Yield Calculations'!K547-1),0)</f>
        <v>#VALUE!</v>
      </c>
      <c r="N547" s="90" t="e">
        <f>IF(Worksheets!$AA$24&gt;=K547,(Worksheets!$L$45-SUM($N$7:N546))*(((2*Worksheets!$L$44*(1-Worksheets!$L$44)*Worksheets!$AD$29)+(Worksheets!$L$44^2*Worksheets!$AD$29^2))/Worksheets!$L$45),0)</f>
        <v>#VALUE!</v>
      </c>
      <c r="O547" s="90" t="e">
        <f>IF(Worksheets!$AA$24&gt;=K547,(Worksheets!$L$45-SUM($O$7:O546))*((Worksheets!$L$44^3*Worksheets!$AD$29^3+3*Worksheets!$L$44^2*(1-Worksheets!$L$44)*Worksheets!$AD$29^2+3*Worksheets!$L$44*(1-Worksheets!$L$44)^2*Worksheets!$AD$29)/Worksheets!$L$45),0)</f>
        <v>#VALUE!</v>
      </c>
      <c r="P547" s="90" t="e">
        <f>IF(Worksheets!$AA$24&gt;=K547,(Worksheets!$L$45-SUM($P$7:P546))*((Worksheets!$L$44^4*Worksheets!$AD$29^4+4*Worksheets!$L$44^3*(1-Worksheets!$L$44)*Worksheets!$AD$29^3+6*Worksheets!$L$44^2*(1-Worksheets!$L$44)^2*Worksheets!$AD$29^2+4*Worksheets!$L$44*(1-Worksheets!$L$44^3)*Worksheets!$AD$29)/Worksheets!$L$45),0)</f>
        <v>#VALUE!</v>
      </c>
      <c r="Q547" s="90" t="str">
        <f>IF(Worksheets!$I$45='Yield Calculations'!$M$4,'Yield Calculations'!L547*'Yield Calculations'!M547,IF(Worksheets!$I$45='Yield Calculations'!$N$4,'Yield Calculations'!L547*'Yield Calculations'!N547,IF(Worksheets!$I$45='Yield Calculations'!$O$4,'Yield Calculations'!L547*'Yield Calculations'!O547,IF(Worksheets!$I$45='Yield Calculations'!$P$4,'Yield Calculations'!L547*'Yield Calculations'!P547,"Too Many Lanes"))))</f>
        <v>Too Many Lanes</v>
      </c>
      <c r="R547" s="90" t="str">
        <f>IF(Worksheets!$I$45='Yield Calculations'!$M$4,'Yield Calculations'!M547,IF(Worksheets!$I$45='Yield Calculations'!$N$4,'Yield Calculations'!N547,IF(Worksheets!$I$45='Yield Calculations'!$O$4,'Yield Calculations'!O547,IF(Worksheets!$I$45='Yield Calculations'!$P$4,'Yield Calculations'!P547,"Too Many Lanes"))))</f>
        <v>Too Many Lanes</v>
      </c>
    </row>
    <row r="548" spans="1:18">
      <c r="A548" s="83">
        <f t="shared" si="8"/>
        <v>541</v>
      </c>
      <c r="B548" s="83" t="e">
        <f>Worksheets!$S$24*(A548-0.5)</f>
        <v>#VALUE!</v>
      </c>
      <c r="C548" s="90" t="e">
        <f>IF(Worksheets!$V$24&gt;=A548,Worksheets!$G$45*Worksheets!$AD$29*(1-Worksheets!$AD$29)^('Yield Calculations'!A548-1),0)</f>
        <v>#VALUE!</v>
      </c>
      <c r="D548" s="90" t="e">
        <f>IF(Worksheets!$V$24&gt;=A548,(Worksheets!$G$45-SUM($D$7:D547))*(((2*Worksheets!$G$44*(1-Worksheets!$G$44)*Worksheets!$AD$29)+(Worksheets!$G$44^2*Worksheets!$AD$29^2))/Worksheets!$G$45),0)</f>
        <v>#VALUE!</v>
      </c>
      <c r="E548" s="90" t="e">
        <f>IF(Worksheets!$V$24&gt;=A548,(Worksheets!$G$45-SUM($E$7:E547))*((Worksheets!$G$44^3*Worksheets!$AD$29^3+3*Worksheets!$G$44^2*(1-Worksheets!$G$44)*Worksheets!$AD$29^2+3*Worksheets!$G$44*(1-Worksheets!$G$44)^2*Worksheets!$AD$29)/Worksheets!$G$45),0)</f>
        <v>#VALUE!</v>
      </c>
      <c r="F548" s="90" t="e">
        <f>IF(Worksheets!$V$24&gt;=A548,(Worksheets!$G$45-SUM($F$7:F547))*((Worksheets!$G$44^4*Worksheets!$AD$29^4+4*Worksheets!$G$44^3*(1-Worksheets!$G$44)*Worksheets!$AD$29^3+6*Worksheets!$G$44^2*(1-Worksheets!$G$44)^2*Worksheets!$AD$29^2+4*Worksheets!$G$44*(1-Worksheets!$G$44^3)*Worksheets!$AD$29)/Worksheets!$G$45),0)</f>
        <v>#VALUE!</v>
      </c>
      <c r="G548" s="90" t="str">
        <f>IF(Worksheets!$D$45='Yield Calculations'!$C$4,'Yield Calculations'!B548*'Yield Calculations'!C548,IF(Worksheets!$D$45='Yield Calculations'!$D$4,'Yield Calculations'!B548*'Yield Calculations'!D548,IF(Worksheets!$D$45='Yield Calculations'!$E$4,'Yield Calculations'!B548*'Yield Calculations'!E548,IF(Worksheets!$D$45='Yield Calculations'!$F$4,'Yield Calculations'!B548*'Yield Calculations'!F548,"Too Many Lanes"))))</f>
        <v>Too Many Lanes</v>
      </c>
      <c r="H548" s="90" t="str">
        <f>IF(Worksheets!$D$45='Yield Calculations'!$C$4,'Yield Calculations'!C548,IF(Worksheets!$D$45='Yield Calculations'!$D$4,'Yield Calculations'!D548,IF(Worksheets!$D$45='Yield Calculations'!$E$4,'Yield Calculations'!E548,IF(Worksheets!$D$45='Yield Calculations'!$F$4,'Yield Calculations'!F548,"Too Many Lanes"))))</f>
        <v>Too Many Lanes</v>
      </c>
      <c r="K548" s="83">
        <v>541</v>
      </c>
      <c r="L548" s="83" t="e">
        <f>Worksheets!$X$24*(K548-0.5)</f>
        <v>#VALUE!</v>
      </c>
      <c r="M548" s="90" t="e">
        <f>IF(Worksheets!$AA$24&gt;=K548,Worksheets!$L$45*Worksheets!$AD$29*(1-Worksheets!$AD$29)^('Yield Calculations'!K548-1),0)</f>
        <v>#VALUE!</v>
      </c>
      <c r="N548" s="90" t="e">
        <f>IF(Worksheets!$AA$24&gt;=K548,(Worksheets!$L$45-SUM($N$7:N547))*(((2*Worksheets!$L$44*(1-Worksheets!$L$44)*Worksheets!$AD$29)+(Worksheets!$L$44^2*Worksheets!$AD$29^2))/Worksheets!$L$45),0)</f>
        <v>#VALUE!</v>
      </c>
      <c r="O548" s="90" t="e">
        <f>IF(Worksheets!$AA$24&gt;=K548,(Worksheets!$L$45-SUM($O$7:O547))*((Worksheets!$L$44^3*Worksheets!$AD$29^3+3*Worksheets!$L$44^2*(1-Worksheets!$L$44)*Worksheets!$AD$29^2+3*Worksheets!$L$44*(1-Worksheets!$L$44)^2*Worksheets!$AD$29)/Worksheets!$L$45),0)</f>
        <v>#VALUE!</v>
      </c>
      <c r="P548" s="90" t="e">
        <f>IF(Worksheets!$AA$24&gt;=K548,(Worksheets!$L$45-SUM($P$7:P547))*((Worksheets!$L$44^4*Worksheets!$AD$29^4+4*Worksheets!$L$44^3*(1-Worksheets!$L$44)*Worksheets!$AD$29^3+6*Worksheets!$L$44^2*(1-Worksheets!$L$44)^2*Worksheets!$AD$29^2+4*Worksheets!$L$44*(1-Worksheets!$L$44^3)*Worksheets!$AD$29)/Worksheets!$L$45),0)</f>
        <v>#VALUE!</v>
      </c>
      <c r="Q548" s="90" t="str">
        <f>IF(Worksheets!$I$45='Yield Calculations'!$M$4,'Yield Calculations'!L548*'Yield Calculations'!M548,IF(Worksheets!$I$45='Yield Calculations'!$N$4,'Yield Calculations'!L548*'Yield Calculations'!N548,IF(Worksheets!$I$45='Yield Calculations'!$O$4,'Yield Calculations'!L548*'Yield Calculations'!O548,IF(Worksheets!$I$45='Yield Calculations'!$P$4,'Yield Calculations'!L548*'Yield Calculations'!P548,"Too Many Lanes"))))</f>
        <v>Too Many Lanes</v>
      </c>
      <c r="R548" s="90" t="str">
        <f>IF(Worksheets!$I$45='Yield Calculations'!$M$4,'Yield Calculations'!M548,IF(Worksheets!$I$45='Yield Calculations'!$N$4,'Yield Calculations'!N548,IF(Worksheets!$I$45='Yield Calculations'!$O$4,'Yield Calculations'!O548,IF(Worksheets!$I$45='Yield Calculations'!$P$4,'Yield Calculations'!P548,"Too Many Lanes"))))</f>
        <v>Too Many Lanes</v>
      </c>
    </row>
    <row r="549" spans="1:18">
      <c r="A549" s="83">
        <f t="shared" si="8"/>
        <v>542</v>
      </c>
      <c r="B549" s="83" t="e">
        <f>Worksheets!$S$24*(A549-0.5)</f>
        <v>#VALUE!</v>
      </c>
      <c r="C549" s="90" t="e">
        <f>IF(Worksheets!$V$24&gt;=A549,Worksheets!$G$45*Worksheets!$AD$29*(1-Worksheets!$AD$29)^('Yield Calculations'!A549-1),0)</f>
        <v>#VALUE!</v>
      </c>
      <c r="D549" s="90" t="e">
        <f>IF(Worksheets!$V$24&gt;=A549,(Worksheets!$G$45-SUM($D$7:D548))*(((2*Worksheets!$G$44*(1-Worksheets!$G$44)*Worksheets!$AD$29)+(Worksheets!$G$44^2*Worksheets!$AD$29^2))/Worksheets!$G$45),0)</f>
        <v>#VALUE!</v>
      </c>
      <c r="E549" s="90" t="e">
        <f>IF(Worksheets!$V$24&gt;=A549,(Worksheets!$G$45-SUM($E$7:E548))*((Worksheets!$G$44^3*Worksheets!$AD$29^3+3*Worksheets!$G$44^2*(1-Worksheets!$G$44)*Worksheets!$AD$29^2+3*Worksheets!$G$44*(1-Worksheets!$G$44)^2*Worksheets!$AD$29)/Worksheets!$G$45),0)</f>
        <v>#VALUE!</v>
      </c>
      <c r="F549" s="90" t="e">
        <f>IF(Worksheets!$V$24&gt;=A549,(Worksheets!$G$45-SUM($F$7:F548))*((Worksheets!$G$44^4*Worksheets!$AD$29^4+4*Worksheets!$G$44^3*(1-Worksheets!$G$44)*Worksheets!$AD$29^3+6*Worksheets!$G$44^2*(1-Worksheets!$G$44)^2*Worksheets!$AD$29^2+4*Worksheets!$G$44*(1-Worksheets!$G$44^3)*Worksheets!$AD$29)/Worksheets!$G$45),0)</f>
        <v>#VALUE!</v>
      </c>
      <c r="G549" s="90" t="str">
        <f>IF(Worksheets!$D$45='Yield Calculations'!$C$4,'Yield Calculations'!B549*'Yield Calculations'!C549,IF(Worksheets!$D$45='Yield Calculations'!$D$4,'Yield Calculations'!B549*'Yield Calculations'!D549,IF(Worksheets!$D$45='Yield Calculations'!$E$4,'Yield Calculations'!B549*'Yield Calculations'!E549,IF(Worksheets!$D$45='Yield Calculations'!$F$4,'Yield Calculations'!B549*'Yield Calculations'!F549,"Too Many Lanes"))))</f>
        <v>Too Many Lanes</v>
      </c>
      <c r="H549" s="90" t="str">
        <f>IF(Worksheets!$D$45='Yield Calculations'!$C$4,'Yield Calculations'!C549,IF(Worksheets!$D$45='Yield Calculations'!$D$4,'Yield Calculations'!D549,IF(Worksheets!$D$45='Yield Calculations'!$E$4,'Yield Calculations'!E549,IF(Worksheets!$D$45='Yield Calculations'!$F$4,'Yield Calculations'!F549,"Too Many Lanes"))))</f>
        <v>Too Many Lanes</v>
      </c>
      <c r="K549" s="83">
        <v>542</v>
      </c>
      <c r="L549" s="83" t="e">
        <f>Worksheets!$X$24*(K549-0.5)</f>
        <v>#VALUE!</v>
      </c>
      <c r="M549" s="90" t="e">
        <f>IF(Worksheets!$AA$24&gt;=K549,Worksheets!$L$45*Worksheets!$AD$29*(1-Worksheets!$AD$29)^('Yield Calculations'!K549-1),0)</f>
        <v>#VALUE!</v>
      </c>
      <c r="N549" s="90" t="e">
        <f>IF(Worksheets!$AA$24&gt;=K549,(Worksheets!$L$45-SUM($N$7:N548))*(((2*Worksheets!$L$44*(1-Worksheets!$L$44)*Worksheets!$AD$29)+(Worksheets!$L$44^2*Worksheets!$AD$29^2))/Worksheets!$L$45),0)</f>
        <v>#VALUE!</v>
      </c>
      <c r="O549" s="90" t="e">
        <f>IF(Worksheets!$AA$24&gt;=K549,(Worksheets!$L$45-SUM($O$7:O548))*((Worksheets!$L$44^3*Worksheets!$AD$29^3+3*Worksheets!$L$44^2*(1-Worksheets!$L$44)*Worksheets!$AD$29^2+3*Worksheets!$L$44*(1-Worksheets!$L$44)^2*Worksheets!$AD$29)/Worksheets!$L$45),0)</f>
        <v>#VALUE!</v>
      </c>
      <c r="P549" s="90" t="e">
        <f>IF(Worksheets!$AA$24&gt;=K549,(Worksheets!$L$45-SUM($P$7:P548))*((Worksheets!$L$44^4*Worksheets!$AD$29^4+4*Worksheets!$L$44^3*(1-Worksheets!$L$44)*Worksheets!$AD$29^3+6*Worksheets!$L$44^2*(1-Worksheets!$L$44)^2*Worksheets!$AD$29^2+4*Worksheets!$L$44*(1-Worksheets!$L$44^3)*Worksheets!$AD$29)/Worksheets!$L$45),0)</f>
        <v>#VALUE!</v>
      </c>
      <c r="Q549" s="90" t="str">
        <f>IF(Worksheets!$I$45='Yield Calculations'!$M$4,'Yield Calculations'!L549*'Yield Calculations'!M549,IF(Worksheets!$I$45='Yield Calculations'!$N$4,'Yield Calculations'!L549*'Yield Calculations'!N549,IF(Worksheets!$I$45='Yield Calculations'!$O$4,'Yield Calculations'!L549*'Yield Calculations'!O549,IF(Worksheets!$I$45='Yield Calculations'!$P$4,'Yield Calculations'!L549*'Yield Calculations'!P549,"Too Many Lanes"))))</f>
        <v>Too Many Lanes</v>
      </c>
      <c r="R549" s="90" t="str">
        <f>IF(Worksheets!$I$45='Yield Calculations'!$M$4,'Yield Calculations'!M549,IF(Worksheets!$I$45='Yield Calculations'!$N$4,'Yield Calculations'!N549,IF(Worksheets!$I$45='Yield Calculations'!$O$4,'Yield Calculations'!O549,IF(Worksheets!$I$45='Yield Calculations'!$P$4,'Yield Calculations'!P549,"Too Many Lanes"))))</f>
        <v>Too Many Lanes</v>
      </c>
    </row>
    <row r="550" spans="1:18">
      <c r="A550" s="83">
        <f t="shared" si="8"/>
        <v>543</v>
      </c>
      <c r="B550" s="83" t="e">
        <f>Worksheets!$S$24*(A550-0.5)</f>
        <v>#VALUE!</v>
      </c>
      <c r="C550" s="90" t="e">
        <f>IF(Worksheets!$V$24&gt;=A550,Worksheets!$G$45*Worksheets!$AD$29*(1-Worksheets!$AD$29)^('Yield Calculations'!A550-1),0)</f>
        <v>#VALUE!</v>
      </c>
      <c r="D550" s="90" t="e">
        <f>IF(Worksheets!$V$24&gt;=A550,(Worksheets!$G$45-SUM($D$7:D549))*(((2*Worksheets!$G$44*(1-Worksheets!$G$44)*Worksheets!$AD$29)+(Worksheets!$G$44^2*Worksheets!$AD$29^2))/Worksheets!$G$45),0)</f>
        <v>#VALUE!</v>
      </c>
      <c r="E550" s="90" t="e">
        <f>IF(Worksheets!$V$24&gt;=A550,(Worksheets!$G$45-SUM($E$7:E549))*((Worksheets!$G$44^3*Worksheets!$AD$29^3+3*Worksheets!$G$44^2*(1-Worksheets!$G$44)*Worksheets!$AD$29^2+3*Worksheets!$G$44*(1-Worksheets!$G$44)^2*Worksheets!$AD$29)/Worksheets!$G$45),0)</f>
        <v>#VALUE!</v>
      </c>
      <c r="F550" s="90" t="e">
        <f>IF(Worksheets!$V$24&gt;=A550,(Worksheets!$G$45-SUM($F$7:F549))*((Worksheets!$G$44^4*Worksheets!$AD$29^4+4*Worksheets!$G$44^3*(1-Worksheets!$G$44)*Worksheets!$AD$29^3+6*Worksheets!$G$44^2*(1-Worksheets!$G$44)^2*Worksheets!$AD$29^2+4*Worksheets!$G$44*(1-Worksheets!$G$44^3)*Worksheets!$AD$29)/Worksheets!$G$45),0)</f>
        <v>#VALUE!</v>
      </c>
      <c r="G550" s="90" t="str">
        <f>IF(Worksheets!$D$45='Yield Calculations'!$C$4,'Yield Calculations'!B550*'Yield Calculations'!C550,IF(Worksheets!$D$45='Yield Calculations'!$D$4,'Yield Calculations'!B550*'Yield Calculations'!D550,IF(Worksheets!$D$45='Yield Calculations'!$E$4,'Yield Calculations'!B550*'Yield Calculations'!E550,IF(Worksheets!$D$45='Yield Calculations'!$F$4,'Yield Calculations'!B550*'Yield Calculations'!F550,"Too Many Lanes"))))</f>
        <v>Too Many Lanes</v>
      </c>
      <c r="H550" s="90" t="str">
        <f>IF(Worksheets!$D$45='Yield Calculations'!$C$4,'Yield Calculations'!C550,IF(Worksheets!$D$45='Yield Calculations'!$D$4,'Yield Calculations'!D550,IF(Worksheets!$D$45='Yield Calculations'!$E$4,'Yield Calculations'!E550,IF(Worksheets!$D$45='Yield Calculations'!$F$4,'Yield Calculations'!F550,"Too Many Lanes"))))</f>
        <v>Too Many Lanes</v>
      </c>
      <c r="K550" s="83">
        <v>543</v>
      </c>
      <c r="L550" s="83" t="e">
        <f>Worksheets!$X$24*(K550-0.5)</f>
        <v>#VALUE!</v>
      </c>
      <c r="M550" s="90" t="e">
        <f>IF(Worksheets!$AA$24&gt;=K550,Worksheets!$L$45*Worksheets!$AD$29*(1-Worksheets!$AD$29)^('Yield Calculations'!K550-1),0)</f>
        <v>#VALUE!</v>
      </c>
      <c r="N550" s="90" t="e">
        <f>IF(Worksheets!$AA$24&gt;=K550,(Worksheets!$L$45-SUM($N$7:N549))*(((2*Worksheets!$L$44*(1-Worksheets!$L$44)*Worksheets!$AD$29)+(Worksheets!$L$44^2*Worksheets!$AD$29^2))/Worksheets!$L$45),0)</f>
        <v>#VALUE!</v>
      </c>
      <c r="O550" s="90" t="e">
        <f>IF(Worksheets!$AA$24&gt;=K550,(Worksheets!$L$45-SUM($O$7:O549))*((Worksheets!$L$44^3*Worksheets!$AD$29^3+3*Worksheets!$L$44^2*(1-Worksheets!$L$44)*Worksheets!$AD$29^2+3*Worksheets!$L$44*(1-Worksheets!$L$44)^2*Worksheets!$AD$29)/Worksheets!$L$45),0)</f>
        <v>#VALUE!</v>
      </c>
      <c r="P550" s="90" t="e">
        <f>IF(Worksheets!$AA$24&gt;=K550,(Worksheets!$L$45-SUM($P$7:P549))*((Worksheets!$L$44^4*Worksheets!$AD$29^4+4*Worksheets!$L$44^3*(1-Worksheets!$L$44)*Worksheets!$AD$29^3+6*Worksheets!$L$44^2*(1-Worksheets!$L$44)^2*Worksheets!$AD$29^2+4*Worksheets!$L$44*(1-Worksheets!$L$44^3)*Worksheets!$AD$29)/Worksheets!$L$45),0)</f>
        <v>#VALUE!</v>
      </c>
      <c r="Q550" s="90" t="str">
        <f>IF(Worksheets!$I$45='Yield Calculations'!$M$4,'Yield Calculations'!L550*'Yield Calculations'!M550,IF(Worksheets!$I$45='Yield Calculations'!$N$4,'Yield Calculations'!L550*'Yield Calculations'!N550,IF(Worksheets!$I$45='Yield Calculations'!$O$4,'Yield Calculations'!L550*'Yield Calculations'!O550,IF(Worksheets!$I$45='Yield Calculations'!$P$4,'Yield Calculations'!L550*'Yield Calculations'!P550,"Too Many Lanes"))))</f>
        <v>Too Many Lanes</v>
      </c>
      <c r="R550" s="90" t="str">
        <f>IF(Worksheets!$I$45='Yield Calculations'!$M$4,'Yield Calculations'!M550,IF(Worksheets!$I$45='Yield Calculations'!$N$4,'Yield Calculations'!N550,IF(Worksheets!$I$45='Yield Calculations'!$O$4,'Yield Calculations'!O550,IF(Worksheets!$I$45='Yield Calculations'!$P$4,'Yield Calculations'!P550,"Too Many Lanes"))))</f>
        <v>Too Many Lanes</v>
      </c>
    </row>
    <row r="551" spans="1:18">
      <c r="A551" s="83">
        <f t="shared" si="8"/>
        <v>544</v>
      </c>
      <c r="B551" s="83" t="e">
        <f>Worksheets!$S$24*(A551-0.5)</f>
        <v>#VALUE!</v>
      </c>
      <c r="C551" s="90" t="e">
        <f>IF(Worksheets!$V$24&gt;=A551,Worksheets!$G$45*Worksheets!$AD$29*(1-Worksheets!$AD$29)^('Yield Calculations'!A551-1),0)</f>
        <v>#VALUE!</v>
      </c>
      <c r="D551" s="90" t="e">
        <f>IF(Worksheets!$V$24&gt;=A551,(Worksheets!$G$45-SUM($D$7:D550))*(((2*Worksheets!$G$44*(1-Worksheets!$G$44)*Worksheets!$AD$29)+(Worksheets!$G$44^2*Worksheets!$AD$29^2))/Worksheets!$G$45),0)</f>
        <v>#VALUE!</v>
      </c>
      <c r="E551" s="90" t="e">
        <f>IF(Worksheets!$V$24&gt;=A551,(Worksheets!$G$45-SUM($E$7:E550))*((Worksheets!$G$44^3*Worksheets!$AD$29^3+3*Worksheets!$G$44^2*(1-Worksheets!$G$44)*Worksheets!$AD$29^2+3*Worksheets!$G$44*(1-Worksheets!$G$44)^2*Worksheets!$AD$29)/Worksheets!$G$45),0)</f>
        <v>#VALUE!</v>
      </c>
      <c r="F551" s="90" t="e">
        <f>IF(Worksheets!$V$24&gt;=A551,(Worksheets!$G$45-SUM($F$7:F550))*((Worksheets!$G$44^4*Worksheets!$AD$29^4+4*Worksheets!$G$44^3*(1-Worksheets!$G$44)*Worksheets!$AD$29^3+6*Worksheets!$G$44^2*(1-Worksheets!$G$44)^2*Worksheets!$AD$29^2+4*Worksheets!$G$44*(1-Worksheets!$G$44^3)*Worksheets!$AD$29)/Worksheets!$G$45),0)</f>
        <v>#VALUE!</v>
      </c>
      <c r="G551" s="90" t="str">
        <f>IF(Worksheets!$D$45='Yield Calculations'!$C$4,'Yield Calculations'!B551*'Yield Calculations'!C551,IF(Worksheets!$D$45='Yield Calculations'!$D$4,'Yield Calculations'!B551*'Yield Calculations'!D551,IF(Worksheets!$D$45='Yield Calculations'!$E$4,'Yield Calculations'!B551*'Yield Calculations'!E551,IF(Worksheets!$D$45='Yield Calculations'!$F$4,'Yield Calculations'!B551*'Yield Calculations'!F551,"Too Many Lanes"))))</f>
        <v>Too Many Lanes</v>
      </c>
      <c r="H551" s="90" t="str">
        <f>IF(Worksheets!$D$45='Yield Calculations'!$C$4,'Yield Calculations'!C551,IF(Worksheets!$D$45='Yield Calculations'!$D$4,'Yield Calculations'!D551,IF(Worksheets!$D$45='Yield Calculations'!$E$4,'Yield Calculations'!E551,IF(Worksheets!$D$45='Yield Calculations'!$F$4,'Yield Calculations'!F551,"Too Many Lanes"))))</f>
        <v>Too Many Lanes</v>
      </c>
      <c r="K551" s="83">
        <v>544</v>
      </c>
      <c r="L551" s="83" t="e">
        <f>Worksheets!$X$24*(K551-0.5)</f>
        <v>#VALUE!</v>
      </c>
      <c r="M551" s="90" t="e">
        <f>IF(Worksheets!$AA$24&gt;=K551,Worksheets!$L$45*Worksheets!$AD$29*(1-Worksheets!$AD$29)^('Yield Calculations'!K551-1),0)</f>
        <v>#VALUE!</v>
      </c>
      <c r="N551" s="90" t="e">
        <f>IF(Worksheets!$AA$24&gt;=K551,(Worksheets!$L$45-SUM($N$7:N550))*(((2*Worksheets!$L$44*(1-Worksheets!$L$44)*Worksheets!$AD$29)+(Worksheets!$L$44^2*Worksheets!$AD$29^2))/Worksheets!$L$45),0)</f>
        <v>#VALUE!</v>
      </c>
      <c r="O551" s="90" t="e">
        <f>IF(Worksheets!$AA$24&gt;=K551,(Worksheets!$L$45-SUM($O$7:O550))*((Worksheets!$L$44^3*Worksheets!$AD$29^3+3*Worksheets!$L$44^2*(1-Worksheets!$L$44)*Worksheets!$AD$29^2+3*Worksheets!$L$44*(1-Worksheets!$L$44)^2*Worksheets!$AD$29)/Worksheets!$L$45),0)</f>
        <v>#VALUE!</v>
      </c>
      <c r="P551" s="90" t="e">
        <f>IF(Worksheets!$AA$24&gt;=K551,(Worksheets!$L$45-SUM($P$7:P550))*((Worksheets!$L$44^4*Worksheets!$AD$29^4+4*Worksheets!$L$44^3*(1-Worksheets!$L$44)*Worksheets!$AD$29^3+6*Worksheets!$L$44^2*(1-Worksheets!$L$44)^2*Worksheets!$AD$29^2+4*Worksheets!$L$44*(1-Worksheets!$L$44^3)*Worksheets!$AD$29)/Worksheets!$L$45),0)</f>
        <v>#VALUE!</v>
      </c>
      <c r="Q551" s="90" t="str">
        <f>IF(Worksheets!$I$45='Yield Calculations'!$M$4,'Yield Calculations'!L551*'Yield Calculations'!M551,IF(Worksheets!$I$45='Yield Calculations'!$N$4,'Yield Calculations'!L551*'Yield Calculations'!N551,IF(Worksheets!$I$45='Yield Calculations'!$O$4,'Yield Calculations'!L551*'Yield Calculations'!O551,IF(Worksheets!$I$45='Yield Calculations'!$P$4,'Yield Calculations'!L551*'Yield Calculations'!P551,"Too Many Lanes"))))</f>
        <v>Too Many Lanes</v>
      </c>
      <c r="R551" s="90" t="str">
        <f>IF(Worksheets!$I$45='Yield Calculations'!$M$4,'Yield Calculations'!M551,IF(Worksheets!$I$45='Yield Calculations'!$N$4,'Yield Calculations'!N551,IF(Worksheets!$I$45='Yield Calculations'!$O$4,'Yield Calculations'!O551,IF(Worksheets!$I$45='Yield Calculations'!$P$4,'Yield Calculations'!P551,"Too Many Lanes"))))</f>
        <v>Too Many Lanes</v>
      </c>
    </row>
    <row r="552" spans="1:18">
      <c r="A552" s="83">
        <f t="shared" si="8"/>
        <v>545</v>
      </c>
      <c r="B552" s="83" t="e">
        <f>Worksheets!$S$24*(A552-0.5)</f>
        <v>#VALUE!</v>
      </c>
      <c r="C552" s="90" t="e">
        <f>IF(Worksheets!$V$24&gt;=A552,Worksheets!$G$45*Worksheets!$AD$29*(1-Worksheets!$AD$29)^('Yield Calculations'!A552-1),0)</f>
        <v>#VALUE!</v>
      </c>
      <c r="D552" s="90" t="e">
        <f>IF(Worksheets!$V$24&gt;=A552,(Worksheets!$G$45-SUM($D$7:D551))*(((2*Worksheets!$G$44*(1-Worksheets!$G$44)*Worksheets!$AD$29)+(Worksheets!$G$44^2*Worksheets!$AD$29^2))/Worksheets!$G$45),0)</f>
        <v>#VALUE!</v>
      </c>
      <c r="E552" s="90" t="e">
        <f>IF(Worksheets!$V$24&gt;=A552,(Worksheets!$G$45-SUM($E$7:E551))*((Worksheets!$G$44^3*Worksheets!$AD$29^3+3*Worksheets!$G$44^2*(1-Worksheets!$G$44)*Worksheets!$AD$29^2+3*Worksheets!$G$44*(1-Worksheets!$G$44)^2*Worksheets!$AD$29)/Worksheets!$G$45),0)</f>
        <v>#VALUE!</v>
      </c>
      <c r="F552" s="90" t="e">
        <f>IF(Worksheets!$V$24&gt;=A552,(Worksheets!$G$45-SUM($F$7:F551))*((Worksheets!$G$44^4*Worksheets!$AD$29^4+4*Worksheets!$G$44^3*(1-Worksheets!$G$44)*Worksheets!$AD$29^3+6*Worksheets!$G$44^2*(1-Worksheets!$G$44)^2*Worksheets!$AD$29^2+4*Worksheets!$G$44*(1-Worksheets!$G$44^3)*Worksheets!$AD$29)/Worksheets!$G$45),0)</f>
        <v>#VALUE!</v>
      </c>
      <c r="G552" s="90" t="str">
        <f>IF(Worksheets!$D$45='Yield Calculations'!$C$4,'Yield Calculations'!B552*'Yield Calculations'!C552,IF(Worksheets!$D$45='Yield Calculations'!$D$4,'Yield Calculations'!B552*'Yield Calculations'!D552,IF(Worksheets!$D$45='Yield Calculations'!$E$4,'Yield Calculations'!B552*'Yield Calculations'!E552,IF(Worksheets!$D$45='Yield Calculations'!$F$4,'Yield Calculations'!B552*'Yield Calculations'!F552,"Too Many Lanes"))))</f>
        <v>Too Many Lanes</v>
      </c>
      <c r="H552" s="90" t="str">
        <f>IF(Worksheets!$D$45='Yield Calculations'!$C$4,'Yield Calculations'!C552,IF(Worksheets!$D$45='Yield Calculations'!$D$4,'Yield Calculations'!D552,IF(Worksheets!$D$45='Yield Calculations'!$E$4,'Yield Calculations'!E552,IF(Worksheets!$D$45='Yield Calculations'!$F$4,'Yield Calculations'!F552,"Too Many Lanes"))))</f>
        <v>Too Many Lanes</v>
      </c>
      <c r="K552" s="83">
        <v>545</v>
      </c>
      <c r="L552" s="83" t="e">
        <f>Worksheets!$X$24*(K552-0.5)</f>
        <v>#VALUE!</v>
      </c>
      <c r="M552" s="90" t="e">
        <f>IF(Worksheets!$AA$24&gt;=K552,Worksheets!$L$45*Worksheets!$AD$29*(1-Worksheets!$AD$29)^('Yield Calculations'!K552-1),0)</f>
        <v>#VALUE!</v>
      </c>
      <c r="N552" s="90" t="e">
        <f>IF(Worksheets!$AA$24&gt;=K552,(Worksheets!$L$45-SUM($N$7:N551))*(((2*Worksheets!$L$44*(1-Worksheets!$L$44)*Worksheets!$AD$29)+(Worksheets!$L$44^2*Worksheets!$AD$29^2))/Worksheets!$L$45),0)</f>
        <v>#VALUE!</v>
      </c>
      <c r="O552" s="90" t="e">
        <f>IF(Worksheets!$AA$24&gt;=K552,(Worksheets!$L$45-SUM($O$7:O551))*((Worksheets!$L$44^3*Worksheets!$AD$29^3+3*Worksheets!$L$44^2*(1-Worksheets!$L$44)*Worksheets!$AD$29^2+3*Worksheets!$L$44*(1-Worksheets!$L$44)^2*Worksheets!$AD$29)/Worksheets!$L$45),0)</f>
        <v>#VALUE!</v>
      </c>
      <c r="P552" s="90" t="e">
        <f>IF(Worksheets!$AA$24&gt;=K552,(Worksheets!$L$45-SUM($P$7:P551))*((Worksheets!$L$44^4*Worksheets!$AD$29^4+4*Worksheets!$L$44^3*(1-Worksheets!$L$44)*Worksheets!$AD$29^3+6*Worksheets!$L$44^2*(1-Worksheets!$L$44)^2*Worksheets!$AD$29^2+4*Worksheets!$L$44*(1-Worksheets!$L$44^3)*Worksheets!$AD$29)/Worksheets!$L$45),0)</f>
        <v>#VALUE!</v>
      </c>
      <c r="Q552" s="90" t="str">
        <f>IF(Worksheets!$I$45='Yield Calculations'!$M$4,'Yield Calculations'!L552*'Yield Calculations'!M552,IF(Worksheets!$I$45='Yield Calculations'!$N$4,'Yield Calculations'!L552*'Yield Calculations'!N552,IF(Worksheets!$I$45='Yield Calculations'!$O$4,'Yield Calculations'!L552*'Yield Calculations'!O552,IF(Worksheets!$I$45='Yield Calculations'!$P$4,'Yield Calculations'!L552*'Yield Calculations'!P552,"Too Many Lanes"))))</f>
        <v>Too Many Lanes</v>
      </c>
      <c r="R552" s="90" t="str">
        <f>IF(Worksheets!$I$45='Yield Calculations'!$M$4,'Yield Calculations'!M552,IF(Worksheets!$I$45='Yield Calculations'!$N$4,'Yield Calculations'!N552,IF(Worksheets!$I$45='Yield Calculations'!$O$4,'Yield Calculations'!O552,IF(Worksheets!$I$45='Yield Calculations'!$P$4,'Yield Calculations'!P552,"Too Many Lanes"))))</f>
        <v>Too Many Lanes</v>
      </c>
    </row>
    <row r="553" spans="1:18">
      <c r="A553" s="83">
        <f t="shared" si="8"/>
        <v>546</v>
      </c>
      <c r="B553" s="83" t="e">
        <f>Worksheets!$S$24*(A553-0.5)</f>
        <v>#VALUE!</v>
      </c>
      <c r="C553" s="90" t="e">
        <f>IF(Worksheets!$V$24&gt;=A553,Worksheets!$G$45*Worksheets!$AD$29*(1-Worksheets!$AD$29)^('Yield Calculations'!A553-1),0)</f>
        <v>#VALUE!</v>
      </c>
      <c r="D553" s="90" t="e">
        <f>IF(Worksheets!$V$24&gt;=A553,(Worksheets!$G$45-SUM($D$7:D552))*(((2*Worksheets!$G$44*(1-Worksheets!$G$44)*Worksheets!$AD$29)+(Worksheets!$G$44^2*Worksheets!$AD$29^2))/Worksheets!$G$45),0)</f>
        <v>#VALUE!</v>
      </c>
      <c r="E553" s="90" t="e">
        <f>IF(Worksheets!$V$24&gt;=A553,(Worksheets!$G$45-SUM($E$7:E552))*((Worksheets!$G$44^3*Worksheets!$AD$29^3+3*Worksheets!$G$44^2*(1-Worksheets!$G$44)*Worksheets!$AD$29^2+3*Worksheets!$G$44*(1-Worksheets!$G$44)^2*Worksheets!$AD$29)/Worksheets!$G$45),0)</f>
        <v>#VALUE!</v>
      </c>
      <c r="F553" s="90" t="e">
        <f>IF(Worksheets!$V$24&gt;=A553,(Worksheets!$G$45-SUM($F$7:F552))*((Worksheets!$G$44^4*Worksheets!$AD$29^4+4*Worksheets!$G$44^3*(1-Worksheets!$G$44)*Worksheets!$AD$29^3+6*Worksheets!$G$44^2*(1-Worksheets!$G$44)^2*Worksheets!$AD$29^2+4*Worksheets!$G$44*(1-Worksheets!$G$44^3)*Worksheets!$AD$29)/Worksheets!$G$45),0)</f>
        <v>#VALUE!</v>
      </c>
      <c r="G553" s="90" t="str">
        <f>IF(Worksheets!$D$45='Yield Calculations'!$C$4,'Yield Calculations'!B553*'Yield Calculations'!C553,IF(Worksheets!$D$45='Yield Calculations'!$D$4,'Yield Calculations'!B553*'Yield Calculations'!D553,IF(Worksheets!$D$45='Yield Calculations'!$E$4,'Yield Calculations'!B553*'Yield Calculations'!E553,IF(Worksheets!$D$45='Yield Calculations'!$F$4,'Yield Calculations'!B553*'Yield Calculations'!F553,"Too Many Lanes"))))</f>
        <v>Too Many Lanes</v>
      </c>
      <c r="H553" s="90" t="str">
        <f>IF(Worksheets!$D$45='Yield Calculations'!$C$4,'Yield Calculations'!C553,IF(Worksheets!$D$45='Yield Calculations'!$D$4,'Yield Calculations'!D553,IF(Worksheets!$D$45='Yield Calculations'!$E$4,'Yield Calculations'!E553,IF(Worksheets!$D$45='Yield Calculations'!$F$4,'Yield Calculations'!F553,"Too Many Lanes"))))</f>
        <v>Too Many Lanes</v>
      </c>
      <c r="K553" s="83">
        <v>546</v>
      </c>
      <c r="L553" s="83" t="e">
        <f>Worksheets!$X$24*(K553-0.5)</f>
        <v>#VALUE!</v>
      </c>
      <c r="M553" s="90" t="e">
        <f>IF(Worksheets!$AA$24&gt;=K553,Worksheets!$L$45*Worksheets!$AD$29*(1-Worksheets!$AD$29)^('Yield Calculations'!K553-1),0)</f>
        <v>#VALUE!</v>
      </c>
      <c r="N553" s="90" t="e">
        <f>IF(Worksheets!$AA$24&gt;=K553,(Worksheets!$L$45-SUM($N$7:N552))*(((2*Worksheets!$L$44*(1-Worksheets!$L$44)*Worksheets!$AD$29)+(Worksheets!$L$44^2*Worksheets!$AD$29^2))/Worksheets!$L$45),0)</f>
        <v>#VALUE!</v>
      </c>
      <c r="O553" s="90" t="e">
        <f>IF(Worksheets!$AA$24&gt;=K553,(Worksheets!$L$45-SUM($O$7:O552))*((Worksheets!$L$44^3*Worksheets!$AD$29^3+3*Worksheets!$L$44^2*(1-Worksheets!$L$44)*Worksheets!$AD$29^2+3*Worksheets!$L$44*(1-Worksheets!$L$44)^2*Worksheets!$AD$29)/Worksheets!$L$45),0)</f>
        <v>#VALUE!</v>
      </c>
      <c r="P553" s="90" t="e">
        <f>IF(Worksheets!$AA$24&gt;=K553,(Worksheets!$L$45-SUM($P$7:P552))*((Worksheets!$L$44^4*Worksheets!$AD$29^4+4*Worksheets!$L$44^3*(1-Worksheets!$L$44)*Worksheets!$AD$29^3+6*Worksheets!$L$44^2*(1-Worksheets!$L$44)^2*Worksheets!$AD$29^2+4*Worksheets!$L$44*(1-Worksheets!$L$44^3)*Worksheets!$AD$29)/Worksheets!$L$45),0)</f>
        <v>#VALUE!</v>
      </c>
      <c r="Q553" s="90" t="str">
        <f>IF(Worksheets!$I$45='Yield Calculations'!$M$4,'Yield Calculations'!L553*'Yield Calculations'!M553,IF(Worksheets!$I$45='Yield Calculations'!$N$4,'Yield Calculations'!L553*'Yield Calculations'!N553,IF(Worksheets!$I$45='Yield Calculations'!$O$4,'Yield Calculations'!L553*'Yield Calculations'!O553,IF(Worksheets!$I$45='Yield Calculations'!$P$4,'Yield Calculations'!L553*'Yield Calculations'!P553,"Too Many Lanes"))))</f>
        <v>Too Many Lanes</v>
      </c>
      <c r="R553" s="90" t="str">
        <f>IF(Worksheets!$I$45='Yield Calculations'!$M$4,'Yield Calculations'!M553,IF(Worksheets!$I$45='Yield Calculations'!$N$4,'Yield Calculations'!N553,IF(Worksheets!$I$45='Yield Calculations'!$O$4,'Yield Calculations'!O553,IF(Worksheets!$I$45='Yield Calculations'!$P$4,'Yield Calculations'!P553,"Too Many Lanes"))))</f>
        <v>Too Many Lanes</v>
      </c>
    </row>
    <row r="554" spans="1:18">
      <c r="A554" s="83">
        <f t="shared" si="8"/>
        <v>547</v>
      </c>
      <c r="B554" s="83" t="e">
        <f>Worksheets!$S$24*(A554-0.5)</f>
        <v>#VALUE!</v>
      </c>
      <c r="C554" s="90" t="e">
        <f>IF(Worksheets!$V$24&gt;=A554,Worksheets!$G$45*Worksheets!$AD$29*(1-Worksheets!$AD$29)^('Yield Calculations'!A554-1),0)</f>
        <v>#VALUE!</v>
      </c>
      <c r="D554" s="90" t="e">
        <f>IF(Worksheets!$V$24&gt;=A554,(Worksheets!$G$45-SUM($D$7:D553))*(((2*Worksheets!$G$44*(1-Worksheets!$G$44)*Worksheets!$AD$29)+(Worksheets!$G$44^2*Worksheets!$AD$29^2))/Worksheets!$G$45),0)</f>
        <v>#VALUE!</v>
      </c>
      <c r="E554" s="90" t="e">
        <f>IF(Worksheets!$V$24&gt;=A554,(Worksheets!$G$45-SUM($E$7:E553))*((Worksheets!$G$44^3*Worksheets!$AD$29^3+3*Worksheets!$G$44^2*(1-Worksheets!$G$44)*Worksheets!$AD$29^2+3*Worksheets!$G$44*(1-Worksheets!$G$44)^2*Worksheets!$AD$29)/Worksheets!$G$45),0)</f>
        <v>#VALUE!</v>
      </c>
      <c r="F554" s="90" t="e">
        <f>IF(Worksheets!$V$24&gt;=A554,(Worksheets!$G$45-SUM($F$7:F553))*((Worksheets!$G$44^4*Worksheets!$AD$29^4+4*Worksheets!$G$44^3*(1-Worksheets!$G$44)*Worksheets!$AD$29^3+6*Worksheets!$G$44^2*(1-Worksheets!$G$44)^2*Worksheets!$AD$29^2+4*Worksheets!$G$44*(1-Worksheets!$G$44^3)*Worksheets!$AD$29)/Worksheets!$G$45),0)</f>
        <v>#VALUE!</v>
      </c>
      <c r="G554" s="90" t="str">
        <f>IF(Worksheets!$D$45='Yield Calculations'!$C$4,'Yield Calculations'!B554*'Yield Calculations'!C554,IF(Worksheets!$D$45='Yield Calculations'!$D$4,'Yield Calculations'!B554*'Yield Calculations'!D554,IF(Worksheets!$D$45='Yield Calculations'!$E$4,'Yield Calculations'!B554*'Yield Calculations'!E554,IF(Worksheets!$D$45='Yield Calculations'!$F$4,'Yield Calculations'!B554*'Yield Calculations'!F554,"Too Many Lanes"))))</f>
        <v>Too Many Lanes</v>
      </c>
      <c r="H554" s="90" t="str">
        <f>IF(Worksheets!$D$45='Yield Calculations'!$C$4,'Yield Calculations'!C554,IF(Worksheets!$D$45='Yield Calculations'!$D$4,'Yield Calculations'!D554,IF(Worksheets!$D$45='Yield Calculations'!$E$4,'Yield Calculations'!E554,IF(Worksheets!$D$45='Yield Calculations'!$F$4,'Yield Calculations'!F554,"Too Many Lanes"))))</f>
        <v>Too Many Lanes</v>
      </c>
      <c r="K554" s="83">
        <v>547</v>
      </c>
      <c r="L554" s="83" t="e">
        <f>Worksheets!$X$24*(K554-0.5)</f>
        <v>#VALUE!</v>
      </c>
      <c r="M554" s="90" t="e">
        <f>IF(Worksheets!$AA$24&gt;=K554,Worksheets!$L$45*Worksheets!$AD$29*(1-Worksheets!$AD$29)^('Yield Calculations'!K554-1),0)</f>
        <v>#VALUE!</v>
      </c>
      <c r="N554" s="90" t="e">
        <f>IF(Worksheets!$AA$24&gt;=K554,(Worksheets!$L$45-SUM($N$7:N553))*(((2*Worksheets!$L$44*(1-Worksheets!$L$44)*Worksheets!$AD$29)+(Worksheets!$L$44^2*Worksheets!$AD$29^2))/Worksheets!$L$45),0)</f>
        <v>#VALUE!</v>
      </c>
      <c r="O554" s="90" t="e">
        <f>IF(Worksheets!$AA$24&gt;=K554,(Worksheets!$L$45-SUM($O$7:O553))*((Worksheets!$L$44^3*Worksheets!$AD$29^3+3*Worksheets!$L$44^2*(1-Worksheets!$L$44)*Worksheets!$AD$29^2+3*Worksheets!$L$44*(1-Worksheets!$L$44)^2*Worksheets!$AD$29)/Worksheets!$L$45),0)</f>
        <v>#VALUE!</v>
      </c>
      <c r="P554" s="90" t="e">
        <f>IF(Worksheets!$AA$24&gt;=K554,(Worksheets!$L$45-SUM($P$7:P553))*((Worksheets!$L$44^4*Worksheets!$AD$29^4+4*Worksheets!$L$44^3*(1-Worksheets!$L$44)*Worksheets!$AD$29^3+6*Worksheets!$L$44^2*(1-Worksheets!$L$44)^2*Worksheets!$AD$29^2+4*Worksheets!$L$44*(1-Worksheets!$L$44^3)*Worksheets!$AD$29)/Worksheets!$L$45),0)</f>
        <v>#VALUE!</v>
      </c>
      <c r="Q554" s="90" t="str">
        <f>IF(Worksheets!$I$45='Yield Calculations'!$M$4,'Yield Calculations'!L554*'Yield Calculations'!M554,IF(Worksheets!$I$45='Yield Calculations'!$N$4,'Yield Calculations'!L554*'Yield Calculations'!N554,IF(Worksheets!$I$45='Yield Calculations'!$O$4,'Yield Calculations'!L554*'Yield Calculations'!O554,IF(Worksheets!$I$45='Yield Calculations'!$P$4,'Yield Calculations'!L554*'Yield Calculations'!P554,"Too Many Lanes"))))</f>
        <v>Too Many Lanes</v>
      </c>
      <c r="R554" s="90" t="str">
        <f>IF(Worksheets!$I$45='Yield Calculations'!$M$4,'Yield Calculations'!M554,IF(Worksheets!$I$45='Yield Calculations'!$N$4,'Yield Calculations'!N554,IF(Worksheets!$I$45='Yield Calculations'!$O$4,'Yield Calculations'!O554,IF(Worksheets!$I$45='Yield Calculations'!$P$4,'Yield Calculations'!P554,"Too Many Lanes"))))</f>
        <v>Too Many Lanes</v>
      </c>
    </row>
    <row r="555" spans="1:18">
      <c r="A555" s="83">
        <f t="shared" si="8"/>
        <v>548</v>
      </c>
      <c r="B555" s="83" t="e">
        <f>Worksheets!$S$24*(A555-0.5)</f>
        <v>#VALUE!</v>
      </c>
      <c r="C555" s="90" t="e">
        <f>IF(Worksheets!$V$24&gt;=A555,Worksheets!$G$45*Worksheets!$AD$29*(1-Worksheets!$AD$29)^('Yield Calculations'!A555-1),0)</f>
        <v>#VALUE!</v>
      </c>
      <c r="D555" s="90" t="e">
        <f>IF(Worksheets!$V$24&gt;=A555,(Worksheets!$G$45-SUM($D$7:D554))*(((2*Worksheets!$G$44*(1-Worksheets!$G$44)*Worksheets!$AD$29)+(Worksheets!$G$44^2*Worksheets!$AD$29^2))/Worksheets!$G$45),0)</f>
        <v>#VALUE!</v>
      </c>
      <c r="E555" s="90" t="e">
        <f>IF(Worksheets!$V$24&gt;=A555,(Worksheets!$G$45-SUM($E$7:E554))*((Worksheets!$G$44^3*Worksheets!$AD$29^3+3*Worksheets!$G$44^2*(1-Worksheets!$G$44)*Worksheets!$AD$29^2+3*Worksheets!$G$44*(1-Worksheets!$G$44)^2*Worksheets!$AD$29)/Worksheets!$G$45),0)</f>
        <v>#VALUE!</v>
      </c>
      <c r="F555" s="90" t="e">
        <f>IF(Worksheets!$V$24&gt;=A555,(Worksheets!$G$45-SUM($F$7:F554))*((Worksheets!$G$44^4*Worksheets!$AD$29^4+4*Worksheets!$G$44^3*(1-Worksheets!$G$44)*Worksheets!$AD$29^3+6*Worksheets!$G$44^2*(1-Worksheets!$G$44)^2*Worksheets!$AD$29^2+4*Worksheets!$G$44*(1-Worksheets!$G$44^3)*Worksheets!$AD$29)/Worksheets!$G$45),0)</f>
        <v>#VALUE!</v>
      </c>
      <c r="G555" s="90" t="str">
        <f>IF(Worksheets!$D$45='Yield Calculations'!$C$4,'Yield Calculations'!B555*'Yield Calculations'!C555,IF(Worksheets!$D$45='Yield Calculations'!$D$4,'Yield Calculations'!B555*'Yield Calculations'!D555,IF(Worksheets!$D$45='Yield Calculations'!$E$4,'Yield Calculations'!B555*'Yield Calculations'!E555,IF(Worksheets!$D$45='Yield Calculations'!$F$4,'Yield Calculations'!B555*'Yield Calculations'!F555,"Too Many Lanes"))))</f>
        <v>Too Many Lanes</v>
      </c>
      <c r="H555" s="90" t="str">
        <f>IF(Worksheets!$D$45='Yield Calculations'!$C$4,'Yield Calculations'!C555,IF(Worksheets!$D$45='Yield Calculations'!$D$4,'Yield Calculations'!D555,IF(Worksheets!$D$45='Yield Calculations'!$E$4,'Yield Calculations'!E555,IF(Worksheets!$D$45='Yield Calculations'!$F$4,'Yield Calculations'!F555,"Too Many Lanes"))))</f>
        <v>Too Many Lanes</v>
      </c>
      <c r="K555" s="83">
        <v>548</v>
      </c>
      <c r="L555" s="83" t="e">
        <f>Worksheets!$X$24*(K555-0.5)</f>
        <v>#VALUE!</v>
      </c>
      <c r="M555" s="90" t="e">
        <f>IF(Worksheets!$AA$24&gt;=K555,Worksheets!$L$45*Worksheets!$AD$29*(1-Worksheets!$AD$29)^('Yield Calculations'!K555-1),0)</f>
        <v>#VALUE!</v>
      </c>
      <c r="N555" s="90" t="e">
        <f>IF(Worksheets!$AA$24&gt;=K555,(Worksheets!$L$45-SUM($N$7:N554))*(((2*Worksheets!$L$44*(1-Worksheets!$L$44)*Worksheets!$AD$29)+(Worksheets!$L$44^2*Worksheets!$AD$29^2))/Worksheets!$L$45),0)</f>
        <v>#VALUE!</v>
      </c>
      <c r="O555" s="90" t="e">
        <f>IF(Worksheets!$AA$24&gt;=K555,(Worksheets!$L$45-SUM($O$7:O554))*((Worksheets!$L$44^3*Worksheets!$AD$29^3+3*Worksheets!$L$44^2*(1-Worksheets!$L$44)*Worksheets!$AD$29^2+3*Worksheets!$L$44*(1-Worksheets!$L$44)^2*Worksheets!$AD$29)/Worksheets!$L$45),0)</f>
        <v>#VALUE!</v>
      </c>
      <c r="P555" s="90" t="e">
        <f>IF(Worksheets!$AA$24&gt;=K555,(Worksheets!$L$45-SUM($P$7:P554))*((Worksheets!$L$44^4*Worksheets!$AD$29^4+4*Worksheets!$L$44^3*(1-Worksheets!$L$44)*Worksheets!$AD$29^3+6*Worksheets!$L$44^2*(1-Worksheets!$L$44)^2*Worksheets!$AD$29^2+4*Worksheets!$L$44*(1-Worksheets!$L$44^3)*Worksheets!$AD$29)/Worksheets!$L$45),0)</f>
        <v>#VALUE!</v>
      </c>
      <c r="Q555" s="90" t="str">
        <f>IF(Worksheets!$I$45='Yield Calculations'!$M$4,'Yield Calculations'!L555*'Yield Calculations'!M555,IF(Worksheets!$I$45='Yield Calculations'!$N$4,'Yield Calculations'!L555*'Yield Calculations'!N555,IF(Worksheets!$I$45='Yield Calculations'!$O$4,'Yield Calculations'!L555*'Yield Calculations'!O555,IF(Worksheets!$I$45='Yield Calculations'!$P$4,'Yield Calculations'!L555*'Yield Calculations'!P555,"Too Many Lanes"))))</f>
        <v>Too Many Lanes</v>
      </c>
      <c r="R555" s="90" t="str">
        <f>IF(Worksheets!$I$45='Yield Calculations'!$M$4,'Yield Calculations'!M555,IF(Worksheets!$I$45='Yield Calculations'!$N$4,'Yield Calculations'!N555,IF(Worksheets!$I$45='Yield Calculations'!$O$4,'Yield Calculations'!O555,IF(Worksheets!$I$45='Yield Calculations'!$P$4,'Yield Calculations'!P555,"Too Many Lanes"))))</f>
        <v>Too Many Lanes</v>
      </c>
    </row>
    <row r="556" spans="1:18">
      <c r="A556" s="83">
        <f t="shared" si="8"/>
        <v>549</v>
      </c>
      <c r="B556" s="83" t="e">
        <f>Worksheets!$S$24*(A556-0.5)</f>
        <v>#VALUE!</v>
      </c>
      <c r="C556" s="90" t="e">
        <f>IF(Worksheets!$V$24&gt;=A556,Worksheets!$G$45*Worksheets!$AD$29*(1-Worksheets!$AD$29)^('Yield Calculations'!A556-1),0)</f>
        <v>#VALUE!</v>
      </c>
      <c r="D556" s="90" t="e">
        <f>IF(Worksheets!$V$24&gt;=A556,(Worksheets!$G$45-SUM($D$7:D555))*(((2*Worksheets!$G$44*(1-Worksheets!$G$44)*Worksheets!$AD$29)+(Worksheets!$G$44^2*Worksheets!$AD$29^2))/Worksheets!$G$45),0)</f>
        <v>#VALUE!</v>
      </c>
      <c r="E556" s="90" t="e">
        <f>IF(Worksheets!$V$24&gt;=A556,(Worksheets!$G$45-SUM($E$7:E555))*((Worksheets!$G$44^3*Worksheets!$AD$29^3+3*Worksheets!$G$44^2*(1-Worksheets!$G$44)*Worksheets!$AD$29^2+3*Worksheets!$G$44*(1-Worksheets!$G$44)^2*Worksheets!$AD$29)/Worksheets!$G$45),0)</f>
        <v>#VALUE!</v>
      </c>
      <c r="F556" s="90" t="e">
        <f>IF(Worksheets!$V$24&gt;=A556,(Worksheets!$G$45-SUM($F$7:F555))*((Worksheets!$G$44^4*Worksheets!$AD$29^4+4*Worksheets!$G$44^3*(1-Worksheets!$G$44)*Worksheets!$AD$29^3+6*Worksheets!$G$44^2*(1-Worksheets!$G$44)^2*Worksheets!$AD$29^2+4*Worksheets!$G$44*(1-Worksheets!$G$44^3)*Worksheets!$AD$29)/Worksheets!$G$45),0)</f>
        <v>#VALUE!</v>
      </c>
      <c r="G556" s="90" t="str">
        <f>IF(Worksheets!$D$45='Yield Calculations'!$C$4,'Yield Calculations'!B556*'Yield Calculations'!C556,IF(Worksheets!$D$45='Yield Calculations'!$D$4,'Yield Calculations'!B556*'Yield Calculations'!D556,IF(Worksheets!$D$45='Yield Calculations'!$E$4,'Yield Calculations'!B556*'Yield Calculations'!E556,IF(Worksheets!$D$45='Yield Calculations'!$F$4,'Yield Calculations'!B556*'Yield Calculations'!F556,"Too Many Lanes"))))</f>
        <v>Too Many Lanes</v>
      </c>
      <c r="H556" s="90" t="str">
        <f>IF(Worksheets!$D$45='Yield Calculations'!$C$4,'Yield Calculations'!C556,IF(Worksheets!$D$45='Yield Calculations'!$D$4,'Yield Calculations'!D556,IF(Worksheets!$D$45='Yield Calculations'!$E$4,'Yield Calculations'!E556,IF(Worksheets!$D$45='Yield Calculations'!$F$4,'Yield Calculations'!F556,"Too Many Lanes"))))</f>
        <v>Too Many Lanes</v>
      </c>
      <c r="K556" s="83">
        <v>549</v>
      </c>
      <c r="L556" s="83" t="e">
        <f>Worksheets!$X$24*(K556-0.5)</f>
        <v>#VALUE!</v>
      </c>
      <c r="M556" s="90" t="e">
        <f>IF(Worksheets!$AA$24&gt;=K556,Worksheets!$L$45*Worksheets!$AD$29*(1-Worksheets!$AD$29)^('Yield Calculations'!K556-1),0)</f>
        <v>#VALUE!</v>
      </c>
      <c r="N556" s="90" t="e">
        <f>IF(Worksheets!$AA$24&gt;=K556,(Worksheets!$L$45-SUM($N$7:N555))*(((2*Worksheets!$L$44*(1-Worksheets!$L$44)*Worksheets!$AD$29)+(Worksheets!$L$44^2*Worksheets!$AD$29^2))/Worksheets!$L$45),0)</f>
        <v>#VALUE!</v>
      </c>
      <c r="O556" s="90" t="e">
        <f>IF(Worksheets!$AA$24&gt;=K556,(Worksheets!$L$45-SUM($O$7:O555))*((Worksheets!$L$44^3*Worksheets!$AD$29^3+3*Worksheets!$L$44^2*(1-Worksheets!$L$44)*Worksheets!$AD$29^2+3*Worksheets!$L$44*(1-Worksheets!$L$44)^2*Worksheets!$AD$29)/Worksheets!$L$45),0)</f>
        <v>#VALUE!</v>
      </c>
      <c r="P556" s="90" t="e">
        <f>IF(Worksheets!$AA$24&gt;=K556,(Worksheets!$L$45-SUM($P$7:P555))*((Worksheets!$L$44^4*Worksheets!$AD$29^4+4*Worksheets!$L$44^3*(1-Worksheets!$L$44)*Worksheets!$AD$29^3+6*Worksheets!$L$44^2*(1-Worksheets!$L$44)^2*Worksheets!$AD$29^2+4*Worksheets!$L$44*(1-Worksheets!$L$44^3)*Worksheets!$AD$29)/Worksheets!$L$45),0)</f>
        <v>#VALUE!</v>
      </c>
      <c r="Q556" s="90" t="str">
        <f>IF(Worksheets!$I$45='Yield Calculations'!$M$4,'Yield Calculations'!L556*'Yield Calculations'!M556,IF(Worksheets!$I$45='Yield Calculations'!$N$4,'Yield Calculations'!L556*'Yield Calculations'!N556,IF(Worksheets!$I$45='Yield Calculations'!$O$4,'Yield Calculations'!L556*'Yield Calculations'!O556,IF(Worksheets!$I$45='Yield Calculations'!$P$4,'Yield Calculations'!L556*'Yield Calculations'!P556,"Too Many Lanes"))))</f>
        <v>Too Many Lanes</v>
      </c>
      <c r="R556" s="90" t="str">
        <f>IF(Worksheets!$I$45='Yield Calculations'!$M$4,'Yield Calculations'!M556,IF(Worksheets!$I$45='Yield Calculations'!$N$4,'Yield Calculations'!N556,IF(Worksheets!$I$45='Yield Calculations'!$O$4,'Yield Calculations'!O556,IF(Worksheets!$I$45='Yield Calculations'!$P$4,'Yield Calculations'!P556,"Too Many Lanes"))))</f>
        <v>Too Many Lanes</v>
      </c>
    </row>
    <row r="557" spans="1:18">
      <c r="A557" s="83">
        <f t="shared" si="8"/>
        <v>550</v>
      </c>
      <c r="B557" s="83" t="e">
        <f>Worksheets!$S$24*(A557-0.5)</f>
        <v>#VALUE!</v>
      </c>
      <c r="C557" s="90" t="e">
        <f>IF(Worksheets!$V$24&gt;=A557,Worksheets!$G$45*Worksheets!$AD$29*(1-Worksheets!$AD$29)^('Yield Calculations'!A557-1),0)</f>
        <v>#VALUE!</v>
      </c>
      <c r="D557" s="90" t="e">
        <f>IF(Worksheets!$V$24&gt;=A557,(Worksheets!$G$45-SUM($D$7:D556))*(((2*Worksheets!$G$44*(1-Worksheets!$G$44)*Worksheets!$AD$29)+(Worksheets!$G$44^2*Worksheets!$AD$29^2))/Worksheets!$G$45),0)</f>
        <v>#VALUE!</v>
      </c>
      <c r="E557" s="90" t="e">
        <f>IF(Worksheets!$V$24&gt;=A557,(Worksheets!$G$45-SUM($E$7:E556))*((Worksheets!$G$44^3*Worksheets!$AD$29^3+3*Worksheets!$G$44^2*(1-Worksheets!$G$44)*Worksheets!$AD$29^2+3*Worksheets!$G$44*(1-Worksheets!$G$44)^2*Worksheets!$AD$29)/Worksheets!$G$45),0)</f>
        <v>#VALUE!</v>
      </c>
      <c r="F557" s="90" t="e">
        <f>IF(Worksheets!$V$24&gt;=A557,(Worksheets!$G$45-SUM($F$7:F556))*((Worksheets!$G$44^4*Worksheets!$AD$29^4+4*Worksheets!$G$44^3*(1-Worksheets!$G$44)*Worksheets!$AD$29^3+6*Worksheets!$G$44^2*(1-Worksheets!$G$44)^2*Worksheets!$AD$29^2+4*Worksheets!$G$44*(1-Worksheets!$G$44^3)*Worksheets!$AD$29)/Worksheets!$G$45),0)</f>
        <v>#VALUE!</v>
      </c>
      <c r="G557" s="90" t="str">
        <f>IF(Worksheets!$D$45='Yield Calculations'!$C$4,'Yield Calculations'!B557*'Yield Calculations'!C557,IF(Worksheets!$D$45='Yield Calculations'!$D$4,'Yield Calculations'!B557*'Yield Calculations'!D557,IF(Worksheets!$D$45='Yield Calculations'!$E$4,'Yield Calculations'!B557*'Yield Calculations'!E557,IF(Worksheets!$D$45='Yield Calculations'!$F$4,'Yield Calculations'!B557*'Yield Calculations'!F557,"Too Many Lanes"))))</f>
        <v>Too Many Lanes</v>
      </c>
      <c r="H557" s="90" t="str">
        <f>IF(Worksheets!$D$45='Yield Calculations'!$C$4,'Yield Calculations'!C557,IF(Worksheets!$D$45='Yield Calculations'!$D$4,'Yield Calculations'!D557,IF(Worksheets!$D$45='Yield Calculations'!$E$4,'Yield Calculations'!E557,IF(Worksheets!$D$45='Yield Calculations'!$F$4,'Yield Calculations'!F557,"Too Many Lanes"))))</f>
        <v>Too Many Lanes</v>
      </c>
      <c r="K557" s="83">
        <v>550</v>
      </c>
      <c r="L557" s="83" t="e">
        <f>Worksheets!$X$24*(K557-0.5)</f>
        <v>#VALUE!</v>
      </c>
      <c r="M557" s="90" t="e">
        <f>IF(Worksheets!$AA$24&gt;=K557,Worksheets!$L$45*Worksheets!$AD$29*(1-Worksheets!$AD$29)^('Yield Calculations'!K557-1),0)</f>
        <v>#VALUE!</v>
      </c>
      <c r="N557" s="90" t="e">
        <f>IF(Worksheets!$AA$24&gt;=K557,(Worksheets!$L$45-SUM($N$7:N556))*(((2*Worksheets!$L$44*(1-Worksheets!$L$44)*Worksheets!$AD$29)+(Worksheets!$L$44^2*Worksheets!$AD$29^2))/Worksheets!$L$45),0)</f>
        <v>#VALUE!</v>
      </c>
      <c r="O557" s="90" t="e">
        <f>IF(Worksheets!$AA$24&gt;=K557,(Worksheets!$L$45-SUM($O$7:O556))*((Worksheets!$L$44^3*Worksheets!$AD$29^3+3*Worksheets!$L$44^2*(1-Worksheets!$L$44)*Worksheets!$AD$29^2+3*Worksheets!$L$44*(1-Worksheets!$L$44)^2*Worksheets!$AD$29)/Worksheets!$L$45),0)</f>
        <v>#VALUE!</v>
      </c>
      <c r="P557" s="90" t="e">
        <f>IF(Worksheets!$AA$24&gt;=K557,(Worksheets!$L$45-SUM($P$7:P556))*((Worksheets!$L$44^4*Worksheets!$AD$29^4+4*Worksheets!$L$44^3*(1-Worksheets!$L$44)*Worksheets!$AD$29^3+6*Worksheets!$L$44^2*(1-Worksheets!$L$44)^2*Worksheets!$AD$29^2+4*Worksheets!$L$44*(1-Worksheets!$L$44^3)*Worksheets!$AD$29)/Worksheets!$L$45),0)</f>
        <v>#VALUE!</v>
      </c>
      <c r="Q557" s="90" t="str">
        <f>IF(Worksheets!$I$45='Yield Calculations'!$M$4,'Yield Calculations'!L557*'Yield Calculations'!M557,IF(Worksheets!$I$45='Yield Calculations'!$N$4,'Yield Calculations'!L557*'Yield Calculations'!N557,IF(Worksheets!$I$45='Yield Calculations'!$O$4,'Yield Calculations'!L557*'Yield Calculations'!O557,IF(Worksheets!$I$45='Yield Calculations'!$P$4,'Yield Calculations'!L557*'Yield Calculations'!P557,"Too Many Lanes"))))</f>
        <v>Too Many Lanes</v>
      </c>
      <c r="R557" s="90" t="str">
        <f>IF(Worksheets!$I$45='Yield Calculations'!$M$4,'Yield Calculations'!M557,IF(Worksheets!$I$45='Yield Calculations'!$N$4,'Yield Calculations'!N557,IF(Worksheets!$I$45='Yield Calculations'!$O$4,'Yield Calculations'!O557,IF(Worksheets!$I$45='Yield Calculations'!$P$4,'Yield Calculations'!P557,"Too Many Lanes"))))</f>
        <v>Too Many Lanes</v>
      </c>
    </row>
    <row r="558" spans="1:18">
      <c r="A558" s="83">
        <f t="shared" si="8"/>
        <v>551</v>
      </c>
      <c r="B558" s="83" t="e">
        <f>Worksheets!$S$24*(A558-0.5)</f>
        <v>#VALUE!</v>
      </c>
      <c r="C558" s="90" t="e">
        <f>IF(Worksheets!$V$24&gt;=A558,Worksheets!$G$45*Worksheets!$AD$29*(1-Worksheets!$AD$29)^('Yield Calculations'!A558-1),0)</f>
        <v>#VALUE!</v>
      </c>
      <c r="D558" s="90" t="e">
        <f>IF(Worksheets!$V$24&gt;=A558,(Worksheets!$G$45-SUM($D$7:D557))*(((2*Worksheets!$G$44*(1-Worksheets!$G$44)*Worksheets!$AD$29)+(Worksheets!$G$44^2*Worksheets!$AD$29^2))/Worksheets!$G$45),0)</f>
        <v>#VALUE!</v>
      </c>
      <c r="E558" s="90" t="e">
        <f>IF(Worksheets!$V$24&gt;=A558,(Worksheets!$G$45-SUM($E$7:E557))*((Worksheets!$G$44^3*Worksheets!$AD$29^3+3*Worksheets!$G$44^2*(1-Worksheets!$G$44)*Worksheets!$AD$29^2+3*Worksheets!$G$44*(1-Worksheets!$G$44)^2*Worksheets!$AD$29)/Worksheets!$G$45),0)</f>
        <v>#VALUE!</v>
      </c>
      <c r="F558" s="90" t="e">
        <f>IF(Worksheets!$V$24&gt;=A558,(Worksheets!$G$45-SUM($F$7:F557))*((Worksheets!$G$44^4*Worksheets!$AD$29^4+4*Worksheets!$G$44^3*(1-Worksheets!$G$44)*Worksheets!$AD$29^3+6*Worksheets!$G$44^2*(1-Worksheets!$G$44)^2*Worksheets!$AD$29^2+4*Worksheets!$G$44*(1-Worksheets!$G$44^3)*Worksheets!$AD$29)/Worksheets!$G$45),0)</f>
        <v>#VALUE!</v>
      </c>
      <c r="G558" s="90" t="str">
        <f>IF(Worksheets!$D$45='Yield Calculations'!$C$4,'Yield Calculations'!B558*'Yield Calculations'!C558,IF(Worksheets!$D$45='Yield Calculations'!$D$4,'Yield Calculations'!B558*'Yield Calculations'!D558,IF(Worksheets!$D$45='Yield Calculations'!$E$4,'Yield Calculations'!B558*'Yield Calculations'!E558,IF(Worksheets!$D$45='Yield Calculations'!$F$4,'Yield Calculations'!B558*'Yield Calculations'!F558,"Too Many Lanes"))))</f>
        <v>Too Many Lanes</v>
      </c>
      <c r="H558" s="90" t="str">
        <f>IF(Worksheets!$D$45='Yield Calculations'!$C$4,'Yield Calculations'!C558,IF(Worksheets!$D$45='Yield Calculations'!$D$4,'Yield Calculations'!D558,IF(Worksheets!$D$45='Yield Calculations'!$E$4,'Yield Calculations'!E558,IF(Worksheets!$D$45='Yield Calculations'!$F$4,'Yield Calculations'!F558,"Too Many Lanes"))))</f>
        <v>Too Many Lanes</v>
      </c>
      <c r="K558" s="83">
        <v>551</v>
      </c>
      <c r="L558" s="83" t="e">
        <f>Worksheets!$X$24*(K558-0.5)</f>
        <v>#VALUE!</v>
      </c>
      <c r="M558" s="90" t="e">
        <f>IF(Worksheets!$AA$24&gt;=K558,Worksheets!$L$45*Worksheets!$AD$29*(1-Worksheets!$AD$29)^('Yield Calculations'!K558-1),0)</f>
        <v>#VALUE!</v>
      </c>
      <c r="N558" s="90" t="e">
        <f>IF(Worksheets!$AA$24&gt;=K558,(Worksheets!$L$45-SUM($N$7:N557))*(((2*Worksheets!$L$44*(1-Worksheets!$L$44)*Worksheets!$AD$29)+(Worksheets!$L$44^2*Worksheets!$AD$29^2))/Worksheets!$L$45),0)</f>
        <v>#VALUE!</v>
      </c>
      <c r="O558" s="90" t="e">
        <f>IF(Worksheets!$AA$24&gt;=K558,(Worksheets!$L$45-SUM($O$7:O557))*((Worksheets!$L$44^3*Worksheets!$AD$29^3+3*Worksheets!$L$44^2*(1-Worksheets!$L$44)*Worksheets!$AD$29^2+3*Worksheets!$L$44*(1-Worksheets!$L$44)^2*Worksheets!$AD$29)/Worksheets!$L$45),0)</f>
        <v>#VALUE!</v>
      </c>
      <c r="P558" s="90" t="e">
        <f>IF(Worksheets!$AA$24&gt;=K558,(Worksheets!$L$45-SUM($P$7:P557))*((Worksheets!$L$44^4*Worksheets!$AD$29^4+4*Worksheets!$L$44^3*(1-Worksheets!$L$44)*Worksheets!$AD$29^3+6*Worksheets!$L$44^2*(1-Worksheets!$L$44)^2*Worksheets!$AD$29^2+4*Worksheets!$L$44*(1-Worksheets!$L$44^3)*Worksheets!$AD$29)/Worksheets!$L$45),0)</f>
        <v>#VALUE!</v>
      </c>
      <c r="Q558" s="90" t="str">
        <f>IF(Worksheets!$I$45='Yield Calculations'!$M$4,'Yield Calculations'!L558*'Yield Calculations'!M558,IF(Worksheets!$I$45='Yield Calculations'!$N$4,'Yield Calculations'!L558*'Yield Calculations'!N558,IF(Worksheets!$I$45='Yield Calculations'!$O$4,'Yield Calculations'!L558*'Yield Calculations'!O558,IF(Worksheets!$I$45='Yield Calculations'!$P$4,'Yield Calculations'!L558*'Yield Calculations'!P558,"Too Many Lanes"))))</f>
        <v>Too Many Lanes</v>
      </c>
      <c r="R558" s="90" t="str">
        <f>IF(Worksheets!$I$45='Yield Calculations'!$M$4,'Yield Calculations'!M558,IF(Worksheets!$I$45='Yield Calculations'!$N$4,'Yield Calculations'!N558,IF(Worksheets!$I$45='Yield Calculations'!$O$4,'Yield Calculations'!O558,IF(Worksheets!$I$45='Yield Calculations'!$P$4,'Yield Calculations'!P558,"Too Many Lanes"))))</f>
        <v>Too Many Lanes</v>
      </c>
    </row>
    <row r="559" spans="1:18">
      <c r="A559" s="83">
        <f t="shared" si="8"/>
        <v>552</v>
      </c>
      <c r="B559" s="83" t="e">
        <f>Worksheets!$S$24*(A559-0.5)</f>
        <v>#VALUE!</v>
      </c>
      <c r="C559" s="90" t="e">
        <f>IF(Worksheets!$V$24&gt;=A559,Worksheets!$G$45*Worksheets!$AD$29*(1-Worksheets!$AD$29)^('Yield Calculations'!A559-1),0)</f>
        <v>#VALUE!</v>
      </c>
      <c r="D559" s="90" t="e">
        <f>IF(Worksheets!$V$24&gt;=A559,(Worksheets!$G$45-SUM($D$7:D558))*(((2*Worksheets!$G$44*(1-Worksheets!$G$44)*Worksheets!$AD$29)+(Worksheets!$G$44^2*Worksheets!$AD$29^2))/Worksheets!$G$45),0)</f>
        <v>#VALUE!</v>
      </c>
      <c r="E559" s="90" t="e">
        <f>IF(Worksheets!$V$24&gt;=A559,(Worksheets!$G$45-SUM($E$7:E558))*((Worksheets!$G$44^3*Worksheets!$AD$29^3+3*Worksheets!$G$44^2*(1-Worksheets!$G$44)*Worksheets!$AD$29^2+3*Worksheets!$G$44*(1-Worksheets!$G$44)^2*Worksheets!$AD$29)/Worksheets!$G$45),0)</f>
        <v>#VALUE!</v>
      </c>
      <c r="F559" s="90" t="e">
        <f>IF(Worksheets!$V$24&gt;=A559,(Worksheets!$G$45-SUM($F$7:F558))*((Worksheets!$G$44^4*Worksheets!$AD$29^4+4*Worksheets!$G$44^3*(1-Worksheets!$G$44)*Worksheets!$AD$29^3+6*Worksheets!$G$44^2*(1-Worksheets!$G$44)^2*Worksheets!$AD$29^2+4*Worksheets!$G$44*(1-Worksheets!$G$44^3)*Worksheets!$AD$29)/Worksheets!$G$45),0)</f>
        <v>#VALUE!</v>
      </c>
      <c r="G559" s="90" t="str">
        <f>IF(Worksheets!$D$45='Yield Calculations'!$C$4,'Yield Calculations'!B559*'Yield Calculations'!C559,IF(Worksheets!$D$45='Yield Calculations'!$D$4,'Yield Calculations'!B559*'Yield Calculations'!D559,IF(Worksheets!$D$45='Yield Calculations'!$E$4,'Yield Calculations'!B559*'Yield Calculations'!E559,IF(Worksheets!$D$45='Yield Calculations'!$F$4,'Yield Calculations'!B559*'Yield Calculations'!F559,"Too Many Lanes"))))</f>
        <v>Too Many Lanes</v>
      </c>
      <c r="H559" s="90" t="str">
        <f>IF(Worksheets!$D$45='Yield Calculations'!$C$4,'Yield Calculations'!C559,IF(Worksheets!$D$45='Yield Calculations'!$D$4,'Yield Calculations'!D559,IF(Worksheets!$D$45='Yield Calculations'!$E$4,'Yield Calculations'!E559,IF(Worksheets!$D$45='Yield Calculations'!$F$4,'Yield Calculations'!F559,"Too Many Lanes"))))</f>
        <v>Too Many Lanes</v>
      </c>
      <c r="K559" s="83">
        <v>552</v>
      </c>
      <c r="L559" s="83" t="e">
        <f>Worksheets!$X$24*(K559-0.5)</f>
        <v>#VALUE!</v>
      </c>
      <c r="M559" s="90" t="e">
        <f>IF(Worksheets!$AA$24&gt;=K559,Worksheets!$L$45*Worksheets!$AD$29*(1-Worksheets!$AD$29)^('Yield Calculations'!K559-1),0)</f>
        <v>#VALUE!</v>
      </c>
      <c r="N559" s="90" t="e">
        <f>IF(Worksheets!$AA$24&gt;=K559,(Worksheets!$L$45-SUM($N$7:N558))*(((2*Worksheets!$L$44*(1-Worksheets!$L$44)*Worksheets!$AD$29)+(Worksheets!$L$44^2*Worksheets!$AD$29^2))/Worksheets!$L$45),0)</f>
        <v>#VALUE!</v>
      </c>
      <c r="O559" s="90" t="e">
        <f>IF(Worksheets!$AA$24&gt;=K559,(Worksheets!$L$45-SUM($O$7:O558))*((Worksheets!$L$44^3*Worksheets!$AD$29^3+3*Worksheets!$L$44^2*(1-Worksheets!$L$44)*Worksheets!$AD$29^2+3*Worksheets!$L$44*(1-Worksheets!$L$44)^2*Worksheets!$AD$29)/Worksheets!$L$45),0)</f>
        <v>#VALUE!</v>
      </c>
      <c r="P559" s="90" t="e">
        <f>IF(Worksheets!$AA$24&gt;=K559,(Worksheets!$L$45-SUM($P$7:P558))*((Worksheets!$L$44^4*Worksheets!$AD$29^4+4*Worksheets!$L$44^3*(1-Worksheets!$L$44)*Worksheets!$AD$29^3+6*Worksheets!$L$44^2*(1-Worksheets!$L$44)^2*Worksheets!$AD$29^2+4*Worksheets!$L$44*(1-Worksheets!$L$44^3)*Worksheets!$AD$29)/Worksheets!$L$45),0)</f>
        <v>#VALUE!</v>
      </c>
      <c r="Q559" s="90" t="str">
        <f>IF(Worksheets!$I$45='Yield Calculations'!$M$4,'Yield Calculations'!L559*'Yield Calculations'!M559,IF(Worksheets!$I$45='Yield Calculations'!$N$4,'Yield Calculations'!L559*'Yield Calculations'!N559,IF(Worksheets!$I$45='Yield Calculations'!$O$4,'Yield Calculations'!L559*'Yield Calculations'!O559,IF(Worksheets!$I$45='Yield Calculations'!$P$4,'Yield Calculations'!L559*'Yield Calculations'!P559,"Too Many Lanes"))))</f>
        <v>Too Many Lanes</v>
      </c>
      <c r="R559" s="90" t="str">
        <f>IF(Worksheets!$I$45='Yield Calculations'!$M$4,'Yield Calculations'!M559,IF(Worksheets!$I$45='Yield Calculations'!$N$4,'Yield Calculations'!N559,IF(Worksheets!$I$45='Yield Calculations'!$O$4,'Yield Calculations'!O559,IF(Worksheets!$I$45='Yield Calculations'!$P$4,'Yield Calculations'!P559,"Too Many Lanes"))))</f>
        <v>Too Many Lanes</v>
      </c>
    </row>
    <row r="560" spans="1:18">
      <c r="A560" s="83">
        <f t="shared" si="8"/>
        <v>553</v>
      </c>
      <c r="B560" s="83" t="e">
        <f>Worksheets!$S$24*(A560-0.5)</f>
        <v>#VALUE!</v>
      </c>
      <c r="C560" s="90" t="e">
        <f>IF(Worksheets!$V$24&gt;=A560,Worksheets!$G$45*Worksheets!$AD$29*(1-Worksheets!$AD$29)^('Yield Calculations'!A560-1),0)</f>
        <v>#VALUE!</v>
      </c>
      <c r="D560" s="90" t="e">
        <f>IF(Worksheets!$V$24&gt;=A560,(Worksheets!$G$45-SUM($D$7:D559))*(((2*Worksheets!$G$44*(1-Worksheets!$G$44)*Worksheets!$AD$29)+(Worksheets!$G$44^2*Worksheets!$AD$29^2))/Worksheets!$G$45),0)</f>
        <v>#VALUE!</v>
      </c>
      <c r="E560" s="90" t="e">
        <f>IF(Worksheets!$V$24&gt;=A560,(Worksheets!$G$45-SUM($E$7:E559))*((Worksheets!$G$44^3*Worksheets!$AD$29^3+3*Worksheets!$G$44^2*(1-Worksheets!$G$44)*Worksheets!$AD$29^2+3*Worksheets!$G$44*(1-Worksheets!$G$44)^2*Worksheets!$AD$29)/Worksheets!$G$45),0)</f>
        <v>#VALUE!</v>
      </c>
      <c r="F560" s="90" t="e">
        <f>IF(Worksheets!$V$24&gt;=A560,(Worksheets!$G$45-SUM($F$7:F559))*((Worksheets!$G$44^4*Worksheets!$AD$29^4+4*Worksheets!$G$44^3*(1-Worksheets!$G$44)*Worksheets!$AD$29^3+6*Worksheets!$G$44^2*(1-Worksheets!$G$44)^2*Worksheets!$AD$29^2+4*Worksheets!$G$44*(1-Worksheets!$G$44^3)*Worksheets!$AD$29)/Worksheets!$G$45),0)</f>
        <v>#VALUE!</v>
      </c>
      <c r="G560" s="90" t="str">
        <f>IF(Worksheets!$D$45='Yield Calculations'!$C$4,'Yield Calculations'!B560*'Yield Calculations'!C560,IF(Worksheets!$D$45='Yield Calculations'!$D$4,'Yield Calculations'!B560*'Yield Calculations'!D560,IF(Worksheets!$D$45='Yield Calculations'!$E$4,'Yield Calculations'!B560*'Yield Calculations'!E560,IF(Worksheets!$D$45='Yield Calculations'!$F$4,'Yield Calculations'!B560*'Yield Calculations'!F560,"Too Many Lanes"))))</f>
        <v>Too Many Lanes</v>
      </c>
      <c r="H560" s="90" t="str">
        <f>IF(Worksheets!$D$45='Yield Calculations'!$C$4,'Yield Calculations'!C560,IF(Worksheets!$D$45='Yield Calculations'!$D$4,'Yield Calculations'!D560,IF(Worksheets!$D$45='Yield Calculations'!$E$4,'Yield Calculations'!E560,IF(Worksheets!$D$45='Yield Calculations'!$F$4,'Yield Calculations'!F560,"Too Many Lanes"))))</f>
        <v>Too Many Lanes</v>
      </c>
      <c r="K560" s="83">
        <v>553</v>
      </c>
      <c r="L560" s="83" t="e">
        <f>Worksheets!$X$24*(K560-0.5)</f>
        <v>#VALUE!</v>
      </c>
      <c r="M560" s="90" t="e">
        <f>IF(Worksheets!$AA$24&gt;=K560,Worksheets!$L$45*Worksheets!$AD$29*(1-Worksheets!$AD$29)^('Yield Calculations'!K560-1),0)</f>
        <v>#VALUE!</v>
      </c>
      <c r="N560" s="90" t="e">
        <f>IF(Worksheets!$AA$24&gt;=K560,(Worksheets!$L$45-SUM($N$7:N559))*(((2*Worksheets!$L$44*(1-Worksheets!$L$44)*Worksheets!$AD$29)+(Worksheets!$L$44^2*Worksheets!$AD$29^2))/Worksheets!$L$45),0)</f>
        <v>#VALUE!</v>
      </c>
      <c r="O560" s="90" t="e">
        <f>IF(Worksheets!$AA$24&gt;=K560,(Worksheets!$L$45-SUM($O$7:O559))*((Worksheets!$L$44^3*Worksheets!$AD$29^3+3*Worksheets!$L$44^2*(1-Worksheets!$L$44)*Worksheets!$AD$29^2+3*Worksheets!$L$44*(1-Worksheets!$L$44)^2*Worksheets!$AD$29)/Worksheets!$L$45),0)</f>
        <v>#VALUE!</v>
      </c>
      <c r="P560" s="90" t="e">
        <f>IF(Worksheets!$AA$24&gt;=K560,(Worksheets!$L$45-SUM($P$7:P559))*((Worksheets!$L$44^4*Worksheets!$AD$29^4+4*Worksheets!$L$44^3*(1-Worksheets!$L$44)*Worksheets!$AD$29^3+6*Worksheets!$L$44^2*(1-Worksheets!$L$44)^2*Worksheets!$AD$29^2+4*Worksheets!$L$44*(1-Worksheets!$L$44^3)*Worksheets!$AD$29)/Worksheets!$L$45),0)</f>
        <v>#VALUE!</v>
      </c>
      <c r="Q560" s="90" t="str">
        <f>IF(Worksheets!$I$45='Yield Calculations'!$M$4,'Yield Calculations'!L560*'Yield Calculations'!M560,IF(Worksheets!$I$45='Yield Calculations'!$N$4,'Yield Calculations'!L560*'Yield Calculations'!N560,IF(Worksheets!$I$45='Yield Calculations'!$O$4,'Yield Calculations'!L560*'Yield Calculations'!O560,IF(Worksheets!$I$45='Yield Calculations'!$P$4,'Yield Calculations'!L560*'Yield Calculations'!P560,"Too Many Lanes"))))</f>
        <v>Too Many Lanes</v>
      </c>
      <c r="R560" s="90" t="str">
        <f>IF(Worksheets!$I$45='Yield Calculations'!$M$4,'Yield Calculations'!M560,IF(Worksheets!$I$45='Yield Calculations'!$N$4,'Yield Calculations'!N560,IF(Worksheets!$I$45='Yield Calculations'!$O$4,'Yield Calculations'!O560,IF(Worksheets!$I$45='Yield Calculations'!$P$4,'Yield Calculations'!P560,"Too Many Lanes"))))</f>
        <v>Too Many Lanes</v>
      </c>
    </row>
    <row r="561" spans="1:18">
      <c r="A561" s="83">
        <f t="shared" si="8"/>
        <v>554</v>
      </c>
      <c r="B561" s="83" t="e">
        <f>Worksheets!$S$24*(A561-0.5)</f>
        <v>#VALUE!</v>
      </c>
      <c r="C561" s="90" t="e">
        <f>IF(Worksheets!$V$24&gt;=A561,Worksheets!$G$45*Worksheets!$AD$29*(1-Worksheets!$AD$29)^('Yield Calculations'!A561-1),0)</f>
        <v>#VALUE!</v>
      </c>
      <c r="D561" s="90" t="e">
        <f>IF(Worksheets!$V$24&gt;=A561,(Worksheets!$G$45-SUM($D$7:D560))*(((2*Worksheets!$G$44*(1-Worksheets!$G$44)*Worksheets!$AD$29)+(Worksheets!$G$44^2*Worksheets!$AD$29^2))/Worksheets!$G$45),0)</f>
        <v>#VALUE!</v>
      </c>
      <c r="E561" s="90" t="e">
        <f>IF(Worksheets!$V$24&gt;=A561,(Worksheets!$G$45-SUM($E$7:E560))*((Worksheets!$G$44^3*Worksheets!$AD$29^3+3*Worksheets!$G$44^2*(1-Worksheets!$G$44)*Worksheets!$AD$29^2+3*Worksheets!$G$44*(1-Worksheets!$G$44)^2*Worksheets!$AD$29)/Worksheets!$G$45),0)</f>
        <v>#VALUE!</v>
      </c>
      <c r="F561" s="90" t="e">
        <f>IF(Worksheets!$V$24&gt;=A561,(Worksheets!$G$45-SUM($F$7:F560))*((Worksheets!$G$44^4*Worksheets!$AD$29^4+4*Worksheets!$G$44^3*(1-Worksheets!$G$44)*Worksheets!$AD$29^3+6*Worksheets!$G$44^2*(1-Worksheets!$G$44)^2*Worksheets!$AD$29^2+4*Worksheets!$G$44*(1-Worksheets!$G$44^3)*Worksheets!$AD$29)/Worksheets!$G$45),0)</f>
        <v>#VALUE!</v>
      </c>
      <c r="G561" s="90" t="str">
        <f>IF(Worksheets!$D$45='Yield Calculations'!$C$4,'Yield Calculations'!B561*'Yield Calculations'!C561,IF(Worksheets!$D$45='Yield Calculations'!$D$4,'Yield Calculations'!B561*'Yield Calculations'!D561,IF(Worksheets!$D$45='Yield Calculations'!$E$4,'Yield Calculations'!B561*'Yield Calculations'!E561,IF(Worksheets!$D$45='Yield Calculations'!$F$4,'Yield Calculations'!B561*'Yield Calculations'!F561,"Too Many Lanes"))))</f>
        <v>Too Many Lanes</v>
      </c>
      <c r="H561" s="90" t="str">
        <f>IF(Worksheets!$D$45='Yield Calculations'!$C$4,'Yield Calculations'!C561,IF(Worksheets!$D$45='Yield Calculations'!$D$4,'Yield Calculations'!D561,IF(Worksheets!$D$45='Yield Calculations'!$E$4,'Yield Calculations'!E561,IF(Worksheets!$D$45='Yield Calculations'!$F$4,'Yield Calculations'!F561,"Too Many Lanes"))))</f>
        <v>Too Many Lanes</v>
      </c>
      <c r="K561" s="83">
        <v>554</v>
      </c>
      <c r="L561" s="83" t="e">
        <f>Worksheets!$X$24*(K561-0.5)</f>
        <v>#VALUE!</v>
      </c>
      <c r="M561" s="90" t="e">
        <f>IF(Worksheets!$AA$24&gt;=K561,Worksheets!$L$45*Worksheets!$AD$29*(1-Worksheets!$AD$29)^('Yield Calculations'!K561-1),0)</f>
        <v>#VALUE!</v>
      </c>
      <c r="N561" s="90" t="e">
        <f>IF(Worksheets!$AA$24&gt;=K561,(Worksheets!$L$45-SUM($N$7:N560))*(((2*Worksheets!$L$44*(1-Worksheets!$L$44)*Worksheets!$AD$29)+(Worksheets!$L$44^2*Worksheets!$AD$29^2))/Worksheets!$L$45),0)</f>
        <v>#VALUE!</v>
      </c>
      <c r="O561" s="90" t="e">
        <f>IF(Worksheets!$AA$24&gt;=K561,(Worksheets!$L$45-SUM($O$7:O560))*((Worksheets!$L$44^3*Worksheets!$AD$29^3+3*Worksheets!$L$44^2*(1-Worksheets!$L$44)*Worksheets!$AD$29^2+3*Worksheets!$L$44*(1-Worksheets!$L$44)^2*Worksheets!$AD$29)/Worksheets!$L$45),0)</f>
        <v>#VALUE!</v>
      </c>
      <c r="P561" s="90" t="e">
        <f>IF(Worksheets!$AA$24&gt;=K561,(Worksheets!$L$45-SUM($P$7:P560))*((Worksheets!$L$44^4*Worksheets!$AD$29^4+4*Worksheets!$L$44^3*(1-Worksheets!$L$44)*Worksheets!$AD$29^3+6*Worksheets!$L$44^2*(1-Worksheets!$L$44)^2*Worksheets!$AD$29^2+4*Worksheets!$L$44*(1-Worksheets!$L$44^3)*Worksheets!$AD$29)/Worksheets!$L$45),0)</f>
        <v>#VALUE!</v>
      </c>
      <c r="Q561" s="90" t="str">
        <f>IF(Worksheets!$I$45='Yield Calculations'!$M$4,'Yield Calculations'!L561*'Yield Calculations'!M561,IF(Worksheets!$I$45='Yield Calculations'!$N$4,'Yield Calculations'!L561*'Yield Calculations'!N561,IF(Worksheets!$I$45='Yield Calculations'!$O$4,'Yield Calculations'!L561*'Yield Calculations'!O561,IF(Worksheets!$I$45='Yield Calculations'!$P$4,'Yield Calculations'!L561*'Yield Calculations'!P561,"Too Many Lanes"))))</f>
        <v>Too Many Lanes</v>
      </c>
      <c r="R561" s="90" t="str">
        <f>IF(Worksheets!$I$45='Yield Calculations'!$M$4,'Yield Calculations'!M561,IF(Worksheets!$I$45='Yield Calculations'!$N$4,'Yield Calculations'!N561,IF(Worksheets!$I$45='Yield Calculations'!$O$4,'Yield Calculations'!O561,IF(Worksheets!$I$45='Yield Calculations'!$P$4,'Yield Calculations'!P561,"Too Many Lanes"))))</f>
        <v>Too Many Lanes</v>
      </c>
    </row>
    <row r="562" spans="1:18">
      <c r="A562" s="83">
        <f t="shared" si="8"/>
        <v>555</v>
      </c>
      <c r="B562" s="83" t="e">
        <f>Worksheets!$S$24*(A562-0.5)</f>
        <v>#VALUE!</v>
      </c>
      <c r="C562" s="90" t="e">
        <f>IF(Worksheets!$V$24&gt;=A562,Worksheets!$G$45*Worksheets!$AD$29*(1-Worksheets!$AD$29)^('Yield Calculations'!A562-1),0)</f>
        <v>#VALUE!</v>
      </c>
      <c r="D562" s="90" t="e">
        <f>IF(Worksheets!$V$24&gt;=A562,(Worksheets!$G$45-SUM($D$7:D561))*(((2*Worksheets!$G$44*(1-Worksheets!$G$44)*Worksheets!$AD$29)+(Worksheets!$G$44^2*Worksheets!$AD$29^2))/Worksheets!$G$45),0)</f>
        <v>#VALUE!</v>
      </c>
      <c r="E562" s="90" t="e">
        <f>IF(Worksheets!$V$24&gt;=A562,(Worksheets!$G$45-SUM($E$7:E561))*((Worksheets!$G$44^3*Worksheets!$AD$29^3+3*Worksheets!$G$44^2*(1-Worksheets!$G$44)*Worksheets!$AD$29^2+3*Worksheets!$G$44*(1-Worksheets!$G$44)^2*Worksheets!$AD$29)/Worksheets!$G$45),0)</f>
        <v>#VALUE!</v>
      </c>
      <c r="F562" s="90" t="e">
        <f>IF(Worksheets!$V$24&gt;=A562,(Worksheets!$G$45-SUM($F$7:F561))*((Worksheets!$G$44^4*Worksheets!$AD$29^4+4*Worksheets!$G$44^3*(1-Worksheets!$G$44)*Worksheets!$AD$29^3+6*Worksheets!$G$44^2*(1-Worksheets!$G$44)^2*Worksheets!$AD$29^2+4*Worksheets!$G$44*(1-Worksheets!$G$44^3)*Worksheets!$AD$29)/Worksheets!$G$45),0)</f>
        <v>#VALUE!</v>
      </c>
      <c r="G562" s="90" t="str">
        <f>IF(Worksheets!$D$45='Yield Calculations'!$C$4,'Yield Calculations'!B562*'Yield Calculations'!C562,IF(Worksheets!$D$45='Yield Calculations'!$D$4,'Yield Calculations'!B562*'Yield Calculations'!D562,IF(Worksheets!$D$45='Yield Calculations'!$E$4,'Yield Calculations'!B562*'Yield Calculations'!E562,IF(Worksheets!$D$45='Yield Calculations'!$F$4,'Yield Calculations'!B562*'Yield Calculations'!F562,"Too Many Lanes"))))</f>
        <v>Too Many Lanes</v>
      </c>
      <c r="H562" s="90" t="str">
        <f>IF(Worksheets!$D$45='Yield Calculations'!$C$4,'Yield Calculations'!C562,IF(Worksheets!$D$45='Yield Calculations'!$D$4,'Yield Calculations'!D562,IF(Worksheets!$D$45='Yield Calculations'!$E$4,'Yield Calculations'!E562,IF(Worksheets!$D$45='Yield Calculations'!$F$4,'Yield Calculations'!F562,"Too Many Lanes"))))</f>
        <v>Too Many Lanes</v>
      </c>
      <c r="K562" s="83">
        <v>555</v>
      </c>
      <c r="L562" s="83" t="e">
        <f>Worksheets!$X$24*(K562-0.5)</f>
        <v>#VALUE!</v>
      </c>
      <c r="M562" s="90" t="e">
        <f>IF(Worksheets!$AA$24&gt;=K562,Worksheets!$L$45*Worksheets!$AD$29*(1-Worksheets!$AD$29)^('Yield Calculations'!K562-1),0)</f>
        <v>#VALUE!</v>
      </c>
      <c r="N562" s="90" t="e">
        <f>IF(Worksheets!$AA$24&gt;=K562,(Worksheets!$L$45-SUM($N$7:N561))*(((2*Worksheets!$L$44*(1-Worksheets!$L$44)*Worksheets!$AD$29)+(Worksheets!$L$44^2*Worksheets!$AD$29^2))/Worksheets!$L$45),0)</f>
        <v>#VALUE!</v>
      </c>
      <c r="O562" s="90" t="e">
        <f>IF(Worksheets!$AA$24&gt;=K562,(Worksheets!$L$45-SUM($O$7:O561))*((Worksheets!$L$44^3*Worksheets!$AD$29^3+3*Worksheets!$L$44^2*(1-Worksheets!$L$44)*Worksheets!$AD$29^2+3*Worksheets!$L$44*(1-Worksheets!$L$44)^2*Worksheets!$AD$29)/Worksheets!$L$45),0)</f>
        <v>#VALUE!</v>
      </c>
      <c r="P562" s="90" t="e">
        <f>IF(Worksheets!$AA$24&gt;=K562,(Worksheets!$L$45-SUM($P$7:P561))*((Worksheets!$L$44^4*Worksheets!$AD$29^4+4*Worksheets!$L$44^3*(1-Worksheets!$L$44)*Worksheets!$AD$29^3+6*Worksheets!$L$44^2*(1-Worksheets!$L$44)^2*Worksheets!$AD$29^2+4*Worksheets!$L$44*(1-Worksheets!$L$44^3)*Worksheets!$AD$29)/Worksheets!$L$45),0)</f>
        <v>#VALUE!</v>
      </c>
      <c r="Q562" s="90" t="str">
        <f>IF(Worksheets!$I$45='Yield Calculations'!$M$4,'Yield Calculations'!L562*'Yield Calculations'!M562,IF(Worksheets!$I$45='Yield Calculations'!$N$4,'Yield Calculations'!L562*'Yield Calculations'!N562,IF(Worksheets!$I$45='Yield Calculations'!$O$4,'Yield Calculations'!L562*'Yield Calculations'!O562,IF(Worksheets!$I$45='Yield Calculations'!$P$4,'Yield Calculations'!L562*'Yield Calculations'!P562,"Too Many Lanes"))))</f>
        <v>Too Many Lanes</v>
      </c>
      <c r="R562" s="90" t="str">
        <f>IF(Worksheets!$I$45='Yield Calculations'!$M$4,'Yield Calculations'!M562,IF(Worksheets!$I$45='Yield Calculations'!$N$4,'Yield Calculations'!N562,IF(Worksheets!$I$45='Yield Calculations'!$O$4,'Yield Calculations'!O562,IF(Worksheets!$I$45='Yield Calculations'!$P$4,'Yield Calculations'!P562,"Too Many Lanes"))))</f>
        <v>Too Many Lanes</v>
      </c>
    </row>
    <row r="563" spans="1:18">
      <c r="A563" s="83">
        <f t="shared" si="8"/>
        <v>556</v>
      </c>
      <c r="B563" s="83" t="e">
        <f>Worksheets!$S$24*(A563-0.5)</f>
        <v>#VALUE!</v>
      </c>
      <c r="C563" s="90" t="e">
        <f>IF(Worksheets!$V$24&gt;=A563,Worksheets!$G$45*Worksheets!$AD$29*(1-Worksheets!$AD$29)^('Yield Calculations'!A563-1),0)</f>
        <v>#VALUE!</v>
      </c>
      <c r="D563" s="90" t="e">
        <f>IF(Worksheets!$V$24&gt;=A563,(Worksheets!$G$45-SUM($D$7:D562))*(((2*Worksheets!$G$44*(1-Worksheets!$G$44)*Worksheets!$AD$29)+(Worksheets!$G$44^2*Worksheets!$AD$29^2))/Worksheets!$G$45),0)</f>
        <v>#VALUE!</v>
      </c>
      <c r="E563" s="90" t="e">
        <f>IF(Worksheets!$V$24&gt;=A563,(Worksheets!$G$45-SUM($E$7:E562))*((Worksheets!$G$44^3*Worksheets!$AD$29^3+3*Worksheets!$G$44^2*(1-Worksheets!$G$44)*Worksheets!$AD$29^2+3*Worksheets!$G$44*(1-Worksheets!$G$44)^2*Worksheets!$AD$29)/Worksheets!$G$45),0)</f>
        <v>#VALUE!</v>
      </c>
      <c r="F563" s="90" t="e">
        <f>IF(Worksheets!$V$24&gt;=A563,(Worksheets!$G$45-SUM($F$7:F562))*((Worksheets!$G$44^4*Worksheets!$AD$29^4+4*Worksheets!$G$44^3*(1-Worksheets!$G$44)*Worksheets!$AD$29^3+6*Worksheets!$G$44^2*(1-Worksheets!$G$44)^2*Worksheets!$AD$29^2+4*Worksheets!$G$44*(1-Worksheets!$G$44^3)*Worksheets!$AD$29)/Worksheets!$G$45),0)</f>
        <v>#VALUE!</v>
      </c>
      <c r="G563" s="90" t="str">
        <f>IF(Worksheets!$D$45='Yield Calculations'!$C$4,'Yield Calculations'!B563*'Yield Calculations'!C563,IF(Worksheets!$D$45='Yield Calculations'!$D$4,'Yield Calculations'!B563*'Yield Calculations'!D563,IF(Worksheets!$D$45='Yield Calculations'!$E$4,'Yield Calculations'!B563*'Yield Calculations'!E563,IF(Worksheets!$D$45='Yield Calculations'!$F$4,'Yield Calculations'!B563*'Yield Calculations'!F563,"Too Many Lanes"))))</f>
        <v>Too Many Lanes</v>
      </c>
      <c r="H563" s="90" t="str">
        <f>IF(Worksheets!$D$45='Yield Calculations'!$C$4,'Yield Calculations'!C563,IF(Worksheets!$D$45='Yield Calculations'!$D$4,'Yield Calculations'!D563,IF(Worksheets!$D$45='Yield Calculations'!$E$4,'Yield Calculations'!E563,IF(Worksheets!$D$45='Yield Calculations'!$F$4,'Yield Calculations'!F563,"Too Many Lanes"))))</f>
        <v>Too Many Lanes</v>
      </c>
      <c r="K563" s="83">
        <v>556</v>
      </c>
      <c r="L563" s="83" t="e">
        <f>Worksheets!$X$24*(K563-0.5)</f>
        <v>#VALUE!</v>
      </c>
      <c r="M563" s="90" t="e">
        <f>IF(Worksheets!$AA$24&gt;=K563,Worksheets!$L$45*Worksheets!$AD$29*(1-Worksheets!$AD$29)^('Yield Calculations'!K563-1),0)</f>
        <v>#VALUE!</v>
      </c>
      <c r="N563" s="90" t="e">
        <f>IF(Worksheets!$AA$24&gt;=K563,(Worksheets!$L$45-SUM($N$7:N562))*(((2*Worksheets!$L$44*(1-Worksheets!$L$44)*Worksheets!$AD$29)+(Worksheets!$L$44^2*Worksheets!$AD$29^2))/Worksheets!$L$45),0)</f>
        <v>#VALUE!</v>
      </c>
      <c r="O563" s="90" t="e">
        <f>IF(Worksheets!$AA$24&gt;=K563,(Worksheets!$L$45-SUM($O$7:O562))*((Worksheets!$L$44^3*Worksheets!$AD$29^3+3*Worksheets!$L$44^2*(1-Worksheets!$L$44)*Worksheets!$AD$29^2+3*Worksheets!$L$44*(1-Worksheets!$L$44)^2*Worksheets!$AD$29)/Worksheets!$L$45),0)</f>
        <v>#VALUE!</v>
      </c>
      <c r="P563" s="90" t="e">
        <f>IF(Worksheets!$AA$24&gt;=K563,(Worksheets!$L$45-SUM($P$7:P562))*((Worksheets!$L$44^4*Worksheets!$AD$29^4+4*Worksheets!$L$44^3*(1-Worksheets!$L$44)*Worksheets!$AD$29^3+6*Worksheets!$L$44^2*(1-Worksheets!$L$44)^2*Worksheets!$AD$29^2+4*Worksheets!$L$44*(1-Worksheets!$L$44^3)*Worksheets!$AD$29)/Worksheets!$L$45),0)</f>
        <v>#VALUE!</v>
      </c>
      <c r="Q563" s="90" t="str">
        <f>IF(Worksheets!$I$45='Yield Calculations'!$M$4,'Yield Calculations'!L563*'Yield Calculations'!M563,IF(Worksheets!$I$45='Yield Calculations'!$N$4,'Yield Calculations'!L563*'Yield Calculations'!N563,IF(Worksheets!$I$45='Yield Calculations'!$O$4,'Yield Calculations'!L563*'Yield Calculations'!O563,IF(Worksheets!$I$45='Yield Calculations'!$P$4,'Yield Calculations'!L563*'Yield Calculations'!P563,"Too Many Lanes"))))</f>
        <v>Too Many Lanes</v>
      </c>
      <c r="R563" s="90" t="str">
        <f>IF(Worksheets!$I$45='Yield Calculations'!$M$4,'Yield Calculations'!M563,IF(Worksheets!$I$45='Yield Calculations'!$N$4,'Yield Calculations'!N563,IF(Worksheets!$I$45='Yield Calculations'!$O$4,'Yield Calculations'!O563,IF(Worksheets!$I$45='Yield Calculations'!$P$4,'Yield Calculations'!P563,"Too Many Lanes"))))</f>
        <v>Too Many Lanes</v>
      </c>
    </row>
    <row r="564" spans="1:18">
      <c r="A564" s="83">
        <f t="shared" si="8"/>
        <v>557</v>
      </c>
      <c r="B564" s="83" t="e">
        <f>Worksheets!$S$24*(A564-0.5)</f>
        <v>#VALUE!</v>
      </c>
      <c r="C564" s="90" t="e">
        <f>IF(Worksheets!$V$24&gt;=A564,Worksheets!$G$45*Worksheets!$AD$29*(1-Worksheets!$AD$29)^('Yield Calculations'!A564-1),0)</f>
        <v>#VALUE!</v>
      </c>
      <c r="D564" s="90" t="e">
        <f>IF(Worksheets!$V$24&gt;=A564,(Worksheets!$G$45-SUM($D$7:D563))*(((2*Worksheets!$G$44*(1-Worksheets!$G$44)*Worksheets!$AD$29)+(Worksheets!$G$44^2*Worksheets!$AD$29^2))/Worksheets!$G$45),0)</f>
        <v>#VALUE!</v>
      </c>
      <c r="E564" s="90" t="e">
        <f>IF(Worksheets!$V$24&gt;=A564,(Worksheets!$G$45-SUM($E$7:E563))*((Worksheets!$G$44^3*Worksheets!$AD$29^3+3*Worksheets!$G$44^2*(1-Worksheets!$G$44)*Worksheets!$AD$29^2+3*Worksheets!$G$44*(1-Worksheets!$G$44)^2*Worksheets!$AD$29)/Worksheets!$G$45),0)</f>
        <v>#VALUE!</v>
      </c>
      <c r="F564" s="90" t="e">
        <f>IF(Worksheets!$V$24&gt;=A564,(Worksheets!$G$45-SUM($F$7:F563))*((Worksheets!$G$44^4*Worksheets!$AD$29^4+4*Worksheets!$G$44^3*(1-Worksheets!$G$44)*Worksheets!$AD$29^3+6*Worksheets!$G$44^2*(1-Worksheets!$G$44)^2*Worksheets!$AD$29^2+4*Worksheets!$G$44*(1-Worksheets!$G$44^3)*Worksheets!$AD$29)/Worksheets!$G$45),0)</f>
        <v>#VALUE!</v>
      </c>
      <c r="G564" s="90" t="str">
        <f>IF(Worksheets!$D$45='Yield Calculations'!$C$4,'Yield Calculations'!B564*'Yield Calculations'!C564,IF(Worksheets!$D$45='Yield Calculations'!$D$4,'Yield Calculations'!B564*'Yield Calculations'!D564,IF(Worksheets!$D$45='Yield Calculations'!$E$4,'Yield Calculations'!B564*'Yield Calculations'!E564,IF(Worksheets!$D$45='Yield Calculations'!$F$4,'Yield Calculations'!B564*'Yield Calculations'!F564,"Too Many Lanes"))))</f>
        <v>Too Many Lanes</v>
      </c>
      <c r="H564" s="90" t="str">
        <f>IF(Worksheets!$D$45='Yield Calculations'!$C$4,'Yield Calculations'!C564,IF(Worksheets!$D$45='Yield Calculations'!$D$4,'Yield Calculations'!D564,IF(Worksheets!$D$45='Yield Calculations'!$E$4,'Yield Calculations'!E564,IF(Worksheets!$D$45='Yield Calculations'!$F$4,'Yield Calculations'!F564,"Too Many Lanes"))))</f>
        <v>Too Many Lanes</v>
      </c>
      <c r="K564" s="83">
        <v>557</v>
      </c>
      <c r="L564" s="83" t="e">
        <f>Worksheets!$X$24*(K564-0.5)</f>
        <v>#VALUE!</v>
      </c>
      <c r="M564" s="90" t="e">
        <f>IF(Worksheets!$AA$24&gt;=K564,Worksheets!$L$45*Worksheets!$AD$29*(1-Worksheets!$AD$29)^('Yield Calculations'!K564-1),0)</f>
        <v>#VALUE!</v>
      </c>
      <c r="N564" s="90" t="e">
        <f>IF(Worksheets!$AA$24&gt;=K564,(Worksheets!$L$45-SUM($N$7:N563))*(((2*Worksheets!$L$44*(1-Worksheets!$L$44)*Worksheets!$AD$29)+(Worksheets!$L$44^2*Worksheets!$AD$29^2))/Worksheets!$L$45),0)</f>
        <v>#VALUE!</v>
      </c>
      <c r="O564" s="90" t="e">
        <f>IF(Worksheets!$AA$24&gt;=K564,(Worksheets!$L$45-SUM($O$7:O563))*((Worksheets!$L$44^3*Worksheets!$AD$29^3+3*Worksheets!$L$44^2*(1-Worksheets!$L$44)*Worksheets!$AD$29^2+3*Worksheets!$L$44*(1-Worksheets!$L$44)^2*Worksheets!$AD$29)/Worksheets!$L$45),0)</f>
        <v>#VALUE!</v>
      </c>
      <c r="P564" s="90" t="e">
        <f>IF(Worksheets!$AA$24&gt;=K564,(Worksheets!$L$45-SUM($P$7:P563))*((Worksheets!$L$44^4*Worksheets!$AD$29^4+4*Worksheets!$L$44^3*(1-Worksheets!$L$44)*Worksheets!$AD$29^3+6*Worksheets!$L$44^2*(1-Worksheets!$L$44)^2*Worksheets!$AD$29^2+4*Worksheets!$L$44*(1-Worksheets!$L$44^3)*Worksheets!$AD$29)/Worksheets!$L$45),0)</f>
        <v>#VALUE!</v>
      </c>
      <c r="Q564" s="90" t="str">
        <f>IF(Worksheets!$I$45='Yield Calculations'!$M$4,'Yield Calculations'!L564*'Yield Calculations'!M564,IF(Worksheets!$I$45='Yield Calculations'!$N$4,'Yield Calculations'!L564*'Yield Calculations'!N564,IF(Worksheets!$I$45='Yield Calculations'!$O$4,'Yield Calculations'!L564*'Yield Calculations'!O564,IF(Worksheets!$I$45='Yield Calculations'!$P$4,'Yield Calculations'!L564*'Yield Calculations'!P564,"Too Many Lanes"))))</f>
        <v>Too Many Lanes</v>
      </c>
      <c r="R564" s="90" t="str">
        <f>IF(Worksheets!$I$45='Yield Calculations'!$M$4,'Yield Calculations'!M564,IF(Worksheets!$I$45='Yield Calculations'!$N$4,'Yield Calculations'!N564,IF(Worksheets!$I$45='Yield Calculations'!$O$4,'Yield Calculations'!O564,IF(Worksheets!$I$45='Yield Calculations'!$P$4,'Yield Calculations'!P564,"Too Many Lanes"))))</f>
        <v>Too Many Lanes</v>
      </c>
    </row>
    <row r="565" spans="1:18">
      <c r="A565" s="83">
        <f t="shared" si="8"/>
        <v>558</v>
      </c>
      <c r="B565" s="83" t="e">
        <f>Worksheets!$S$24*(A565-0.5)</f>
        <v>#VALUE!</v>
      </c>
      <c r="C565" s="90" t="e">
        <f>IF(Worksheets!$V$24&gt;=A565,Worksheets!$G$45*Worksheets!$AD$29*(1-Worksheets!$AD$29)^('Yield Calculations'!A565-1),0)</f>
        <v>#VALUE!</v>
      </c>
      <c r="D565" s="90" t="e">
        <f>IF(Worksheets!$V$24&gt;=A565,(Worksheets!$G$45-SUM($D$7:D564))*(((2*Worksheets!$G$44*(1-Worksheets!$G$44)*Worksheets!$AD$29)+(Worksheets!$G$44^2*Worksheets!$AD$29^2))/Worksheets!$G$45),0)</f>
        <v>#VALUE!</v>
      </c>
      <c r="E565" s="90" t="e">
        <f>IF(Worksheets!$V$24&gt;=A565,(Worksheets!$G$45-SUM($E$7:E564))*((Worksheets!$G$44^3*Worksheets!$AD$29^3+3*Worksheets!$G$44^2*(1-Worksheets!$G$44)*Worksheets!$AD$29^2+3*Worksheets!$G$44*(1-Worksheets!$G$44)^2*Worksheets!$AD$29)/Worksheets!$G$45),0)</f>
        <v>#VALUE!</v>
      </c>
      <c r="F565" s="90" t="e">
        <f>IF(Worksheets!$V$24&gt;=A565,(Worksheets!$G$45-SUM($F$7:F564))*((Worksheets!$G$44^4*Worksheets!$AD$29^4+4*Worksheets!$G$44^3*(1-Worksheets!$G$44)*Worksheets!$AD$29^3+6*Worksheets!$G$44^2*(1-Worksheets!$G$44)^2*Worksheets!$AD$29^2+4*Worksheets!$G$44*(1-Worksheets!$G$44^3)*Worksheets!$AD$29)/Worksheets!$G$45),0)</f>
        <v>#VALUE!</v>
      </c>
      <c r="G565" s="90" t="str">
        <f>IF(Worksheets!$D$45='Yield Calculations'!$C$4,'Yield Calculations'!B565*'Yield Calculations'!C565,IF(Worksheets!$D$45='Yield Calculations'!$D$4,'Yield Calculations'!B565*'Yield Calculations'!D565,IF(Worksheets!$D$45='Yield Calculations'!$E$4,'Yield Calculations'!B565*'Yield Calculations'!E565,IF(Worksheets!$D$45='Yield Calculations'!$F$4,'Yield Calculations'!B565*'Yield Calculations'!F565,"Too Many Lanes"))))</f>
        <v>Too Many Lanes</v>
      </c>
      <c r="H565" s="90" t="str">
        <f>IF(Worksheets!$D$45='Yield Calculations'!$C$4,'Yield Calculations'!C565,IF(Worksheets!$D$45='Yield Calculations'!$D$4,'Yield Calculations'!D565,IF(Worksheets!$D$45='Yield Calculations'!$E$4,'Yield Calculations'!E565,IF(Worksheets!$D$45='Yield Calculations'!$F$4,'Yield Calculations'!F565,"Too Many Lanes"))))</f>
        <v>Too Many Lanes</v>
      </c>
      <c r="K565" s="83">
        <v>558</v>
      </c>
      <c r="L565" s="83" t="e">
        <f>Worksheets!$X$24*(K565-0.5)</f>
        <v>#VALUE!</v>
      </c>
      <c r="M565" s="90" t="e">
        <f>IF(Worksheets!$AA$24&gt;=K565,Worksheets!$L$45*Worksheets!$AD$29*(1-Worksheets!$AD$29)^('Yield Calculations'!K565-1),0)</f>
        <v>#VALUE!</v>
      </c>
      <c r="N565" s="90" t="e">
        <f>IF(Worksheets!$AA$24&gt;=K565,(Worksheets!$L$45-SUM($N$7:N564))*(((2*Worksheets!$L$44*(1-Worksheets!$L$44)*Worksheets!$AD$29)+(Worksheets!$L$44^2*Worksheets!$AD$29^2))/Worksheets!$L$45),0)</f>
        <v>#VALUE!</v>
      </c>
      <c r="O565" s="90" t="e">
        <f>IF(Worksheets!$AA$24&gt;=K565,(Worksheets!$L$45-SUM($O$7:O564))*((Worksheets!$L$44^3*Worksheets!$AD$29^3+3*Worksheets!$L$44^2*(1-Worksheets!$L$44)*Worksheets!$AD$29^2+3*Worksheets!$L$44*(1-Worksheets!$L$44)^2*Worksheets!$AD$29)/Worksheets!$L$45),0)</f>
        <v>#VALUE!</v>
      </c>
      <c r="P565" s="90" t="e">
        <f>IF(Worksheets!$AA$24&gt;=K565,(Worksheets!$L$45-SUM($P$7:P564))*((Worksheets!$L$44^4*Worksheets!$AD$29^4+4*Worksheets!$L$44^3*(1-Worksheets!$L$44)*Worksheets!$AD$29^3+6*Worksheets!$L$44^2*(1-Worksheets!$L$44)^2*Worksheets!$AD$29^2+4*Worksheets!$L$44*(1-Worksheets!$L$44^3)*Worksheets!$AD$29)/Worksheets!$L$45),0)</f>
        <v>#VALUE!</v>
      </c>
      <c r="Q565" s="90" t="str">
        <f>IF(Worksheets!$I$45='Yield Calculations'!$M$4,'Yield Calculations'!L565*'Yield Calculations'!M565,IF(Worksheets!$I$45='Yield Calculations'!$N$4,'Yield Calculations'!L565*'Yield Calculations'!N565,IF(Worksheets!$I$45='Yield Calculations'!$O$4,'Yield Calculations'!L565*'Yield Calculations'!O565,IF(Worksheets!$I$45='Yield Calculations'!$P$4,'Yield Calculations'!L565*'Yield Calculations'!P565,"Too Many Lanes"))))</f>
        <v>Too Many Lanes</v>
      </c>
      <c r="R565" s="90" t="str">
        <f>IF(Worksheets!$I$45='Yield Calculations'!$M$4,'Yield Calculations'!M565,IF(Worksheets!$I$45='Yield Calculations'!$N$4,'Yield Calculations'!N565,IF(Worksheets!$I$45='Yield Calculations'!$O$4,'Yield Calculations'!O565,IF(Worksheets!$I$45='Yield Calculations'!$P$4,'Yield Calculations'!P565,"Too Many Lanes"))))</f>
        <v>Too Many Lanes</v>
      </c>
    </row>
    <row r="566" spans="1:18">
      <c r="A566" s="83">
        <f t="shared" si="8"/>
        <v>559</v>
      </c>
      <c r="B566" s="83" t="e">
        <f>Worksheets!$S$24*(A566-0.5)</f>
        <v>#VALUE!</v>
      </c>
      <c r="C566" s="90" t="e">
        <f>IF(Worksheets!$V$24&gt;=A566,Worksheets!$G$45*Worksheets!$AD$29*(1-Worksheets!$AD$29)^('Yield Calculations'!A566-1),0)</f>
        <v>#VALUE!</v>
      </c>
      <c r="D566" s="90" t="e">
        <f>IF(Worksheets!$V$24&gt;=A566,(Worksheets!$G$45-SUM($D$7:D565))*(((2*Worksheets!$G$44*(1-Worksheets!$G$44)*Worksheets!$AD$29)+(Worksheets!$G$44^2*Worksheets!$AD$29^2))/Worksheets!$G$45),0)</f>
        <v>#VALUE!</v>
      </c>
      <c r="E566" s="90" t="e">
        <f>IF(Worksheets!$V$24&gt;=A566,(Worksheets!$G$45-SUM($E$7:E565))*((Worksheets!$G$44^3*Worksheets!$AD$29^3+3*Worksheets!$G$44^2*(1-Worksheets!$G$44)*Worksheets!$AD$29^2+3*Worksheets!$G$44*(1-Worksheets!$G$44)^2*Worksheets!$AD$29)/Worksheets!$G$45),0)</f>
        <v>#VALUE!</v>
      </c>
      <c r="F566" s="90" t="e">
        <f>IF(Worksheets!$V$24&gt;=A566,(Worksheets!$G$45-SUM($F$7:F565))*((Worksheets!$G$44^4*Worksheets!$AD$29^4+4*Worksheets!$G$44^3*(1-Worksheets!$G$44)*Worksheets!$AD$29^3+6*Worksheets!$G$44^2*(1-Worksheets!$G$44)^2*Worksheets!$AD$29^2+4*Worksheets!$G$44*(1-Worksheets!$G$44^3)*Worksheets!$AD$29)/Worksheets!$G$45),0)</f>
        <v>#VALUE!</v>
      </c>
      <c r="G566" s="90" t="str">
        <f>IF(Worksheets!$D$45='Yield Calculations'!$C$4,'Yield Calculations'!B566*'Yield Calculations'!C566,IF(Worksheets!$D$45='Yield Calculations'!$D$4,'Yield Calculations'!B566*'Yield Calculations'!D566,IF(Worksheets!$D$45='Yield Calculations'!$E$4,'Yield Calculations'!B566*'Yield Calculations'!E566,IF(Worksheets!$D$45='Yield Calculations'!$F$4,'Yield Calculations'!B566*'Yield Calculations'!F566,"Too Many Lanes"))))</f>
        <v>Too Many Lanes</v>
      </c>
      <c r="H566" s="90" t="str">
        <f>IF(Worksheets!$D$45='Yield Calculations'!$C$4,'Yield Calculations'!C566,IF(Worksheets!$D$45='Yield Calculations'!$D$4,'Yield Calculations'!D566,IF(Worksheets!$D$45='Yield Calculations'!$E$4,'Yield Calculations'!E566,IF(Worksheets!$D$45='Yield Calculations'!$F$4,'Yield Calculations'!F566,"Too Many Lanes"))))</f>
        <v>Too Many Lanes</v>
      </c>
      <c r="K566" s="83">
        <v>559</v>
      </c>
      <c r="L566" s="83" t="e">
        <f>Worksheets!$X$24*(K566-0.5)</f>
        <v>#VALUE!</v>
      </c>
      <c r="M566" s="90" t="e">
        <f>IF(Worksheets!$AA$24&gt;=K566,Worksheets!$L$45*Worksheets!$AD$29*(1-Worksheets!$AD$29)^('Yield Calculations'!K566-1),0)</f>
        <v>#VALUE!</v>
      </c>
      <c r="N566" s="90" t="e">
        <f>IF(Worksheets!$AA$24&gt;=K566,(Worksheets!$L$45-SUM($N$7:N565))*(((2*Worksheets!$L$44*(1-Worksheets!$L$44)*Worksheets!$AD$29)+(Worksheets!$L$44^2*Worksheets!$AD$29^2))/Worksheets!$L$45),0)</f>
        <v>#VALUE!</v>
      </c>
      <c r="O566" s="90" t="e">
        <f>IF(Worksheets!$AA$24&gt;=K566,(Worksheets!$L$45-SUM($O$7:O565))*((Worksheets!$L$44^3*Worksheets!$AD$29^3+3*Worksheets!$L$44^2*(1-Worksheets!$L$44)*Worksheets!$AD$29^2+3*Worksheets!$L$44*(1-Worksheets!$L$44)^2*Worksheets!$AD$29)/Worksheets!$L$45),0)</f>
        <v>#VALUE!</v>
      </c>
      <c r="P566" s="90" t="e">
        <f>IF(Worksheets!$AA$24&gt;=K566,(Worksheets!$L$45-SUM($P$7:P565))*((Worksheets!$L$44^4*Worksheets!$AD$29^4+4*Worksheets!$L$44^3*(1-Worksheets!$L$44)*Worksheets!$AD$29^3+6*Worksheets!$L$44^2*(1-Worksheets!$L$44)^2*Worksheets!$AD$29^2+4*Worksheets!$L$44*(1-Worksheets!$L$44^3)*Worksheets!$AD$29)/Worksheets!$L$45),0)</f>
        <v>#VALUE!</v>
      </c>
      <c r="Q566" s="90" t="str">
        <f>IF(Worksheets!$I$45='Yield Calculations'!$M$4,'Yield Calculations'!L566*'Yield Calculations'!M566,IF(Worksheets!$I$45='Yield Calculations'!$N$4,'Yield Calculations'!L566*'Yield Calculations'!N566,IF(Worksheets!$I$45='Yield Calculations'!$O$4,'Yield Calculations'!L566*'Yield Calculations'!O566,IF(Worksheets!$I$45='Yield Calculations'!$P$4,'Yield Calculations'!L566*'Yield Calculations'!P566,"Too Many Lanes"))))</f>
        <v>Too Many Lanes</v>
      </c>
      <c r="R566" s="90" t="str">
        <f>IF(Worksheets!$I$45='Yield Calculations'!$M$4,'Yield Calculations'!M566,IF(Worksheets!$I$45='Yield Calculations'!$N$4,'Yield Calculations'!N566,IF(Worksheets!$I$45='Yield Calculations'!$O$4,'Yield Calculations'!O566,IF(Worksheets!$I$45='Yield Calculations'!$P$4,'Yield Calculations'!P566,"Too Many Lanes"))))</f>
        <v>Too Many Lanes</v>
      </c>
    </row>
    <row r="567" spans="1:18">
      <c r="A567" s="83">
        <f t="shared" si="8"/>
        <v>560</v>
      </c>
      <c r="B567" s="83" t="e">
        <f>Worksheets!$S$24*(A567-0.5)</f>
        <v>#VALUE!</v>
      </c>
      <c r="C567" s="90" t="e">
        <f>IF(Worksheets!$V$24&gt;=A567,Worksheets!$G$45*Worksheets!$AD$29*(1-Worksheets!$AD$29)^('Yield Calculations'!A567-1),0)</f>
        <v>#VALUE!</v>
      </c>
      <c r="D567" s="90" t="e">
        <f>IF(Worksheets!$V$24&gt;=A567,(Worksheets!$G$45-SUM($D$7:D566))*(((2*Worksheets!$G$44*(1-Worksheets!$G$44)*Worksheets!$AD$29)+(Worksheets!$G$44^2*Worksheets!$AD$29^2))/Worksheets!$G$45),0)</f>
        <v>#VALUE!</v>
      </c>
      <c r="E567" s="90" t="e">
        <f>IF(Worksheets!$V$24&gt;=A567,(Worksheets!$G$45-SUM($E$7:E566))*((Worksheets!$G$44^3*Worksheets!$AD$29^3+3*Worksheets!$G$44^2*(1-Worksheets!$G$44)*Worksheets!$AD$29^2+3*Worksheets!$G$44*(1-Worksheets!$G$44)^2*Worksheets!$AD$29)/Worksheets!$G$45),0)</f>
        <v>#VALUE!</v>
      </c>
      <c r="F567" s="90" t="e">
        <f>IF(Worksheets!$V$24&gt;=A567,(Worksheets!$G$45-SUM($F$7:F566))*((Worksheets!$G$44^4*Worksheets!$AD$29^4+4*Worksheets!$G$44^3*(1-Worksheets!$G$44)*Worksheets!$AD$29^3+6*Worksheets!$G$44^2*(1-Worksheets!$G$44)^2*Worksheets!$AD$29^2+4*Worksheets!$G$44*(1-Worksheets!$G$44^3)*Worksheets!$AD$29)/Worksheets!$G$45),0)</f>
        <v>#VALUE!</v>
      </c>
      <c r="G567" s="90" t="str">
        <f>IF(Worksheets!$D$45='Yield Calculations'!$C$4,'Yield Calculations'!B567*'Yield Calculations'!C567,IF(Worksheets!$D$45='Yield Calculations'!$D$4,'Yield Calculations'!B567*'Yield Calculations'!D567,IF(Worksheets!$D$45='Yield Calculations'!$E$4,'Yield Calculations'!B567*'Yield Calculations'!E567,IF(Worksheets!$D$45='Yield Calculations'!$F$4,'Yield Calculations'!B567*'Yield Calculations'!F567,"Too Many Lanes"))))</f>
        <v>Too Many Lanes</v>
      </c>
      <c r="H567" s="90" t="str">
        <f>IF(Worksheets!$D$45='Yield Calculations'!$C$4,'Yield Calculations'!C567,IF(Worksheets!$D$45='Yield Calculations'!$D$4,'Yield Calculations'!D567,IF(Worksheets!$D$45='Yield Calculations'!$E$4,'Yield Calculations'!E567,IF(Worksheets!$D$45='Yield Calculations'!$F$4,'Yield Calculations'!F567,"Too Many Lanes"))))</f>
        <v>Too Many Lanes</v>
      </c>
      <c r="K567" s="83">
        <v>560</v>
      </c>
      <c r="L567" s="83" t="e">
        <f>Worksheets!$X$24*(K567-0.5)</f>
        <v>#VALUE!</v>
      </c>
      <c r="M567" s="90" t="e">
        <f>IF(Worksheets!$AA$24&gt;=K567,Worksheets!$L$45*Worksheets!$AD$29*(1-Worksheets!$AD$29)^('Yield Calculations'!K567-1),0)</f>
        <v>#VALUE!</v>
      </c>
      <c r="N567" s="90" t="e">
        <f>IF(Worksheets!$AA$24&gt;=K567,(Worksheets!$L$45-SUM($N$7:N566))*(((2*Worksheets!$L$44*(1-Worksheets!$L$44)*Worksheets!$AD$29)+(Worksheets!$L$44^2*Worksheets!$AD$29^2))/Worksheets!$L$45),0)</f>
        <v>#VALUE!</v>
      </c>
      <c r="O567" s="90" t="e">
        <f>IF(Worksheets!$AA$24&gt;=K567,(Worksheets!$L$45-SUM($O$7:O566))*((Worksheets!$L$44^3*Worksheets!$AD$29^3+3*Worksheets!$L$44^2*(1-Worksheets!$L$44)*Worksheets!$AD$29^2+3*Worksheets!$L$44*(1-Worksheets!$L$44)^2*Worksheets!$AD$29)/Worksheets!$L$45),0)</f>
        <v>#VALUE!</v>
      </c>
      <c r="P567" s="90" t="e">
        <f>IF(Worksheets!$AA$24&gt;=K567,(Worksheets!$L$45-SUM($P$7:P566))*((Worksheets!$L$44^4*Worksheets!$AD$29^4+4*Worksheets!$L$44^3*(1-Worksheets!$L$44)*Worksheets!$AD$29^3+6*Worksheets!$L$44^2*(1-Worksheets!$L$44)^2*Worksheets!$AD$29^2+4*Worksheets!$L$44*(1-Worksheets!$L$44^3)*Worksheets!$AD$29)/Worksheets!$L$45),0)</f>
        <v>#VALUE!</v>
      </c>
      <c r="Q567" s="90" t="str">
        <f>IF(Worksheets!$I$45='Yield Calculations'!$M$4,'Yield Calculations'!L567*'Yield Calculations'!M567,IF(Worksheets!$I$45='Yield Calculations'!$N$4,'Yield Calculations'!L567*'Yield Calculations'!N567,IF(Worksheets!$I$45='Yield Calculations'!$O$4,'Yield Calculations'!L567*'Yield Calculations'!O567,IF(Worksheets!$I$45='Yield Calculations'!$P$4,'Yield Calculations'!L567*'Yield Calculations'!P567,"Too Many Lanes"))))</f>
        <v>Too Many Lanes</v>
      </c>
      <c r="R567" s="90" t="str">
        <f>IF(Worksheets!$I$45='Yield Calculations'!$M$4,'Yield Calculations'!M567,IF(Worksheets!$I$45='Yield Calculations'!$N$4,'Yield Calculations'!N567,IF(Worksheets!$I$45='Yield Calculations'!$O$4,'Yield Calculations'!O567,IF(Worksheets!$I$45='Yield Calculations'!$P$4,'Yield Calculations'!P567,"Too Many Lanes"))))</f>
        <v>Too Many Lanes</v>
      </c>
    </row>
    <row r="568" spans="1:18">
      <c r="A568" s="83">
        <f t="shared" si="8"/>
        <v>561</v>
      </c>
      <c r="B568" s="83" t="e">
        <f>Worksheets!$S$24*(A568-0.5)</f>
        <v>#VALUE!</v>
      </c>
      <c r="C568" s="90" t="e">
        <f>IF(Worksheets!$V$24&gt;=A568,Worksheets!$G$45*Worksheets!$AD$29*(1-Worksheets!$AD$29)^('Yield Calculations'!A568-1),0)</f>
        <v>#VALUE!</v>
      </c>
      <c r="D568" s="90" t="e">
        <f>IF(Worksheets!$V$24&gt;=A568,(Worksheets!$G$45-SUM($D$7:D567))*(((2*Worksheets!$G$44*(1-Worksheets!$G$44)*Worksheets!$AD$29)+(Worksheets!$G$44^2*Worksheets!$AD$29^2))/Worksheets!$G$45),0)</f>
        <v>#VALUE!</v>
      </c>
      <c r="E568" s="90" t="e">
        <f>IF(Worksheets!$V$24&gt;=A568,(Worksheets!$G$45-SUM($E$7:E567))*((Worksheets!$G$44^3*Worksheets!$AD$29^3+3*Worksheets!$G$44^2*(1-Worksheets!$G$44)*Worksheets!$AD$29^2+3*Worksheets!$G$44*(1-Worksheets!$G$44)^2*Worksheets!$AD$29)/Worksheets!$G$45),0)</f>
        <v>#VALUE!</v>
      </c>
      <c r="F568" s="90" t="e">
        <f>IF(Worksheets!$V$24&gt;=A568,(Worksheets!$G$45-SUM($F$7:F567))*((Worksheets!$G$44^4*Worksheets!$AD$29^4+4*Worksheets!$G$44^3*(1-Worksheets!$G$44)*Worksheets!$AD$29^3+6*Worksheets!$G$44^2*(1-Worksheets!$G$44)^2*Worksheets!$AD$29^2+4*Worksheets!$G$44*(1-Worksheets!$G$44^3)*Worksheets!$AD$29)/Worksheets!$G$45),0)</f>
        <v>#VALUE!</v>
      </c>
      <c r="G568" s="90" t="str">
        <f>IF(Worksheets!$D$45='Yield Calculations'!$C$4,'Yield Calculations'!B568*'Yield Calculations'!C568,IF(Worksheets!$D$45='Yield Calculations'!$D$4,'Yield Calculations'!B568*'Yield Calculations'!D568,IF(Worksheets!$D$45='Yield Calculations'!$E$4,'Yield Calculations'!B568*'Yield Calculations'!E568,IF(Worksheets!$D$45='Yield Calculations'!$F$4,'Yield Calculations'!B568*'Yield Calculations'!F568,"Too Many Lanes"))))</f>
        <v>Too Many Lanes</v>
      </c>
      <c r="H568" s="90" t="str">
        <f>IF(Worksheets!$D$45='Yield Calculations'!$C$4,'Yield Calculations'!C568,IF(Worksheets!$D$45='Yield Calculations'!$D$4,'Yield Calculations'!D568,IF(Worksheets!$D$45='Yield Calculations'!$E$4,'Yield Calculations'!E568,IF(Worksheets!$D$45='Yield Calculations'!$F$4,'Yield Calculations'!F568,"Too Many Lanes"))))</f>
        <v>Too Many Lanes</v>
      </c>
      <c r="K568" s="83">
        <v>561</v>
      </c>
      <c r="L568" s="83" t="e">
        <f>Worksheets!$X$24*(K568-0.5)</f>
        <v>#VALUE!</v>
      </c>
      <c r="M568" s="90" t="e">
        <f>IF(Worksheets!$AA$24&gt;=K568,Worksheets!$L$45*Worksheets!$AD$29*(1-Worksheets!$AD$29)^('Yield Calculations'!K568-1),0)</f>
        <v>#VALUE!</v>
      </c>
      <c r="N568" s="90" t="e">
        <f>IF(Worksheets!$AA$24&gt;=K568,(Worksheets!$L$45-SUM($N$7:N567))*(((2*Worksheets!$L$44*(1-Worksheets!$L$44)*Worksheets!$AD$29)+(Worksheets!$L$44^2*Worksheets!$AD$29^2))/Worksheets!$L$45),0)</f>
        <v>#VALUE!</v>
      </c>
      <c r="O568" s="90" t="e">
        <f>IF(Worksheets!$AA$24&gt;=K568,(Worksheets!$L$45-SUM($O$7:O567))*((Worksheets!$L$44^3*Worksheets!$AD$29^3+3*Worksheets!$L$44^2*(1-Worksheets!$L$44)*Worksheets!$AD$29^2+3*Worksheets!$L$44*(1-Worksheets!$L$44)^2*Worksheets!$AD$29)/Worksheets!$L$45),0)</f>
        <v>#VALUE!</v>
      </c>
      <c r="P568" s="90" t="e">
        <f>IF(Worksheets!$AA$24&gt;=K568,(Worksheets!$L$45-SUM($P$7:P567))*((Worksheets!$L$44^4*Worksheets!$AD$29^4+4*Worksheets!$L$44^3*(1-Worksheets!$L$44)*Worksheets!$AD$29^3+6*Worksheets!$L$44^2*(1-Worksheets!$L$44)^2*Worksheets!$AD$29^2+4*Worksheets!$L$44*(1-Worksheets!$L$44^3)*Worksheets!$AD$29)/Worksheets!$L$45),0)</f>
        <v>#VALUE!</v>
      </c>
      <c r="Q568" s="90" t="str">
        <f>IF(Worksheets!$I$45='Yield Calculations'!$M$4,'Yield Calculations'!L568*'Yield Calculations'!M568,IF(Worksheets!$I$45='Yield Calculations'!$N$4,'Yield Calculations'!L568*'Yield Calculations'!N568,IF(Worksheets!$I$45='Yield Calculations'!$O$4,'Yield Calculations'!L568*'Yield Calculations'!O568,IF(Worksheets!$I$45='Yield Calculations'!$P$4,'Yield Calculations'!L568*'Yield Calculations'!P568,"Too Many Lanes"))))</f>
        <v>Too Many Lanes</v>
      </c>
      <c r="R568" s="90" t="str">
        <f>IF(Worksheets!$I$45='Yield Calculations'!$M$4,'Yield Calculations'!M568,IF(Worksheets!$I$45='Yield Calculations'!$N$4,'Yield Calculations'!N568,IF(Worksheets!$I$45='Yield Calculations'!$O$4,'Yield Calculations'!O568,IF(Worksheets!$I$45='Yield Calculations'!$P$4,'Yield Calculations'!P568,"Too Many Lanes"))))</f>
        <v>Too Many Lanes</v>
      </c>
    </row>
    <row r="569" spans="1:18">
      <c r="A569" s="83">
        <f t="shared" si="8"/>
        <v>562</v>
      </c>
      <c r="B569" s="83" t="e">
        <f>Worksheets!$S$24*(A569-0.5)</f>
        <v>#VALUE!</v>
      </c>
      <c r="C569" s="90" t="e">
        <f>IF(Worksheets!$V$24&gt;=A569,Worksheets!$G$45*Worksheets!$AD$29*(1-Worksheets!$AD$29)^('Yield Calculations'!A569-1),0)</f>
        <v>#VALUE!</v>
      </c>
      <c r="D569" s="90" t="e">
        <f>IF(Worksheets!$V$24&gt;=A569,(Worksheets!$G$45-SUM($D$7:D568))*(((2*Worksheets!$G$44*(1-Worksheets!$G$44)*Worksheets!$AD$29)+(Worksheets!$G$44^2*Worksheets!$AD$29^2))/Worksheets!$G$45),0)</f>
        <v>#VALUE!</v>
      </c>
      <c r="E569" s="90" t="e">
        <f>IF(Worksheets!$V$24&gt;=A569,(Worksheets!$G$45-SUM($E$7:E568))*((Worksheets!$G$44^3*Worksheets!$AD$29^3+3*Worksheets!$G$44^2*(1-Worksheets!$G$44)*Worksheets!$AD$29^2+3*Worksheets!$G$44*(1-Worksheets!$G$44)^2*Worksheets!$AD$29)/Worksheets!$G$45),0)</f>
        <v>#VALUE!</v>
      </c>
      <c r="F569" s="90" t="e">
        <f>IF(Worksheets!$V$24&gt;=A569,(Worksheets!$G$45-SUM($F$7:F568))*((Worksheets!$G$44^4*Worksheets!$AD$29^4+4*Worksheets!$G$44^3*(1-Worksheets!$G$44)*Worksheets!$AD$29^3+6*Worksheets!$G$44^2*(1-Worksheets!$G$44)^2*Worksheets!$AD$29^2+4*Worksheets!$G$44*(1-Worksheets!$G$44^3)*Worksheets!$AD$29)/Worksheets!$G$45),0)</f>
        <v>#VALUE!</v>
      </c>
      <c r="G569" s="90" t="str">
        <f>IF(Worksheets!$D$45='Yield Calculations'!$C$4,'Yield Calculations'!B569*'Yield Calculations'!C569,IF(Worksheets!$D$45='Yield Calculations'!$D$4,'Yield Calculations'!B569*'Yield Calculations'!D569,IF(Worksheets!$D$45='Yield Calculations'!$E$4,'Yield Calculations'!B569*'Yield Calculations'!E569,IF(Worksheets!$D$45='Yield Calculations'!$F$4,'Yield Calculations'!B569*'Yield Calculations'!F569,"Too Many Lanes"))))</f>
        <v>Too Many Lanes</v>
      </c>
      <c r="H569" s="90" t="str">
        <f>IF(Worksheets!$D$45='Yield Calculations'!$C$4,'Yield Calculations'!C569,IF(Worksheets!$D$45='Yield Calculations'!$D$4,'Yield Calculations'!D569,IF(Worksheets!$D$45='Yield Calculations'!$E$4,'Yield Calculations'!E569,IF(Worksheets!$D$45='Yield Calculations'!$F$4,'Yield Calculations'!F569,"Too Many Lanes"))))</f>
        <v>Too Many Lanes</v>
      </c>
      <c r="K569" s="83">
        <v>562</v>
      </c>
      <c r="L569" s="83" t="e">
        <f>Worksheets!$X$24*(K569-0.5)</f>
        <v>#VALUE!</v>
      </c>
      <c r="M569" s="90" t="e">
        <f>IF(Worksheets!$AA$24&gt;=K569,Worksheets!$L$45*Worksheets!$AD$29*(1-Worksheets!$AD$29)^('Yield Calculations'!K569-1),0)</f>
        <v>#VALUE!</v>
      </c>
      <c r="N569" s="90" t="e">
        <f>IF(Worksheets!$AA$24&gt;=K569,(Worksheets!$L$45-SUM($N$7:N568))*(((2*Worksheets!$L$44*(1-Worksheets!$L$44)*Worksheets!$AD$29)+(Worksheets!$L$44^2*Worksheets!$AD$29^2))/Worksheets!$L$45),0)</f>
        <v>#VALUE!</v>
      </c>
      <c r="O569" s="90" t="e">
        <f>IF(Worksheets!$AA$24&gt;=K569,(Worksheets!$L$45-SUM($O$7:O568))*((Worksheets!$L$44^3*Worksheets!$AD$29^3+3*Worksheets!$L$44^2*(1-Worksheets!$L$44)*Worksheets!$AD$29^2+3*Worksheets!$L$44*(1-Worksheets!$L$44)^2*Worksheets!$AD$29)/Worksheets!$L$45),0)</f>
        <v>#VALUE!</v>
      </c>
      <c r="P569" s="90" t="e">
        <f>IF(Worksheets!$AA$24&gt;=K569,(Worksheets!$L$45-SUM($P$7:P568))*((Worksheets!$L$44^4*Worksheets!$AD$29^4+4*Worksheets!$L$44^3*(1-Worksheets!$L$44)*Worksheets!$AD$29^3+6*Worksheets!$L$44^2*(1-Worksheets!$L$44)^2*Worksheets!$AD$29^2+4*Worksheets!$L$44*(1-Worksheets!$L$44^3)*Worksheets!$AD$29)/Worksheets!$L$45),0)</f>
        <v>#VALUE!</v>
      </c>
      <c r="Q569" s="90" t="str">
        <f>IF(Worksheets!$I$45='Yield Calculations'!$M$4,'Yield Calculations'!L569*'Yield Calculations'!M569,IF(Worksheets!$I$45='Yield Calculations'!$N$4,'Yield Calculations'!L569*'Yield Calculations'!N569,IF(Worksheets!$I$45='Yield Calculations'!$O$4,'Yield Calculations'!L569*'Yield Calculations'!O569,IF(Worksheets!$I$45='Yield Calculations'!$P$4,'Yield Calculations'!L569*'Yield Calculations'!P569,"Too Many Lanes"))))</f>
        <v>Too Many Lanes</v>
      </c>
      <c r="R569" s="90" t="str">
        <f>IF(Worksheets!$I$45='Yield Calculations'!$M$4,'Yield Calculations'!M569,IF(Worksheets!$I$45='Yield Calculations'!$N$4,'Yield Calculations'!N569,IF(Worksheets!$I$45='Yield Calculations'!$O$4,'Yield Calculations'!O569,IF(Worksheets!$I$45='Yield Calculations'!$P$4,'Yield Calculations'!P569,"Too Many Lanes"))))</f>
        <v>Too Many Lanes</v>
      </c>
    </row>
    <row r="570" spans="1:18">
      <c r="A570" s="83">
        <f t="shared" si="8"/>
        <v>563</v>
      </c>
      <c r="B570" s="83" t="e">
        <f>Worksheets!$S$24*(A570-0.5)</f>
        <v>#VALUE!</v>
      </c>
      <c r="C570" s="90" t="e">
        <f>IF(Worksheets!$V$24&gt;=A570,Worksheets!$G$45*Worksheets!$AD$29*(1-Worksheets!$AD$29)^('Yield Calculations'!A570-1),0)</f>
        <v>#VALUE!</v>
      </c>
      <c r="D570" s="90" t="e">
        <f>IF(Worksheets!$V$24&gt;=A570,(Worksheets!$G$45-SUM($D$7:D569))*(((2*Worksheets!$G$44*(1-Worksheets!$G$44)*Worksheets!$AD$29)+(Worksheets!$G$44^2*Worksheets!$AD$29^2))/Worksheets!$G$45),0)</f>
        <v>#VALUE!</v>
      </c>
      <c r="E570" s="90" t="e">
        <f>IF(Worksheets!$V$24&gt;=A570,(Worksheets!$G$45-SUM($E$7:E569))*((Worksheets!$G$44^3*Worksheets!$AD$29^3+3*Worksheets!$G$44^2*(1-Worksheets!$G$44)*Worksheets!$AD$29^2+3*Worksheets!$G$44*(1-Worksheets!$G$44)^2*Worksheets!$AD$29)/Worksheets!$G$45),0)</f>
        <v>#VALUE!</v>
      </c>
      <c r="F570" s="90" t="e">
        <f>IF(Worksheets!$V$24&gt;=A570,(Worksheets!$G$45-SUM($F$7:F569))*((Worksheets!$G$44^4*Worksheets!$AD$29^4+4*Worksheets!$G$44^3*(1-Worksheets!$G$44)*Worksheets!$AD$29^3+6*Worksheets!$G$44^2*(1-Worksheets!$G$44)^2*Worksheets!$AD$29^2+4*Worksheets!$G$44*(1-Worksheets!$G$44^3)*Worksheets!$AD$29)/Worksheets!$G$45),0)</f>
        <v>#VALUE!</v>
      </c>
      <c r="G570" s="90" t="str">
        <f>IF(Worksheets!$D$45='Yield Calculations'!$C$4,'Yield Calculations'!B570*'Yield Calculations'!C570,IF(Worksheets!$D$45='Yield Calculations'!$D$4,'Yield Calculations'!B570*'Yield Calculations'!D570,IF(Worksheets!$D$45='Yield Calculations'!$E$4,'Yield Calculations'!B570*'Yield Calculations'!E570,IF(Worksheets!$D$45='Yield Calculations'!$F$4,'Yield Calculations'!B570*'Yield Calculations'!F570,"Too Many Lanes"))))</f>
        <v>Too Many Lanes</v>
      </c>
      <c r="H570" s="90" t="str">
        <f>IF(Worksheets!$D$45='Yield Calculations'!$C$4,'Yield Calculations'!C570,IF(Worksheets!$D$45='Yield Calculations'!$D$4,'Yield Calculations'!D570,IF(Worksheets!$D$45='Yield Calculations'!$E$4,'Yield Calculations'!E570,IF(Worksheets!$D$45='Yield Calculations'!$F$4,'Yield Calculations'!F570,"Too Many Lanes"))))</f>
        <v>Too Many Lanes</v>
      </c>
      <c r="K570" s="83">
        <v>563</v>
      </c>
      <c r="L570" s="83" t="e">
        <f>Worksheets!$X$24*(K570-0.5)</f>
        <v>#VALUE!</v>
      </c>
      <c r="M570" s="90" t="e">
        <f>IF(Worksheets!$AA$24&gt;=K570,Worksheets!$L$45*Worksheets!$AD$29*(1-Worksheets!$AD$29)^('Yield Calculations'!K570-1),0)</f>
        <v>#VALUE!</v>
      </c>
      <c r="N570" s="90" t="e">
        <f>IF(Worksheets!$AA$24&gt;=K570,(Worksheets!$L$45-SUM($N$7:N569))*(((2*Worksheets!$L$44*(1-Worksheets!$L$44)*Worksheets!$AD$29)+(Worksheets!$L$44^2*Worksheets!$AD$29^2))/Worksheets!$L$45),0)</f>
        <v>#VALUE!</v>
      </c>
      <c r="O570" s="90" t="e">
        <f>IF(Worksheets!$AA$24&gt;=K570,(Worksheets!$L$45-SUM($O$7:O569))*((Worksheets!$L$44^3*Worksheets!$AD$29^3+3*Worksheets!$L$44^2*(1-Worksheets!$L$44)*Worksheets!$AD$29^2+3*Worksheets!$L$44*(1-Worksheets!$L$44)^2*Worksheets!$AD$29)/Worksheets!$L$45),0)</f>
        <v>#VALUE!</v>
      </c>
      <c r="P570" s="90" t="e">
        <f>IF(Worksheets!$AA$24&gt;=K570,(Worksheets!$L$45-SUM($P$7:P569))*((Worksheets!$L$44^4*Worksheets!$AD$29^4+4*Worksheets!$L$44^3*(1-Worksheets!$L$44)*Worksheets!$AD$29^3+6*Worksheets!$L$44^2*(1-Worksheets!$L$44)^2*Worksheets!$AD$29^2+4*Worksheets!$L$44*(1-Worksheets!$L$44^3)*Worksheets!$AD$29)/Worksheets!$L$45),0)</f>
        <v>#VALUE!</v>
      </c>
      <c r="Q570" s="90" t="str">
        <f>IF(Worksheets!$I$45='Yield Calculations'!$M$4,'Yield Calculations'!L570*'Yield Calculations'!M570,IF(Worksheets!$I$45='Yield Calculations'!$N$4,'Yield Calculations'!L570*'Yield Calculations'!N570,IF(Worksheets!$I$45='Yield Calculations'!$O$4,'Yield Calculations'!L570*'Yield Calculations'!O570,IF(Worksheets!$I$45='Yield Calculations'!$P$4,'Yield Calculations'!L570*'Yield Calculations'!P570,"Too Many Lanes"))))</f>
        <v>Too Many Lanes</v>
      </c>
      <c r="R570" s="90" t="str">
        <f>IF(Worksheets!$I$45='Yield Calculations'!$M$4,'Yield Calculations'!M570,IF(Worksheets!$I$45='Yield Calculations'!$N$4,'Yield Calculations'!N570,IF(Worksheets!$I$45='Yield Calculations'!$O$4,'Yield Calculations'!O570,IF(Worksheets!$I$45='Yield Calculations'!$P$4,'Yield Calculations'!P570,"Too Many Lanes"))))</f>
        <v>Too Many Lanes</v>
      </c>
    </row>
    <row r="571" spans="1:18">
      <c r="A571" s="83">
        <f t="shared" si="8"/>
        <v>564</v>
      </c>
      <c r="B571" s="83" t="e">
        <f>Worksheets!$S$24*(A571-0.5)</f>
        <v>#VALUE!</v>
      </c>
      <c r="C571" s="90" t="e">
        <f>IF(Worksheets!$V$24&gt;=A571,Worksheets!$G$45*Worksheets!$AD$29*(1-Worksheets!$AD$29)^('Yield Calculations'!A571-1),0)</f>
        <v>#VALUE!</v>
      </c>
      <c r="D571" s="90" t="e">
        <f>IF(Worksheets!$V$24&gt;=A571,(Worksheets!$G$45-SUM($D$7:D570))*(((2*Worksheets!$G$44*(1-Worksheets!$G$44)*Worksheets!$AD$29)+(Worksheets!$G$44^2*Worksheets!$AD$29^2))/Worksheets!$G$45),0)</f>
        <v>#VALUE!</v>
      </c>
      <c r="E571" s="90" t="e">
        <f>IF(Worksheets!$V$24&gt;=A571,(Worksheets!$G$45-SUM($E$7:E570))*((Worksheets!$G$44^3*Worksheets!$AD$29^3+3*Worksheets!$G$44^2*(1-Worksheets!$G$44)*Worksheets!$AD$29^2+3*Worksheets!$G$44*(1-Worksheets!$G$44)^2*Worksheets!$AD$29)/Worksheets!$G$45),0)</f>
        <v>#VALUE!</v>
      </c>
      <c r="F571" s="90" t="e">
        <f>IF(Worksheets!$V$24&gt;=A571,(Worksheets!$G$45-SUM($F$7:F570))*((Worksheets!$G$44^4*Worksheets!$AD$29^4+4*Worksheets!$G$44^3*(1-Worksheets!$G$44)*Worksheets!$AD$29^3+6*Worksheets!$G$44^2*(1-Worksheets!$G$44)^2*Worksheets!$AD$29^2+4*Worksheets!$G$44*(1-Worksheets!$G$44^3)*Worksheets!$AD$29)/Worksheets!$G$45),0)</f>
        <v>#VALUE!</v>
      </c>
      <c r="G571" s="90" t="str">
        <f>IF(Worksheets!$D$45='Yield Calculations'!$C$4,'Yield Calculations'!B571*'Yield Calculations'!C571,IF(Worksheets!$D$45='Yield Calculations'!$D$4,'Yield Calculations'!B571*'Yield Calculations'!D571,IF(Worksheets!$D$45='Yield Calculations'!$E$4,'Yield Calculations'!B571*'Yield Calculations'!E571,IF(Worksheets!$D$45='Yield Calculations'!$F$4,'Yield Calculations'!B571*'Yield Calculations'!F571,"Too Many Lanes"))))</f>
        <v>Too Many Lanes</v>
      </c>
      <c r="H571" s="90" t="str">
        <f>IF(Worksheets!$D$45='Yield Calculations'!$C$4,'Yield Calculations'!C571,IF(Worksheets!$D$45='Yield Calculations'!$D$4,'Yield Calculations'!D571,IF(Worksheets!$D$45='Yield Calculations'!$E$4,'Yield Calculations'!E571,IF(Worksheets!$D$45='Yield Calculations'!$F$4,'Yield Calculations'!F571,"Too Many Lanes"))))</f>
        <v>Too Many Lanes</v>
      </c>
      <c r="K571" s="83">
        <v>564</v>
      </c>
      <c r="L571" s="83" t="e">
        <f>Worksheets!$X$24*(K571-0.5)</f>
        <v>#VALUE!</v>
      </c>
      <c r="M571" s="90" t="e">
        <f>IF(Worksheets!$AA$24&gt;=K571,Worksheets!$L$45*Worksheets!$AD$29*(1-Worksheets!$AD$29)^('Yield Calculations'!K571-1),0)</f>
        <v>#VALUE!</v>
      </c>
      <c r="N571" s="90" t="e">
        <f>IF(Worksheets!$AA$24&gt;=K571,(Worksheets!$L$45-SUM($N$7:N570))*(((2*Worksheets!$L$44*(1-Worksheets!$L$44)*Worksheets!$AD$29)+(Worksheets!$L$44^2*Worksheets!$AD$29^2))/Worksheets!$L$45),0)</f>
        <v>#VALUE!</v>
      </c>
      <c r="O571" s="90" t="e">
        <f>IF(Worksheets!$AA$24&gt;=K571,(Worksheets!$L$45-SUM($O$7:O570))*((Worksheets!$L$44^3*Worksheets!$AD$29^3+3*Worksheets!$L$44^2*(1-Worksheets!$L$44)*Worksheets!$AD$29^2+3*Worksheets!$L$44*(1-Worksheets!$L$44)^2*Worksheets!$AD$29)/Worksheets!$L$45),0)</f>
        <v>#VALUE!</v>
      </c>
      <c r="P571" s="90" t="e">
        <f>IF(Worksheets!$AA$24&gt;=K571,(Worksheets!$L$45-SUM($P$7:P570))*((Worksheets!$L$44^4*Worksheets!$AD$29^4+4*Worksheets!$L$44^3*(1-Worksheets!$L$44)*Worksheets!$AD$29^3+6*Worksheets!$L$44^2*(1-Worksheets!$L$44)^2*Worksheets!$AD$29^2+4*Worksheets!$L$44*(1-Worksheets!$L$44^3)*Worksheets!$AD$29)/Worksheets!$L$45),0)</f>
        <v>#VALUE!</v>
      </c>
      <c r="Q571" s="90" t="str">
        <f>IF(Worksheets!$I$45='Yield Calculations'!$M$4,'Yield Calculations'!L571*'Yield Calculations'!M571,IF(Worksheets!$I$45='Yield Calculations'!$N$4,'Yield Calculations'!L571*'Yield Calculations'!N571,IF(Worksheets!$I$45='Yield Calculations'!$O$4,'Yield Calculations'!L571*'Yield Calculations'!O571,IF(Worksheets!$I$45='Yield Calculations'!$P$4,'Yield Calculations'!L571*'Yield Calculations'!P571,"Too Many Lanes"))))</f>
        <v>Too Many Lanes</v>
      </c>
      <c r="R571" s="90" t="str">
        <f>IF(Worksheets!$I$45='Yield Calculations'!$M$4,'Yield Calculations'!M571,IF(Worksheets!$I$45='Yield Calculations'!$N$4,'Yield Calculations'!N571,IF(Worksheets!$I$45='Yield Calculations'!$O$4,'Yield Calculations'!O571,IF(Worksheets!$I$45='Yield Calculations'!$P$4,'Yield Calculations'!P571,"Too Many Lanes"))))</f>
        <v>Too Many Lanes</v>
      </c>
    </row>
    <row r="572" spans="1:18">
      <c r="A572" s="83">
        <f t="shared" si="8"/>
        <v>565</v>
      </c>
      <c r="B572" s="83" t="e">
        <f>Worksheets!$S$24*(A572-0.5)</f>
        <v>#VALUE!</v>
      </c>
      <c r="C572" s="90" t="e">
        <f>IF(Worksheets!$V$24&gt;=A572,Worksheets!$G$45*Worksheets!$AD$29*(1-Worksheets!$AD$29)^('Yield Calculations'!A572-1),0)</f>
        <v>#VALUE!</v>
      </c>
      <c r="D572" s="90" t="e">
        <f>IF(Worksheets!$V$24&gt;=A572,(Worksheets!$G$45-SUM($D$7:D571))*(((2*Worksheets!$G$44*(1-Worksheets!$G$44)*Worksheets!$AD$29)+(Worksheets!$G$44^2*Worksheets!$AD$29^2))/Worksheets!$G$45),0)</f>
        <v>#VALUE!</v>
      </c>
      <c r="E572" s="90" t="e">
        <f>IF(Worksheets!$V$24&gt;=A572,(Worksheets!$G$45-SUM($E$7:E571))*((Worksheets!$G$44^3*Worksheets!$AD$29^3+3*Worksheets!$G$44^2*(1-Worksheets!$G$44)*Worksheets!$AD$29^2+3*Worksheets!$G$44*(1-Worksheets!$G$44)^2*Worksheets!$AD$29)/Worksheets!$G$45),0)</f>
        <v>#VALUE!</v>
      </c>
      <c r="F572" s="90" t="e">
        <f>IF(Worksheets!$V$24&gt;=A572,(Worksheets!$G$45-SUM($F$7:F571))*((Worksheets!$G$44^4*Worksheets!$AD$29^4+4*Worksheets!$G$44^3*(1-Worksheets!$G$44)*Worksheets!$AD$29^3+6*Worksheets!$G$44^2*(1-Worksheets!$G$44)^2*Worksheets!$AD$29^2+4*Worksheets!$G$44*(1-Worksheets!$G$44^3)*Worksheets!$AD$29)/Worksheets!$G$45),0)</f>
        <v>#VALUE!</v>
      </c>
      <c r="G572" s="90" t="str">
        <f>IF(Worksheets!$D$45='Yield Calculations'!$C$4,'Yield Calculations'!B572*'Yield Calculations'!C572,IF(Worksheets!$D$45='Yield Calculations'!$D$4,'Yield Calculations'!B572*'Yield Calculations'!D572,IF(Worksheets!$D$45='Yield Calculations'!$E$4,'Yield Calculations'!B572*'Yield Calculations'!E572,IF(Worksheets!$D$45='Yield Calculations'!$F$4,'Yield Calculations'!B572*'Yield Calculations'!F572,"Too Many Lanes"))))</f>
        <v>Too Many Lanes</v>
      </c>
      <c r="H572" s="90" t="str">
        <f>IF(Worksheets!$D$45='Yield Calculations'!$C$4,'Yield Calculations'!C572,IF(Worksheets!$D$45='Yield Calculations'!$D$4,'Yield Calculations'!D572,IF(Worksheets!$D$45='Yield Calculations'!$E$4,'Yield Calculations'!E572,IF(Worksheets!$D$45='Yield Calculations'!$F$4,'Yield Calculations'!F572,"Too Many Lanes"))))</f>
        <v>Too Many Lanes</v>
      </c>
      <c r="K572" s="83">
        <v>565</v>
      </c>
      <c r="L572" s="83" t="e">
        <f>Worksheets!$X$24*(K572-0.5)</f>
        <v>#VALUE!</v>
      </c>
      <c r="M572" s="90" t="e">
        <f>IF(Worksheets!$AA$24&gt;=K572,Worksheets!$L$45*Worksheets!$AD$29*(1-Worksheets!$AD$29)^('Yield Calculations'!K572-1),0)</f>
        <v>#VALUE!</v>
      </c>
      <c r="N572" s="90" t="e">
        <f>IF(Worksheets!$AA$24&gt;=K572,(Worksheets!$L$45-SUM($N$7:N571))*(((2*Worksheets!$L$44*(1-Worksheets!$L$44)*Worksheets!$AD$29)+(Worksheets!$L$44^2*Worksheets!$AD$29^2))/Worksheets!$L$45),0)</f>
        <v>#VALUE!</v>
      </c>
      <c r="O572" s="90" t="e">
        <f>IF(Worksheets!$AA$24&gt;=K572,(Worksheets!$L$45-SUM($O$7:O571))*((Worksheets!$L$44^3*Worksheets!$AD$29^3+3*Worksheets!$L$44^2*(1-Worksheets!$L$44)*Worksheets!$AD$29^2+3*Worksheets!$L$44*(1-Worksheets!$L$44)^2*Worksheets!$AD$29)/Worksheets!$L$45),0)</f>
        <v>#VALUE!</v>
      </c>
      <c r="P572" s="90" t="e">
        <f>IF(Worksheets!$AA$24&gt;=K572,(Worksheets!$L$45-SUM($P$7:P571))*((Worksheets!$L$44^4*Worksheets!$AD$29^4+4*Worksheets!$L$44^3*(1-Worksheets!$L$44)*Worksheets!$AD$29^3+6*Worksheets!$L$44^2*(1-Worksheets!$L$44)^2*Worksheets!$AD$29^2+4*Worksheets!$L$44*(1-Worksheets!$L$44^3)*Worksheets!$AD$29)/Worksheets!$L$45),0)</f>
        <v>#VALUE!</v>
      </c>
      <c r="Q572" s="90" t="str">
        <f>IF(Worksheets!$I$45='Yield Calculations'!$M$4,'Yield Calculations'!L572*'Yield Calculations'!M572,IF(Worksheets!$I$45='Yield Calculations'!$N$4,'Yield Calculations'!L572*'Yield Calculations'!N572,IF(Worksheets!$I$45='Yield Calculations'!$O$4,'Yield Calculations'!L572*'Yield Calculations'!O572,IF(Worksheets!$I$45='Yield Calculations'!$P$4,'Yield Calculations'!L572*'Yield Calculations'!P572,"Too Many Lanes"))))</f>
        <v>Too Many Lanes</v>
      </c>
      <c r="R572" s="90" t="str">
        <f>IF(Worksheets!$I$45='Yield Calculations'!$M$4,'Yield Calculations'!M572,IF(Worksheets!$I$45='Yield Calculations'!$N$4,'Yield Calculations'!N572,IF(Worksheets!$I$45='Yield Calculations'!$O$4,'Yield Calculations'!O572,IF(Worksheets!$I$45='Yield Calculations'!$P$4,'Yield Calculations'!P572,"Too Many Lanes"))))</f>
        <v>Too Many Lanes</v>
      </c>
    </row>
    <row r="573" spans="1:18">
      <c r="A573" s="83">
        <f t="shared" si="8"/>
        <v>566</v>
      </c>
      <c r="B573" s="83" t="e">
        <f>Worksheets!$S$24*(A573-0.5)</f>
        <v>#VALUE!</v>
      </c>
      <c r="C573" s="90" t="e">
        <f>IF(Worksheets!$V$24&gt;=A573,Worksheets!$G$45*Worksheets!$AD$29*(1-Worksheets!$AD$29)^('Yield Calculations'!A573-1),0)</f>
        <v>#VALUE!</v>
      </c>
      <c r="D573" s="90" t="e">
        <f>IF(Worksheets!$V$24&gt;=A573,(Worksheets!$G$45-SUM($D$7:D572))*(((2*Worksheets!$G$44*(1-Worksheets!$G$44)*Worksheets!$AD$29)+(Worksheets!$G$44^2*Worksheets!$AD$29^2))/Worksheets!$G$45),0)</f>
        <v>#VALUE!</v>
      </c>
      <c r="E573" s="90" t="e">
        <f>IF(Worksheets!$V$24&gt;=A573,(Worksheets!$G$45-SUM($E$7:E572))*((Worksheets!$G$44^3*Worksheets!$AD$29^3+3*Worksheets!$G$44^2*(1-Worksheets!$G$44)*Worksheets!$AD$29^2+3*Worksheets!$G$44*(1-Worksheets!$G$44)^2*Worksheets!$AD$29)/Worksheets!$G$45),0)</f>
        <v>#VALUE!</v>
      </c>
      <c r="F573" s="90" t="e">
        <f>IF(Worksheets!$V$24&gt;=A573,(Worksheets!$G$45-SUM($F$7:F572))*((Worksheets!$G$44^4*Worksheets!$AD$29^4+4*Worksheets!$G$44^3*(1-Worksheets!$G$44)*Worksheets!$AD$29^3+6*Worksheets!$G$44^2*(1-Worksheets!$G$44)^2*Worksheets!$AD$29^2+4*Worksheets!$G$44*(1-Worksheets!$G$44^3)*Worksheets!$AD$29)/Worksheets!$G$45),0)</f>
        <v>#VALUE!</v>
      </c>
      <c r="G573" s="90" t="str">
        <f>IF(Worksheets!$D$45='Yield Calculations'!$C$4,'Yield Calculations'!B573*'Yield Calculations'!C573,IF(Worksheets!$D$45='Yield Calculations'!$D$4,'Yield Calculations'!B573*'Yield Calculations'!D573,IF(Worksheets!$D$45='Yield Calculations'!$E$4,'Yield Calculations'!B573*'Yield Calculations'!E573,IF(Worksheets!$D$45='Yield Calculations'!$F$4,'Yield Calculations'!B573*'Yield Calculations'!F573,"Too Many Lanes"))))</f>
        <v>Too Many Lanes</v>
      </c>
      <c r="H573" s="90" t="str">
        <f>IF(Worksheets!$D$45='Yield Calculations'!$C$4,'Yield Calculations'!C573,IF(Worksheets!$D$45='Yield Calculations'!$D$4,'Yield Calculations'!D573,IF(Worksheets!$D$45='Yield Calculations'!$E$4,'Yield Calculations'!E573,IF(Worksheets!$D$45='Yield Calculations'!$F$4,'Yield Calculations'!F573,"Too Many Lanes"))))</f>
        <v>Too Many Lanes</v>
      </c>
      <c r="K573" s="83">
        <v>566</v>
      </c>
      <c r="L573" s="83" t="e">
        <f>Worksheets!$X$24*(K573-0.5)</f>
        <v>#VALUE!</v>
      </c>
      <c r="M573" s="90" t="e">
        <f>IF(Worksheets!$AA$24&gt;=K573,Worksheets!$L$45*Worksheets!$AD$29*(1-Worksheets!$AD$29)^('Yield Calculations'!K573-1),0)</f>
        <v>#VALUE!</v>
      </c>
      <c r="N573" s="90" t="e">
        <f>IF(Worksheets!$AA$24&gt;=K573,(Worksheets!$L$45-SUM($N$7:N572))*(((2*Worksheets!$L$44*(1-Worksheets!$L$44)*Worksheets!$AD$29)+(Worksheets!$L$44^2*Worksheets!$AD$29^2))/Worksheets!$L$45),0)</f>
        <v>#VALUE!</v>
      </c>
      <c r="O573" s="90" t="e">
        <f>IF(Worksheets!$AA$24&gt;=K573,(Worksheets!$L$45-SUM($O$7:O572))*((Worksheets!$L$44^3*Worksheets!$AD$29^3+3*Worksheets!$L$44^2*(1-Worksheets!$L$44)*Worksheets!$AD$29^2+3*Worksheets!$L$44*(1-Worksheets!$L$44)^2*Worksheets!$AD$29)/Worksheets!$L$45),0)</f>
        <v>#VALUE!</v>
      </c>
      <c r="P573" s="90" t="e">
        <f>IF(Worksheets!$AA$24&gt;=K573,(Worksheets!$L$45-SUM($P$7:P572))*((Worksheets!$L$44^4*Worksheets!$AD$29^4+4*Worksheets!$L$44^3*(1-Worksheets!$L$44)*Worksheets!$AD$29^3+6*Worksheets!$L$44^2*(1-Worksheets!$L$44)^2*Worksheets!$AD$29^2+4*Worksheets!$L$44*(1-Worksheets!$L$44^3)*Worksheets!$AD$29)/Worksheets!$L$45),0)</f>
        <v>#VALUE!</v>
      </c>
      <c r="Q573" s="90" t="str">
        <f>IF(Worksheets!$I$45='Yield Calculations'!$M$4,'Yield Calculations'!L573*'Yield Calculations'!M573,IF(Worksheets!$I$45='Yield Calculations'!$N$4,'Yield Calculations'!L573*'Yield Calculations'!N573,IF(Worksheets!$I$45='Yield Calculations'!$O$4,'Yield Calculations'!L573*'Yield Calculations'!O573,IF(Worksheets!$I$45='Yield Calculations'!$P$4,'Yield Calculations'!L573*'Yield Calculations'!P573,"Too Many Lanes"))))</f>
        <v>Too Many Lanes</v>
      </c>
      <c r="R573" s="90" t="str">
        <f>IF(Worksheets!$I$45='Yield Calculations'!$M$4,'Yield Calculations'!M573,IF(Worksheets!$I$45='Yield Calculations'!$N$4,'Yield Calculations'!N573,IF(Worksheets!$I$45='Yield Calculations'!$O$4,'Yield Calculations'!O573,IF(Worksheets!$I$45='Yield Calculations'!$P$4,'Yield Calculations'!P573,"Too Many Lanes"))))</f>
        <v>Too Many Lanes</v>
      </c>
    </row>
    <row r="574" spans="1:18">
      <c r="A574" s="83">
        <f t="shared" si="8"/>
        <v>567</v>
      </c>
      <c r="B574" s="83" t="e">
        <f>Worksheets!$S$24*(A574-0.5)</f>
        <v>#VALUE!</v>
      </c>
      <c r="C574" s="90" t="e">
        <f>IF(Worksheets!$V$24&gt;=A574,Worksheets!$G$45*Worksheets!$AD$29*(1-Worksheets!$AD$29)^('Yield Calculations'!A574-1),0)</f>
        <v>#VALUE!</v>
      </c>
      <c r="D574" s="90" t="e">
        <f>IF(Worksheets!$V$24&gt;=A574,(Worksheets!$G$45-SUM($D$7:D573))*(((2*Worksheets!$G$44*(1-Worksheets!$G$44)*Worksheets!$AD$29)+(Worksheets!$G$44^2*Worksheets!$AD$29^2))/Worksheets!$G$45),0)</f>
        <v>#VALUE!</v>
      </c>
      <c r="E574" s="90" t="e">
        <f>IF(Worksheets!$V$24&gt;=A574,(Worksheets!$G$45-SUM($E$7:E573))*((Worksheets!$G$44^3*Worksheets!$AD$29^3+3*Worksheets!$G$44^2*(1-Worksheets!$G$44)*Worksheets!$AD$29^2+3*Worksheets!$G$44*(1-Worksheets!$G$44)^2*Worksheets!$AD$29)/Worksheets!$G$45),0)</f>
        <v>#VALUE!</v>
      </c>
      <c r="F574" s="90" t="e">
        <f>IF(Worksheets!$V$24&gt;=A574,(Worksheets!$G$45-SUM($F$7:F573))*((Worksheets!$G$44^4*Worksheets!$AD$29^4+4*Worksheets!$G$44^3*(1-Worksheets!$G$44)*Worksheets!$AD$29^3+6*Worksheets!$G$44^2*(1-Worksheets!$G$44)^2*Worksheets!$AD$29^2+4*Worksheets!$G$44*(1-Worksheets!$G$44^3)*Worksheets!$AD$29)/Worksheets!$G$45),0)</f>
        <v>#VALUE!</v>
      </c>
      <c r="G574" s="90" t="str">
        <f>IF(Worksheets!$D$45='Yield Calculations'!$C$4,'Yield Calculations'!B574*'Yield Calculations'!C574,IF(Worksheets!$D$45='Yield Calculations'!$D$4,'Yield Calculations'!B574*'Yield Calculations'!D574,IF(Worksheets!$D$45='Yield Calculations'!$E$4,'Yield Calculations'!B574*'Yield Calculations'!E574,IF(Worksheets!$D$45='Yield Calculations'!$F$4,'Yield Calculations'!B574*'Yield Calculations'!F574,"Too Many Lanes"))))</f>
        <v>Too Many Lanes</v>
      </c>
      <c r="H574" s="90" t="str">
        <f>IF(Worksheets!$D$45='Yield Calculations'!$C$4,'Yield Calculations'!C574,IF(Worksheets!$D$45='Yield Calculations'!$D$4,'Yield Calculations'!D574,IF(Worksheets!$D$45='Yield Calculations'!$E$4,'Yield Calculations'!E574,IF(Worksheets!$D$45='Yield Calculations'!$F$4,'Yield Calculations'!F574,"Too Many Lanes"))))</f>
        <v>Too Many Lanes</v>
      </c>
      <c r="K574" s="83">
        <v>567</v>
      </c>
      <c r="L574" s="83" t="e">
        <f>Worksheets!$X$24*(K574-0.5)</f>
        <v>#VALUE!</v>
      </c>
      <c r="M574" s="90" t="e">
        <f>IF(Worksheets!$AA$24&gt;=K574,Worksheets!$L$45*Worksheets!$AD$29*(1-Worksheets!$AD$29)^('Yield Calculations'!K574-1),0)</f>
        <v>#VALUE!</v>
      </c>
      <c r="N574" s="90" t="e">
        <f>IF(Worksheets!$AA$24&gt;=K574,(Worksheets!$L$45-SUM($N$7:N573))*(((2*Worksheets!$L$44*(1-Worksheets!$L$44)*Worksheets!$AD$29)+(Worksheets!$L$44^2*Worksheets!$AD$29^2))/Worksheets!$L$45),0)</f>
        <v>#VALUE!</v>
      </c>
      <c r="O574" s="90" t="e">
        <f>IF(Worksheets!$AA$24&gt;=K574,(Worksheets!$L$45-SUM($O$7:O573))*((Worksheets!$L$44^3*Worksheets!$AD$29^3+3*Worksheets!$L$44^2*(1-Worksheets!$L$44)*Worksheets!$AD$29^2+3*Worksheets!$L$44*(1-Worksheets!$L$44)^2*Worksheets!$AD$29)/Worksheets!$L$45),0)</f>
        <v>#VALUE!</v>
      </c>
      <c r="P574" s="90" t="e">
        <f>IF(Worksheets!$AA$24&gt;=K574,(Worksheets!$L$45-SUM($P$7:P573))*((Worksheets!$L$44^4*Worksheets!$AD$29^4+4*Worksheets!$L$44^3*(1-Worksheets!$L$44)*Worksheets!$AD$29^3+6*Worksheets!$L$44^2*(1-Worksheets!$L$44)^2*Worksheets!$AD$29^2+4*Worksheets!$L$44*(1-Worksheets!$L$44^3)*Worksheets!$AD$29)/Worksheets!$L$45),0)</f>
        <v>#VALUE!</v>
      </c>
      <c r="Q574" s="90" t="str">
        <f>IF(Worksheets!$I$45='Yield Calculations'!$M$4,'Yield Calculations'!L574*'Yield Calculations'!M574,IF(Worksheets!$I$45='Yield Calculations'!$N$4,'Yield Calculations'!L574*'Yield Calculations'!N574,IF(Worksheets!$I$45='Yield Calculations'!$O$4,'Yield Calculations'!L574*'Yield Calculations'!O574,IF(Worksheets!$I$45='Yield Calculations'!$P$4,'Yield Calculations'!L574*'Yield Calculations'!P574,"Too Many Lanes"))))</f>
        <v>Too Many Lanes</v>
      </c>
      <c r="R574" s="90" t="str">
        <f>IF(Worksheets!$I$45='Yield Calculations'!$M$4,'Yield Calculations'!M574,IF(Worksheets!$I$45='Yield Calculations'!$N$4,'Yield Calculations'!N574,IF(Worksheets!$I$45='Yield Calculations'!$O$4,'Yield Calculations'!O574,IF(Worksheets!$I$45='Yield Calculations'!$P$4,'Yield Calculations'!P574,"Too Many Lanes"))))</f>
        <v>Too Many Lanes</v>
      </c>
    </row>
    <row r="575" spans="1:18">
      <c r="A575" s="83">
        <f t="shared" si="8"/>
        <v>568</v>
      </c>
      <c r="B575" s="83" t="e">
        <f>Worksheets!$S$24*(A575-0.5)</f>
        <v>#VALUE!</v>
      </c>
      <c r="C575" s="90" t="e">
        <f>IF(Worksheets!$V$24&gt;=A575,Worksheets!$G$45*Worksheets!$AD$29*(1-Worksheets!$AD$29)^('Yield Calculations'!A575-1),0)</f>
        <v>#VALUE!</v>
      </c>
      <c r="D575" s="90" t="e">
        <f>IF(Worksheets!$V$24&gt;=A575,(Worksheets!$G$45-SUM($D$7:D574))*(((2*Worksheets!$G$44*(1-Worksheets!$G$44)*Worksheets!$AD$29)+(Worksheets!$G$44^2*Worksheets!$AD$29^2))/Worksheets!$G$45),0)</f>
        <v>#VALUE!</v>
      </c>
      <c r="E575" s="90" t="e">
        <f>IF(Worksheets!$V$24&gt;=A575,(Worksheets!$G$45-SUM($E$7:E574))*((Worksheets!$G$44^3*Worksheets!$AD$29^3+3*Worksheets!$G$44^2*(1-Worksheets!$G$44)*Worksheets!$AD$29^2+3*Worksheets!$G$44*(1-Worksheets!$G$44)^2*Worksheets!$AD$29)/Worksheets!$G$45),0)</f>
        <v>#VALUE!</v>
      </c>
      <c r="F575" s="90" t="e">
        <f>IF(Worksheets!$V$24&gt;=A575,(Worksheets!$G$45-SUM($F$7:F574))*((Worksheets!$G$44^4*Worksheets!$AD$29^4+4*Worksheets!$G$44^3*(1-Worksheets!$G$44)*Worksheets!$AD$29^3+6*Worksheets!$G$44^2*(1-Worksheets!$G$44)^2*Worksheets!$AD$29^2+4*Worksheets!$G$44*(1-Worksheets!$G$44^3)*Worksheets!$AD$29)/Worksheets!$G$45),0)</f>
        <v>#VALUE!</v>
      </c>
      <c r="G575" s="90" t="str">
        <f>IF(Worksheets!$D$45='Yield Calculations'!$C$4,'Yield Calculations'!B575*'Yield Calculations'!C575,IF(Worksheets!$D$45='Yield Calculations'!$D$4,'Yield Calculations'!B575*'Yield Calculations'!D575,IF(Worksheets!$D$45='Yield Calculations'!$E$4,'Yield Calculations'!B575*'Yield Calculations'!E575,IF(Worksheets!$D$45='Yield Calculations'!$F$4,'Yield Calculations'!B575*'Yield Calculations'!F575,"Too Many Lanes"))))</f>
        <v>Too Many Lanes</v>
      </c>
      <c r="H575" s="90" t="str">
        <f>IF(Worksheets!$D$45='Yield Calculations'!$C$4,'Yield Calculations'!C575,IF(Worksheets!$D$45='Yield Calculations'!$D$4,'Yield Calculations'!D575,IF(Worksheets!$D$45='Yield Calculations'!$E$4,'Yield Calculations'!E575,IF(Worksheets!$D$45='Yield Calculations'!$F$4,'Yield Calculations'!F575,"Too Many Lanes"))))</f>
        <v>Too Many Lanes</v>
      </c>
      <c r="K575" s="83">
        <v>568</v>
      </c>
      <c r="L575" s="83" t="e">
        <f>Worksheets!$X$24*(K575-0.5)</f>
        <v>#VALUE!</v>
      </c>
      <c r="M575" s="90" t="e">
        <f>IF(Worksheets!$AA$24&gt;=K575,Worksheets!$L$45*Worksheets!$AD$29*(1-Worksheets!$AD$29)^('Yield Calculations'!K575-1),0)</f>
        <v>#VALUE!</v>
      </c>
      <c r="N575" s="90" t="e">
        <f>IF(Worksheets!$AA$24&gt;=K575,(Worksheets!$L$45-SUM($N$7:N574))*(((2*Worksheets!$L$44*(1-Worksheets!$L$44)*Worksheets!$AD$29)+(Worksheets!$L$44^2*Worksheets!$AD$29^2))/Worksheets!$L$45),0)</f>
        <v>#VALUE!</v>
      </c>
      <c r="O575" s="90" t="e">
        <f>IF(Worksheets!$AA$24&gt;=K575,(Worksheets!$L$45-SUM($O$7:O574))*((Worksheets!$L$44^3*Worksheets!$AD$29^3+3*Worksheets!$L$44^2*(1-Worksheets!$L$44)*Worksheets!$AD$29^2+3*Worksheets!$L$44*(1-Worksheets!$L$44)^2*Worksheets!$AD$29)/Worksheets!$L$45),0)</f>
        <v>#VALUE!</v>
      </c>
      <c r="P575" s="90" t="e">
        <f>IF(Worksheets!$AA$24&gt;=K575,(Worksheets!$L$45-SUM($P$7:P574))*((Worksheets!$L$44^4*Worksheets!$AD$29^4+4*Worksheets!$L$44^3*(1-Worksheets!$L$44)*Worksheets!$AD$29^3+6*Worksheets!$L$44^2*(1-Worksheets!$L$44)^2*Worksheets!$AD$29^2+4*Worksheets!$L$44*(1-Worksheets!$L$44^3)*Worksheets!$AD$29)/Worksheets!$L$45),0)</f>
        <v>#VALUE!</v>
      </c>
      <c r="Q575" s="90" t="str">
        <f>IF(Worksheets!$I$45='Yield Calculations'!$M$4,'Yield Calculations'!L575*'Yield Calculations'!M575,IF(Worksheets!$I$45='Yield Calculations'!$N$4,'Yield Calculations'!L575*'Yield Calculations'!N575,IF(Worksheets!$I$45='Yield Calculations'!$O$4,'Yield Calculations'!L575*'Yield Calculations'!O575,IF(Worksheets!$I$45='Yield Calculations'!$P$4,'Yield Calculations'!L575*'Yield Calculations'!P575,"Too Many Lanes"))))</f>
        <v>Too Many Lanes</v>
      </c>
      <c r="R575" s="90" t="str">
        <f>IF(Worksheets!$I$45='Yield Calculations'!$M$4,'Yield Calculations'!M575,IF(Worksheets!$I$45='Yield Calculations'!$N$4,'Yield Calculations'!N575,IF(Worksheets!$I$45='Yield Calculations'!$O$4,'Yield Calculations'!O575,IF(Worksheets!$I$45='Yield Calculations'!$P$4,'Yield Calculations'!P575,"Too Many Lanes"))))</f>
        <v>Too Many Lanes</v>
      </c>
    </row>
    <row r="576" spans="1:18">
      <c r="A576" s="83">
        <f t="shared" si="8"/>
        <v>569</v>
      </c>
      <c r="B576" s="83" t="e">
        <f>Worksheets!$S$24*(A576-0.5)</f>
        <v>#VALUE!</v>
      </c>
      <c r="C576" s="90" t="e">
        <f>IF(Worksheets!$V$24&gt;=A576,Worksheets!$G$45*Worksheets!$AD$29*(1-Worksheets!$AD$29)^('Yield Calculations'!A576-1),0)</f>
        <v>#VALUE!</v>
      </c>
      <c r="D576" s="90" t="e">
        <f>IF(Worksheets!$V$24&gt;=A576,(Worksheets!$G$45-SUM($D$7:D575))*(((2*Worksheets!$G$44*(1-Worksheets!$G$44)*Worksheets!$AD$29)+(Worksheets!$G$44^2*Worksheets!$AD$29^2))/Worksheets!$G$45),0)</f>
        <v>#VALUE!</v>
      </c>
      <c r="E576" s="90" t="e">
        <f>IF(Worksheets!$V$24&gt;=A576,(Worksheets!$G$45-SUM($E$7:E575))*((Worksheets!$G$44^3*Worksheets!$AD$29^3+3*Worksheets!$G$44^2*(1-Worksheets!$G$44)*Worksheets!$AD$29^2+3*Worksheets!$G$44*(1-Worksheets!$G$44)^2*Worksheets!$AD$29)/Worksheets!$G$45),0)</f>
        <v>#VALUE!</v>
      </c>
      <c r="F576" s="90" t="e">
        <f>IF(Worksheets!$V$24&gt;=A576,(Worksheets!$G$45-SUM($F$7:F575))*((Worksheets!$G$44^4*Worksheets!$AD$29^4+4*Worksheets!$G$44^3*(1-Worksheets!$G$44)*Worksheets!$AD$29^3+6*Worksheets!$G$44^2*(1-Worksheets!$G$44)^2*Worksheets!$AD$29^2+4*Worksheets!$G$44*(1-Worksheets!$G$44^3)*Worksheets!$AD$29)/Worksheets!$G$45),0)</f>
        <v>#VALUE!</v>
      </c>
      <c r="G576" s="90" t="str">
        <f>IF(Worksheets!$D$45='Yield Calculations'!$C$4,'Yield Calculations'!B576*'Yield Calculations'!C576,IF(Worksheets!$D$45='Yield Calculations'!$D$4,'Yield Calculations'!B576*'Yield Calculations'!D576,IF(Worksheets!$D$45='Yield Calculations'!$E$4,'Yield Calculations'!B576*'Yield Calculations'!E576,IF(Worksheets!$D$45='Yield Calculations'!$F$4,'Yield Calculations'!B576*'Yield Calculations'!F576,"Too Many Lanes"))))</f>
        <v>Too Many Lanes</v>
      </c>
      <c r="H576" s="90" t="str">
        <f>IF(Worksheets!$D$45='Yield Calculations'!$C$4,'Yield Calculations'!C576,IF(Worksheets!$D$45='Yield Calculations'!$D$4,'Yield Calculations'!D576,IF(Worksheets!$D$45='Yield Calculations'!$E$4,'Yield Calculations'!E576,IF(Worksheets!$D$45='Yield Calculations'!$F$4,'Yield Calculations'!F576,"Too Many Lanes"))))</f>
        <v>Too Many Lanes</v>
      </c>
      <c r="K576" s="83">
        <v>569</v>
      </c>
      <c r="L576" s="83" t="e">
        <f>Worksheets!$X$24*(K576-0.5)</f>
        <v>#VALUE!</v>
      </c>
      <c r="M576" s="90" t="e">
        <f>IF(Worksheets!$AA$24&gt;=K576,Worksheets!$L$45*Worksheets!$AD$29*(1-Worksheets!$AD$29)^('Yield Calculations'!K576-1),0)</f>
        <v>#VALUE!</v>
      </c>
      <c r="N576" s="90" t="e">
        <f>IF(Worksheets!$AA$24&gt;=K576,(Worksheets!$L$45-SUM($N$7:N575))*(((2*Worksheets!$L$44*(1-Worksheets!$L$44)*Worksheets!$AD$29)+(Worksheets!$L$44^2*Worksheets!$AD$29^2))/Worksheets!$L$45),0)</f>
        <v>#VALUE!</v>
      </c>
      <c r="O576" s="90" t="e">
        <f>IF(Worksheets!$AA$24&gt;=K576,(Worksheets!$L$45-SUM($O$7:O575))*((Worksheets!$L$44^3*Worksheets!$AD$29^3+3*Worksheets!$L$44^2*(1-Worksheets!$L$44)*Worksheets!$AD$29^2+3*Worksheets!$L$44*(1-Worksheets!$L$44)^2*Worksheets!$AD$29)/Worksheets!$L$45),0)</f>
        <v>#VALUE!</v>
      </c>
      <c r="P576" s="90" t="e">
        <f>IF(Worksheets!$AA$24&gt;=K576,(Worksheets!$L$45-SUM($P$7:P575))*((Worksheets!$L$44^4*Worksheets!$AD$29^4+4*Worksheets!$L$44^3*(1-Worksheets!$L$44)*Worksheets!$AD$29^3+6*Worksheets!$L$44^2*(1-Worksheets!$L$44)^2*Worksheets!$AD$29^2+4*Worksheets!$L$44*(1-Worksheets!$L$44^3)*Worksheets!$AD$29)/Worksheets!$L$45),0)</f>
        <v>#VALUE!</v>
      </c>
      <c r="Q576" s="90" t="str">
        <f>IF(Worksheets!$I$45='Yield Calculations'!$M$4,'Yield Calculations'!L576*'Yield Calculations'!M576,IF(Worksheets!$I$45='Yield Calculations'!$N$4,'Yield Calculations'!L576*'Yield Calculations'!N576,IF(Worksheets!$I$45='Yield Calculations'!$O$4,'Yield Calculations'!L576*'Yield Calculations'!O576,IF(Worksheets!$I$45='Yield Calculations'!$P$4,'Yield Calculations'!L576*'Yield Calculations'!P576,"Too Many Lanes"))))</f>
        <v>Too Many Lanes</v>
      </c>
      <c r="R576" s="90" t="str">
        <f>IF(Worksheets!$I$45='Yield Calculations'!$M$4,'Yield Calculations'!M576,IF(Worksheets!$I$45='Yield Calculations'!$N$4,'Yield Calculations'!N576,IF(Worksheets!$I$45='Yield Calculations'!$O$4,'Yield Calculations'!O576,IF(Worksheets!$I$45='Yield Calculations'!$P$4,'Yield Calculations'!P576,"Too Many Lanes"))))</f>
        <v>Too Many Lanes</v>
      </c>
    </row>
    <row r="577" spans="1:18">
      <c r="A577" s="83">
        <f t="shared" si="8"/>
        <v>570</v>
      </c>
      <c r="B577" s="83" t="e">
        <f>Worksheets!$S$24*(A577-0.5)</f>
        <v>#VALUE!</v>
      </c>
      <c r="C577" s="90" t="e">
        <f>IF(Worksheets!$V$24&gt;=A577,Worksheets!$G$45*Worksheets!$AD$29*(1-Worksheets!$AD$29)^('Yield Calculations'!A577-1),0)</f>
        <v>#VALUE!</v>
      </c>
      <c r="D577" s="90" t="e">
        <f>IF(Worksheets!$V$24&gt;=A577,(Worksheets!$G$45-SUM($D$7:D576))*(((2*Worksheets!$G$44*(1-Worksheets!$G$44)*Worksheets!$AD$29)+(Worksheets!$G$44^2*Worksheets!$AD$29^2))/Worksheets!$G$45),0)</f>
        <v>#VALUE!</v>
      </c>
      <c r="E577" s="90" t="e">
        <f>IF(Worksheets!$V$24&gt;=A577,(Worksheets!$G$45-SUM($E$7:E576))*((Worksheets!$G$44^3*Worksheets!$AD$29^3+3*Worksheets!$G$44^2*(1-Worksheets!$G$44)*Worksheets!$AD$29^2+3*Worksheets!$G$44*(1-Worksheets!$G$44)^2*Worksheets!$AD$29)/Worksheets!$G$45),0)</f>
        <v>#VALUE!</v>
      </c>
      <c r="F577" s="90" t="e">
        <f>IF(Worksheets!$V$24&gt;=A577,(Worksheets!$G$45-SUM($F$7:F576))*((Worksheets!$G$44^4*Worksheets!$AD$29^4+4*Worksheets!$G$44^3*(1-Worksheets!$G$44)*Worksheets!$AD$29^3+6*Worksheets!$G$44^2*(1-Worksheets!$G$44)^2*Worksheets!$AD$29^2+4*Worksheets!$G$44*(1-Worksheets!$G$44^3)*Worksheets!$AD$29)/Worksheets!$G$45),0)</f>
        <v>#VALUE!</v>
      </c>
      <c r="G577" s="90" t="str">
        <f>IF(Worksheets!$D$45='Yield Calculations'!$C$4,'Yield Calculations'!B577*'Yield Calculations'!C577,IF(Worksheets!$D$45='Yield Calculations'!$D$4,'Yield Calculations'!B577*'Yield Calculations'!D577,IF(Worksheets!$D$45='Yield Calculations'!$E$4,'Yield Calculations'!B577*'Yield Calculations'!E577,IF(Worksheets!$D$45='Yield Calculations'!$F$4,'Yield Calculations'!B577*'Yield Calculations'!F577,"Too Many Lanes"))))</f>
        <v>Too Many Lanes</v>
      </c>
      <c r="H577" s="90" t="str">
        <f>IF(Worksheets!$D$45='Yield Calculations'!$C$4,'Yield Calculations'!C577,IF(Worksheets!$D$45='Yield Calculations'!$D$4,'Yield Calculations'!D577,IF(Worksheets!$D$45='Yield Calculations'!$E$4,'Yield Calculations'!E577,IF(Worksheets!$D$45='Yield Calculations'!$F$4,'Yield Calculations'!F577,"Too Many Lanes"))))</f>
        <v>Too Many Lanes</v>
      </c>
      <c r="K577" s="83">
        <v>570</v>
      </c>
      <c r="L577" s="83" t="e">
        <f>Worksheets!$X$24*(K577-0.5)</f>
        <v>#VALUE!</v>
      </c>
      <c r="M577" s="90" t="e">
        <f>IF(Worksheets!$AA$24&gt;=K577,Worksheets!$L$45*Worksheets!$AD$29*(1-Worksheets!$AD$29)^('Yield Calculations'!K577-1),0)</f>
        <v>#VALUE!</v>
      </c>
      <c r="N577" s="90" t="e">
        <f>IF(Worksheets!$AA$24&gt;=K577,(Worksheets!$L$45-SUM($N$7:N576))*(((2*Worksheets!$L$44*(1-Worksheets!$L$44)*Worksheets!$AD$29)+(Worksheets!$L$44^2*Worksheets!$AD$29^2))/Worksheets!$L$45),0)</f>
        <v>#VALUE!</v>
      </c>
      <c r="O577" s="90" t="e">
        <f>IF(Worksheets!$AA$24&gt;=K577,(Worksheets!$L$45-SUM($O$7:O576))*((Worksheets!$L$44^3*Worksheets!$AD$29^3+3*Worksheets!$L$44^2*(1-Worksheets!$L$44)*Worksheets!$AD$29^2+3*Worksheets!$L$44*(1-Worksheets!$L$44)^2*Worksheets!$AD$29)/Worksheets!$L$45),0)</f>
        <v>#VALUE!</v>
      </c>
      <c r="P577" s="90" t="e">
        <f>IF(Worksheets!$AA$24&gt;=K577,(Worksheets!$L$45-SUM($P$7:P576))*((Worksheets!$L$44^4*Worksheets!$AD$29^4+4*Worksheets!$L$44^3*(1-Worksheets!$L$44)*Worksheets!$AD$29^3+6*Worksheets!$L$44^2*(1-Worksheets!$L$44)^2*Worksheets!$AD$29^2+4*Worksheets!$L$44*(1-Worksheets!$L$44^3)*Worksheets!$AD$29)/Worksheets!$L$45),0)</f>
        <v>#VALUE!</v>
      </c>
      <c r="Q577" s="90" t="str">
        <f>IF(Worksheets!$I$45='Yield Calculations'!$M$4,'Yield Calculations'!L577*'Yield Calculations'!M577,IF(Worksheets!$I$45='Yield Calculations'!$N$4,'Yield Calculations'!L577*'Yield Calculations'!N577,IF(Worksheets!$I$45='Yield Calculations'!$O$4,'Yield Calculations'!L577*'Yield Calculations'!O577,IF(Worksheets!$I$45='Yield Calculations'!$P$4,'Yield Calculations'!L577*'Yield Calculations'!P577,"Too Many Lanes"))))</f>
        <v>Too Many Lanes</v>
      </c>
      <c r="R577" s="90" t="str">
        <f>IF(Worksheets!$I$45='Yield Calculations'!$M$4,'Yield Calculations'!M577,IF(Worksheets!$I$45='Yield Calculations'!$N$4,'Yield Calculations'!N577,IF(Worksheets!$I$45='Yield Calculations'!$O$4,'Yield Calculations'!O577,IF(Worksheets!$I$45='Yield Calculations'!$P$4,'Yield Calculations'!P577,"Too Many Lanes"))))</f>
        <v>Too Many Lanes</v>
      </c>
    </row>
    <row r="578" spans="1:18">
      <c r="A578" s="83">
        <f t="shared" si="8"/>
        <v>571</v>
      </c>
      <c r="B578" s="83" t="e">
        <f>Worksheets!$S$24*(A578-0.5)</f>
        <v>#VALUE!</v>
      </c>
      <c r="C578" s="90" t="e">
        <f>IF(Worksheets!$V$24&gt;=A578,Worksheets!$G$45*Worksheets!$AD$29*(1-Worksheets!$AD$29)^('Yield Calculations'!A578-1),0)</f>
        <v>#VALUE!</v>
      </c>
      <c r="D578" s="90" t="e">
        <f>IF(Worksheets!$V$24&gt;=A578,(Worksheets!$G$45-SUM($D$7:D577))*(((2*Worksheets!$G$44*(1-Worksheets!$G$44)*Worksheets!$AD$29)+(Worksheets!$G$44^2*Worksheets!$AD$29^2))/Worksheets!$G$45),0)</f>
        <v>#VALUE!</v>
      </c>
      <c r="E578" s="90" t="e">
        <f>IF(Worksheets!$V$24&gt;=A578,(Worksheets!$G$45-SUM($E$7:E577))*((Worksheets!$G$44^3*Worksheets!$AD$29^3+3*Worksheets!$G$44^2*(1-Worksheets!$G$44)*Worksheets!$AD$29^2+3*Worksheets!$G$44*(1-Worksheets!$G$44)^2*Worksheets!$AD$29)/Worksheets!$G$45),0)</f>
        <v>#VALUE!</v>
      </c>
      <c r="F578" s="90" t="e">
        <f>IF(Worksheets!$V$24&gt;=A578,(Worksheets!$G$45-SUM($F$7:F577))*((Worksheets!$G$44^4*Worksheets!$AD$29^4+4*Worksheets!$G$44^3*(1-Worksheets!$G$44)*Worksheets!$AD$29^3+6*Worksheets!$G$44^2*(1-Worksheets!$G$44)^2*Worksheets!$AD$29^2+4*Worksheets!$G$44*(1-Worksheets!$G$44^3)*Worksheets!$AD$29)/Worksheets!$G$45),0)</f>
        <v>#VALUE!</v>
      </c>
      <c r="G578" s="90" t="str">
        <f>IF(Worksheets!$D$45='Yield Calculations'!$C$4,'Yield Calculations'!B578*'Yield Calculations'!C578,IF(Worksheets!$D$45='Yield Calculations'!$D$4,'Yield Calculations'!B578*'Yield Calculations'!D578,IF(Worksheets!$D$45='Yield Calculations'!$E$4,'Yield Calculations'!B578*'Yield Calculations'!E578,IF(Worksheets!$D$45='Yield Calculations'!$F$4,'Yield Calculations'!B578*'Yield Calculations'!F578,"Too Many Lanes"))))</f>
        <v>Too Many Lanes</v>
      </c>
      <c r="H578" s="90" t="str">
        <f>IF(Worksheets!$D$45='Yield Calculations'!$C$4,'Yield Calculations'!C578,IF(Worksheets!$D$45='Yield Calculations'!$D$4,'Yield Calculations'!D578,IF(Worksheets!$D$45='Yield Calculations'!$E$4,'Yield Calculations'!E578,IF(Worksheets!$D$45='Yield Calculations'!$F$4,'Yield Calculations'!F578,"Too Many Lanes"))))</f>
        <v>Too Many Lanes</v>
      </c>
      <c r="K578" s="83">
        <v>571</v>
      </c>
      <c r="L578" s="83" t="e">
        <f>Worksheets!$X$24*(K578-0.5)</f>
        <v>#VALUE!</v>
      </c>
      <c r="M578" s="90" t="e">
        <f>IF(Worksheets!$AA$24&gt;=K578,Worksheets!$L$45*Worksheets!$AD$29*(1-Worksheets!$AD$29)^('Yield Calculations'!K578-1),0)</f>
        <v>#VALUE!</v>
      </c>
      <c r="N578" s="90" t="e">
        <f>IF(Worksheets!$AA$24&gt;=K578,(Worksheets!$L$45-SUM($N$7:N577))*(((2*Worksheets!$L$44*(1-Worksheets!$L$44)*Worksheets!$AD$29)+(Worksheets!$L$44^2*Worksheets!$AD$29^2))/Worksheets!$L$45),0)</f>
        <v>#VALUE!</v>
      </c>
      <c r="O578" s="90" t="e">
        <f>IF(Worksheets!$AA$24&gt;=K578,(Worksheets!$L$45-SUM($O$7:O577))*((Worksheets!$L$44^3*Worksheets!$AD$29^3+3*Worksheets!$L$44^2*(1-Worksheets!$L$44)*Worksheets!$AD$29^2+3*Worksheets!$L$44*(1-Worksheets!$L$44)^2*Worksheets!$AD$29)/Worksheets!$L$45),0)</f>
        <v>#VALUE!</v>
      </c>
      <c r="P578" s="90" t="e">
        <f>IF(Worksheets!$AA$24&gt;=K578,(Worksheets!$L$45-SUM($P$7:P577))*((Worksheets!$L$44^4*Worksheets!$AD$29^4+4*Worksheets!$L$44^3*(1-Worksheets!$L$44)*Worksheets!$AD$29^3+6*Worksheets!$L$44^2*(1-Worksheets!$L$44)^2*Worksheets!$AD$29^2+4*Worksheets!$L$44*(1-Worksheets!$L$44^3)*Worksheets!$AD$29)/Worksheets!$L$45),0)</f>
        <v>#VALUE!</v>
      </c>
      <c r="Q578" s="90" t="str">
        <f>IF(Worksheets!$I$45='Yield Calculations'!$M$4,'Yield Calculations'!L578*'Yield Calculations'!M578,IF(Worksheets!$I$45='Yield Calculations'!$N$4,'Yield Calculations'!L578*'Yield Calculations'!N578,IF(Worksheets!$I$45='Yield Calculations'!$O$4,'Yield Calculations'!L578*'Yield Calculations'!O578,IF(Worksheets!$I$45='Yield Calculations'!$P$4,'Yield Calculations'!L578*'Yield Calculations'!P578,"Too Many Lanes"))))</f>
        <v>Too Many Lanes</v>
      </c>
      <c r="R578" s="90" t="str">
        <f>IF(Worksheets!$I$45='Yield Calculations'!$M$4,'Yield Calculations'!M578,IF(Worksheets!$I$45='Yield Calculations'!$N$4,'Yield Calculations'!N578,IF(Worksheets!$I$45='Yield Calculations'!$O$4,'Yield Calculations'!O578,IF(Worksheets!$I$45='Yield Calculations'!$P$4,'Yield Calculations'!P578,"Too Many Lanes"))))</f>
        <v>Too Many Lanes</v>
      </c>
    </row>
    <row r="579" spans="1:18">
      <c r="A579" s="83">
        <f t="shared" si="8"/>
        <v>572</v>
      </c>
      <c r="B579" s="83" t="e">
        <f>Worksheets!$S$24*(A579-0.5)</f>
        <v>#VALUE!</v>
      </c>
      <c r="C579" s="90" t="e">
        <f>IF(Worksheets!$V$24&gt;=A579,Worksheets!$G$45*Worksheets!$AD$29*(1-Worksheets!$AD$29)^('Yield Calculations'!A579-1),0)</f>
        <v>#VALUE!</v>
      </c>
      <c r="D579" s="90" t="e">
        <f>IF(Worksheets!$V$24&gt;=A579,(Worksheets!$G$45-SUM($D$7:D578))*(((2*Worksheets!$G$44*(1-Worksheets!$G$44)*Worksheets!$AD$29)+(Worksheets!$G$44^2*Worksheets!$AD$29^2))/Worksheets!$G$45),0)</f>
        <v>#VALUE!</v>
      </c>
      <c r="E579" s="90" t="e">
        <f>IF(Worksheets!$V$24&gt;=A579,(Worksheets!$G$45-SUM($E$7:E578))*((Worksheets!$G$44^3*Worksheets!$AD$29^3+3*Worksheets!$G$44^2*(1-Worksheets!$G$44)*Worksheets!$AD$29^2+3*Worksheets!$G$44*(1-Worksheets!$G$44)^2*Worksheets!$AD$29)/Worksheets!$G$45),0)</f>
        <v>#VALUE!</v>
      </c>
      <c r="F579" s="90" t="e">
        <f>IF(Worksheets!$V$24&gt;=A579,(Worksheets!$G$45-SUM($F$7:F578))*((Worksheets!$G$44^4*Worksheets!$AD$29^4+4*Worksheets!$G$44^3*(1-Worksheets!$G$44)*Worksheets!$AD$29^3+6*Worksheets!$G$44^2*(1-Worksheets!$G$44)^2*Worksheets!$AD$29^2+4*Worksheets!$G$44*(1-Worksheets!$G$44^3)*Worksheets!$AD$29)/Worksheets!$G$45),0)</f>
        <v>#VALUE!</v>
      </c>
      <c r="G579" s="90" t="str">
        <f>IF(Worksheets!$D$45='Yield Calculations'!$C$4,'Yield Calculations'!B579*'Yield Calculations'!C579,IF(Worksheets!$D$45='Yield Calculations'!$D$4,'Yield Calculations'!B579*'Yield Calculations'!D579,IF(Worksheets!$D$45='Yield Calculations'!$E$4,'Yield Calculations'!B579*'Yield Calculations'!E579,IF(Worksheets!$D$45='Yield Calculations'!$F$4,'Yield Calculations'!B579*'Yield Calculations'!F579,"Too Many Lanes"))))</f>
        <v>Too Many Lanes</v>
      </c>
      <c r="H579" s="90" t="str">
        <f>IF(Worksheets!$D$45='Yield Calculations'!$C$4,'Yield Calculations'!C579,IF(Worksheets!$D$45='Yield Calculations'!$D$4,'Yield Calculations'!D579,IF(Worksheets!$D$45='Yield Calculations'!$E$4,'Yield Calculations'!E579,IF(Worksheets!$D$45='Yield Calculations'!$F$4,'Yield Calculations'!F579,"Too Many Lanes"))))</f>
        <v>Too Many Lanes</v>
      </c>
      <c r="K579" s="83">
        <v>572</v>
      </c>
      <c r="L579" s="83" t="e">
        <f>Worksheets!$X$24*(K579-0.5)</f>
        <v>#VALUE!</v>
      </c>
      <c r="M579" s="90" t="e">
        <f>IF(Worksheets!$AA$24&gt;=K579,Worksheets!$L$45*Worksheets!$AD$29*(1-Worksheets!$AD$29)^('Yield Calculations'!K579-1),0)</f>
        <v>#VALUE!</v>
      </c>
      <c r="N579" s="90" t="e">
        <f>IF(Worksheets!$AA$24&gt;=K579,(Worksheets!$L$45-SUM($N$7:N578))*(((2*Worksheets!$L$44*(1-Worksheets!$L$44)*Worksheets!$AD$29)+(Worksheets!$L$44^2*Worksheets!$AD$29^2))/Worksheets!$L$45),0)</f>
        <v>#VALUE!</v>
      </c>
      <c r="O579" s="90" t="e">
        <f>IF(Worksheets!$AA$24&gt;=K579,(Worksheets!$L$45-SUM($O$7:O578))*((Worksheets!$L$44^3*Worksheets!$AD$29^3+3*Worksheets!$L$44^2*(1-Worksheets!$L$44)*Worksheets!$AD$29^2+3*Worksheets!$L$44*(1-Worksheets!$L$44)^2*Worksheets!$AD$29)/Worksheets!$L$45),0)</f>
        <v>#VALUE!</v>
      </c>
      <c r="P579" s="90" t="e">
        <f>IF(Worksheets!$AA$24&gt;=K579,(Worksheets!$L$45-SUM($P$7:P578))*((Worksheets!$L$44^4*Worksheets!$AD$29^4+4*Worksheets!$L$44^3*(1-Worksheets!$L$44)*Worksheets!$AD$29^3+6*Worksheets!$L$44^2*(1-Worksheets!$L$44)^2*Worksheets!$AD$29^2+4*Worksheets!$L$44*(1-Worksheets!$L$44^3)*Worksheets!$AD$29)/Worksheets!$L$45),0)</f>
        <v>#VALUE!</v>
      </c>
      <c r="Q579" s="90" t="str">
        <f>IF(Worksheets!$I$45='Yield Calculations'!$M$4,'Yield Calculations'!L579*'Yield Calculations'!M579,IF(Worksheets!$I$45='Yield Calculations'!$N$4,'Yield Calculations'!L579*'Yield Calculations'!N579,IF(Worksheets!$I$45='Yield Calculations'!$O$4,'Yield Calculations'!L579*'Yield Calculations'!O579,IF(Worksheets!$I$45='Yield Calculations'!$P$4,'Yield Calculations'!L579*'Yield Calculations'!P579,"Too Many Lanes"))))</f>
        <v>Too Many Lanes</v>
      </c>
      <c r="R579" s="90" t="str">
        <f>IF(Worksheets!$I$45='Yield Calculations'!$M$4,'Yield Calculations'!M579,IF(Worksheets!$I$45='Yield Calculations'!$N$4,'Yield Calculations'!N579,IF(Worksheets!$I$45='Yield Calculations'!$O$4,'Yield Calculations'!O579,IF(Worksheets!$I$45='Yield Calculations'!$P$4,'Yield Calculations'!P579,"Too Many Lanes"))))</f>
        <v>Too Many Lanes</v>
      </c>
    </row>
    <row r="580" spans="1:18">
      <c r="A580" s="83">
        <f t="shared" si="8"/>
        <v>573</v>
      </c>
      <c r="B580" s="83" t="e">
        <f>Worksheets!$S$24*(A580-0.5)</f>
        <v>#VALUE!</v>
      </c>
      <c r="C580" s="90" t="e">
        <f>IF(Worksheets!$V$24&gt;=A580,Worksheets!$G$45*Worksheets!$AD$29*(1-Worksheets!$AD$29)^('Yield Calculations'!A580-1),0)</f>
        <v>#VALUE!</v>
      </c>
      <c r="D580" s="90" t="e">
        <f>IF(Worksheets!$V$24&gt;=A580,(Worksheets!$G$45-SUM($D$7:D579))*(((2*Worksheets!$G$44*(1-Worksheets!$G$44)*Worksheets!$AD$29)+(Worksheets!$G$44^2*Worksheets!$AD$29^2))/Worksheets!$G$45),0)</f>
        <v>#VALUE!</v>
      </c>
      <c r="E580" s="90" t="e">
        <f>IF(Worksheets!$V$24&gt;=A580,(Worksheets!$G$45-SUM($E$7:E579))*((Worksheets!$G$44^3*Worksheets!$AD$29^3+3*Worksheets!$G$44^2*(1-Worksheets!$G$44)*Worksheets!$AD$29^2+3*Worksheets!$G$44*(1-Worksheets!$G$44)^2*Worksheets!$AD$29)/Worksheets!$G$45),0)</f>
        <v>#VALUE!</v>
      </c>
      <c r="F580" s="90" t="e">
        <f>IF(Worksheets!$V$24&gt;=A580,(Worksheets!$G$45-SUM($F$7:F579))*((Worksheets!$G$44^4*Worksheets!$AD$29^4+4*Worksheets!$G$44^3*(1-Worksheets!$G$44)*Worksheets!$AD$29^3+6*Worksheets!$G$44^2*(1-Worksheets!$G$44)^2*Worksheets!$AD$29^2+4*Worksheets!$G$44*(1-Worksheets!$G$44^3)*Worksheets!$AD$29)/Worksheets!$G$45),0)</f>
        <v>#VALUE!</v>
      </c>
      <c r="G580" s="90" t="str">
        <f>IF(Worksheets!$D$45='Yield Calculations'!$C$4,'Yield Calculations'!B580*'Yield Calculations'!C580,IF(Worksheets!$D$45='Yield Calculations'!$D$4,'Yield Calculations'!B580*'Yield Calculations'!D580,IF(Worksheets!$D$45='Yield Calculations'!$E$4,'Yield Calculations'!B580*'Yield Calculations'!E580,IF(Worksheets!$D$45='Yield Calculations'!$F$4,'Yield Calculations'!B580*'Yield Calculations'!F580,"Too Many Lanes"))))</f>
        <v>Too Many Lanes</v>
      </c>
      <c r="H580" s="90" t="str">
        <f>IF(Worksheets!$D$45='Yield Calculations'!$C$4,'Yield Calculations'!C580,IF(Worksheets!$D$45='Yield Calculations'!$D$4,'Yield Calculations'!D580,IF(Worksheets!$D$45='Yield Calculations'!$E$4,'Yield Calculations'!E580,IF(Worksheets!$D$45='Yield Calculations'!$F$4,'Yield Calculations'!F580,"Too Many Lanes"))))</f>
        <v>Too Many Lanes</v>
      </c>
      <c r="K580" s="83">
        <v>573</v>
      </c>
      <c r="L580" s="83" t="e">
        <f>Worksheets!$X$24*(K580-0.5)</f>
        <v>#VALUE!</v>
      </c>
      <c r="M580" s="90" t="e">
        <f>IF(Worksheets!$AA$24&gt;=K580,Worksheets!$L$45*Worksheets!$AD$29*(1-Worksheets!$AD$29)^('Yield Calculations'!K580-1),0)</f>
        <v>#VALUE!</v>
      </c>
      <c r="N580" s="90" t="e">
        <f>IF(Worksheets!$AA$24&gt;=K580,(Worksheets!$L$45-SUM($N$7:N579))*(((2*Worksheets!$L$44*(1-Worksheets!$L$44)*Worksheets!$AD$29)+(Worksheets!$L$44^2*Worksheets!$AD$29^2))/Worksheets!$L$45),0)</f>
        <v>#VALUE!</v>
      </c>
      <c r="O580" s="90" t="e">
        <f>IF(Worksheets!$AA$24&gt;=K580,(Worksheets!$L$45-SUM($O$7:O579))*((Worksheets!$L$44^3*Worksheets!$AD$29^3+3*Worksheets!$L$44^2*(1-Worksheets!$L$44)*Worksheets!$AD$29^2+3*Worksheets!$L$44*(1-Worksheets!$L$44)^2*Worksheets!$AD$29)/Worksheets!$L$45),0)</f>
        <v>#VALUE!</v>
      </c>
      <c r="P580" s="90" t="e">
        <f>IF(Worksheets!$AA$24&gt;=K580,(Worksheets!$L$45-SUM($P$7:P579))*((Worksheets!$L$44^4*Worksheets!$AD$29^4+4*Worksheets!$L$44^3*(1-Worksheets!$L$44)*Worksheets!$AD$29^3+6*Worksheets!$L$44^2*(1-Worksheets!$L$44)^2*Worksheets!$AD$29^2+4*Worksheets!$L$44*(1-Worksheets!$L$44^3)*Worksheets!$AD$29)/Worksheets!$L$45),0)</f>
        <v>#VALUE!</v>
      </c>
      <c r="Q580" s="90" t="str">
        <f>IF(Worksheets!$I$45='Yield Calculations'!$M$4,'Yield Calculations'!L580*'Yield Calculations'!M580,IF(Worksheets!$I$45='Yield Calculations'!$N$4,'Yield Calculations'!L580*'Yield Calculations'!N580,IF(Worksheets!$I$45='Yield Calculations'!$O$4,'Yield Calculations'!L580*'Yield Calculations'!O580,IF(Worksheets!$I$45='Yield Calculations'!$P$4,'Yield Calculations'!L580*'Yield Calculations'!P580,"Too Many Lanes"))))</f>
        <v>Too Many Lanes</v>
      </c>
      <c r="R580" s="90" t="str">
        <f>IF(Worksheets!$I$45='Yield Calculations'!$M$4,'Yield Calculations'!M580,IF(Worksheets!$I$45='Yield Calculations'!$N$4,'Yield Calculations'!N580,IF(Worksheets!$I$45='Yield Calculations'!$O$4,'Yield Calculations'!O580,IF(Worksheets!$I$45='Yield Calculations'!$P$4,'Yield Calculations'!P580,"Too Many Lanes"))))</f>
        <v>Too Many Lanes</v>
      </c>
    </row>
    <row r="581" spans="1:18">
      <c r="A581" s="83">
        <f t="shared" si="8"/>
        <v>574</v>
      </c>
      <c r="B581" s="83" t="e">
        <f>Worksheets!$S$24*(A581-0.5)</f>
        <v>#VALUE!</v>
      </c>
      <c r="C581" s="90" t="e">
        <f>IF(Worksheets!$V$24&gt;=A581,Worksheets!$G$45*Worksheets!$AD$29*(1-Worksheets!$AD$29)^('Yield Calculations'!A581-1),0)</f>
        <v>#VALUE!</v>
      </c>
      <c r="D581" s="90" t="e">
        <f>IF(Worksheets!$V$24&gt;=A581,(Worksheets!$G$45-SUM($D$7:D580))*(((2*Worksheets!$G$44*(1-Worksheets!$G$44)*Worksheets!$AD$29)+(Worksheets!$G$44^2*Worksheets!$AD$29^2))/Worksheets!$G$45),0)</f>
        <v>#VALUE!</v>
      </c>
      <c r="E581" s="90" t="e">
        <f>IF(Worksheets!$V$24&gt;=A581,(Worksheets!$G$45-SUM($E$7:E580))*((Worksheets!$G$44^3*Worksheets!$AD$29^3+3*Worksheets!$G$44^2*(1-Worksheets!$G$44)*Worksheets!$AD$29^2+3*Worksheets!$G$44*(1-Worksheets!$G$44)^2*Worksheets!$AD$29)/Worksheets!$G$45),0)</f>
        <v>#VALUE!</v>
      </c>
      <c r="F581" s="90" t="e">
        <f>IF(Worksheets!$V$24&gt;=A581,(Worksheets!$G$45-SUM($F$7:F580))*((Worksheets!$G$44^4*Worksheets!$AD$29^4+4*Worksheets!$G$44^3*(1-Worksheets!$G$44)*Worksheets!$AD$29^3+6*Worksheets!$G$44^2*(1-Worksheets!$G$44)^2*Worksheets!$AD$29^2+4*Worksheets!$G$44*(1-Worksheets!$G$44^3)*Worksheets!$AD$29)/Worksheets!$G$45),0)</f>
        <v>#VALUE!</v>
      </c>
      <c r="G581" s="90" t="str">
        <f>IF(Worksheets!$D$45='Yield Calculations'!$C$4,'Yield Calculations'!B581*'Yield Calculations'!C581,IF(Worksheets!$D$45='Yield Calculations'!$D$4,'Yield Calculations'!B581*'Yield Calculations'!D581,IF(Worksheets!$D$45='Yield Calculations'!$E$4,'Yield Calculations'!B581*'Yield Calculations'!E581,IF(Worksheets!$D$45='Yield Calculations'!$F$4,'Yield Calculations'!B581*'Yield Calculations'!F581,"Too Many Lanes"))))</f>
        <v>Too Many Lanes</v>
      </c>
      <c r="H581" s="90" t="str">
        <f>IF(Worksheets!$D$45='Yield Calculations'!$C$4,'Yield Calculations'!C581,IF(Worksheets!$D$45='Yield Calculations'!$D$4,'Yield Calculations'!D581,IF(Worksheets!$D$45='Yield Calculations'!$E$4,'Yield Calculations'!E581,IF(Worksheets!$D$45='Yield Calculations'!$F$4,'Yield Calculations'!F581,"Too Many Lanes"))))</f>
        <v>Too Many Lanes</v>
      </c>
      <c r="K581" s="83">
        <v>574</v>
      </c>
      <c r="L581" s="83" t="e">
        <f>Worksheets!$X$24*(K581-0.5)</f>
        <v>#VALUE!</v>
      </c>
      <c r="M581" s="90" t="e">
        <f>IF(Worksheets!$AA$24&gt;=K581,Worksheets!$L$45*Worksheets!$AD$29*(1-Worksheets!$AD$29)^('Yield Calculations'!K581-1),0)</f>
        <v>#VALUE!</v>
      </c>
      <c r="N581" s="90" t="e">
        <f>IF(Worksheets!$AA$24&gt;=K581,(Worksheets!$L$45-SUM($N$7:N580))*(((2*Worksheets!$L$44*(1-Worksheets!$L$44)*Worksheets!$AD$29)+(Worksheets!$L$44^2*Worksheets!$AD$29^2))/Worksheets!$L$45),0)</f>
        <v>#VALUE!</v>
      </c>
      <c r="O581" s="90" t="e">
        <f>IF(Worksheets!$AA$24&gt;=K581,(Worksheets!$L$45-SUM($O$7:O580))*((Worksheets!$L$44^3*Worksheets!$AD$29^3+3*Worksheets!$L$44^2*(1-Worksheets!$L$44)*Worksheets!$AD$29^2+3*Worksheets!$L$44*(1-Worksheets!$L$44)^2*Worksheets!$AD$29)/Worksheets!$L$45),0)</f>
        <v>#VALUE!</v>
      </c>
      <c r="P581" s="90" t="e">
        <f>IF(Worksheets!$AA$24&gt;=K581,(Worksheets!$L$45-SUM($P$7:P580))*((Worksheets!$L$44^4*Worksheets!$AD$29^4+4*Worksheets!$L$44^3*(1-Worksheets!$L$44)*Worksheets!$AD$29^3+6*Worksheets!$L$44^2*(1-Worksheets!$L$44)^2*Worksheets!$AD$29^2+4*Worksheets!$L$44*(1-Worksheets!$L$44^3)*Worksheets!$AD$29)/Worksheets!$L$45),0)</f>
        <v>#VALUE!</v>
      </c>
      <c r="Q581" s="90" t="str">
        <f>IF(Worksheets!$I$45='Yield Calculations'!$M$4,'Yield Calculations'!L581*'Yield Calculations'!M581,IF(Worksheets!$I$45='Yield Calculations'!$N$4,'Yield Calculations'!L581*'Yield Calculations'!N581,IF(Worksheets!$I$45='Yield Calculations'!$O$4,'Yield Calculations'!L581*'Yield Calculations'!O581,IF(Worksheets!$I$45='Yield Calculations'!$P$4,'Yield Calculations'!L581*'Yield Calculations'!P581,"Too Many Lanes"))))</f>
        <v>Too Many Lanes</v>
      </c>
      <c r="R581" s="90" t="str">
        <f>IF(Worksheets!$I$45='Yield Calculations'!$M$4,'Yield Calculations'!M581,IF(Worksheets!$I$45='Yield Calculations'!$N$4,'Yield Calculations'!N581,IF(Worksheets!$I$45='Yield Calculations'!$O$4,'Yield Calculations'!O581,IF(Worksheets!$I$45='Yield Calculations'!$P$4,'Yield Calculations'!P581,"Too Many Lanes"))))</f>
        <v>Too Many Lanes</v>
      </c>
    </row>
    <row r="582" spans="1:18">
      <c r="A582" s="83">
        <f t="shared" si="8"/>
        <v>575</v>
      </c>
      <c r="B582" s="83" t="e">
        <f>Worksheets!$S$24*(A582-0.5)</f>
        <v>#VALUE!</v>
      </c>
      <c r="C582" s="90" t="e">
        <f>IF(Worksheets!$V$24&gt;=A582,Worksheets!$G$45*Worksheets!$AD$29*(1-Worksheets!$AD$29)^('Yield Calculations'!A582-1),0)</f>
        <v>#VALUE!</v>
      </c>
      <c r="D582" s="90" t="e">
        <f>IF(Worksheets!$V$24&gt;=A582,(Worksheets!$G$45-SUM($D$7:D581))*(((2*Worksheets!$G$44*(1-Worksheets!$G$44)*Worksheets!$AD$29)+(Worksheets!$G$44^2*Worksheets!$AD$29^2))/Worksheets!$G$45),0)</f>
        <v>#VALUE!</v>
      </c>
      <c r="E582" s="90" t="e">
        <f>IF(Worksheets!$V$24&gt;=A582,(Worksheets!$G$45-SUM($E$7:E581))*((Worksheets!$G$44^3*Worksheets!$AD$29^3+3*Worksheets!$G$44^2*(1-Worksheets!$G$44)*Worksheets!$AD$29^2+3*Worksheets!$G$44*(1-Worksheets!$G$44)^2*Worksheets!$AD$29)/Worksheets!$G$45),0)</f>
        <v>#VALUE!</v>
      </c>
      <c r="F582" s="90" t="e">
        <f>IF(Worksheets!$V$24&gt;=A582,(Worksheets!$G$45-SUM($F$7:F581))*((Worksheets!$G$44^4*Worksheets!$AD$29^4+4*Worksheets!$G$44^3*(1-Worksheets!$G$44)*Worksheets!$AD$29^3+6*Worksheets!$G$44^2*(1-Worksheets!$G$44)^2*Worksheets!$AD$29^2+4*Worksheets!$G$44*(1-Worksheets!$G$44^3)*Worksheets!$AD$29)/Worksheets!$G$45),0)</f>
        <v>#VALUE!</v>
      </c>
      <c r="G582" s="90" t="str">
        <f>IF(Worksheets!$D$45='Yield Calculations'!$C$4,'Yield Calculations'!B582*'Yield Calculations'!C582,IF(Worksheets!$D$45='Yield Calculations'!$D$4,'Yield Calculations'!B582*'Yield Calculations'!D582,IF(Worksheets!$D$45='Yield Calculations'!$E$4,'Yield Calculations'!B582*'Yield Calculations'!E582,IF(Worksheets!$D$45='Yield Calculations'!$F$4,'Yield Calculations'!B582*'Yield Calculations'!F582,"Too Many Lanes"))))</f>
        <v>Too Many Lanes</v>
      </c>
      <c r="H582" s="90" t="str">
        <f>IF(Worksheets!$D$45='Yield Calculations'!$C$4,'Yield Calculations'!C582,IF(Worksheets!$D$45='Yield Calculations'!$D$4,'Yield Calculations'!D582,IF(Worksheets!$D$45='Yield Calculations'!$E$4,'Yield Calculations'!E582,IF(Worksheets!$D$45='Yield Calculations'!$F$4,'Yield Calculations'!F582,"Too Many Lanes"))))</f>
        <v>Too Many Lanes</v>
      </c>
      <c r="K582" s="83">
        <v>575</v>
      </c>
      <c r="L582" s="83" t="e">
        <f>Worksheets!$X$24*(K582-0.5)</f>
        <v>#VALUE!</v>
      </c>
      <c r="M582" s="90" t="e">
        <f>IF(Worksheets!$AA$24&gt;=K582,Worksheets!$L$45*Worksheets!$AD$29*(1-Worksheets!$AD$29)^('Yield Calculations'!K582-1),0)</f>
        <v>#VALUE!</v>
      </c>
      <c r="N582" s="90" t="e">
        <f>IF(Worksheets!$AA$24&gt;=K582,(Worksheets!$L$45-SUM($N$7:N581))*(((2*Worksheets!$L$44*(1-Worksheets!$L$44)*Worksheets!$AD$29)+(Worksheets!$L$44^2*Worksheets!$AD$29^2))/Worksheets!$L$45),0)</f>
        <v>#VALUE!</v>
      </c>
      <c r="O582" s="90" t="e">
        <f>IF(Worksheets!$AA$24&gt;=K582,(Worksheets!$L$45-SUM($O$7:O581))*((Worksheets!$L$44^3*Worksheets!$AD$29^3+3*Worksheets!$L$44^2*(1-Worksheets!$L$44)*Worksheets!$AD$29^2+3*Worksheets!$L$44*(1-Worksheets!$L$44)^2*Worksheets!$AD$29)/Worksheets!$L$45),0)</f>
        <v>#VALUE!</v>
      </c>
      <c r="P582" s="90" t="e">
        <f>IF(Worksheets!$AA$24&gt;=K582,(Worksheets!$L$45-SUM($P$7:P581))*((Worksheets!$L$44^4*Worksheets!$AD$29^4+4*Worksheets!$L$44^3*(1-Worksheets!$L$44)*Worksheets!$AD$29^3+6*Worksheets!$L$44^2*(1-Worksheets!$L$44)^2*Worksheets!$AD$29^2+4*Worksheets!$L$44*(1-Worksheets!$L$44^3)*Worksheets!$AD$29)/Worksheets!$L$45),0)</f>
        <v>#VALUE!</v>
      </c>
      <c r="Q582" s="90" t="str">
        <f>IF(Worksheets!$I$45='Yield Calculations'!$M$4,'Yield Calculations'!L582*'Yield Calculations'!M582,IF(Worksheets!$I$45='Yield Calculations'!$N$4,'Yield Calculations'!L582*'Yield Calculations'!N582,IF(Worksheets!$I$45='Yield Calculations'!$O$4,'Yield Calculations'!L582*'Yield Calculations'!O582,IF(Worksheets!$I$45='Yield Calculations'!$P$4,'Yield Calculations'!L582*'Yield Calculations'!P582,"Too Many Lanes"))))</f>
        <v>Too Many Lanes</v>
      </c>
      <c r="R582" s="90" t="str">
        <f>IF(Worksheets!$I$45='Yield Calculations'!$M$4,'Yield Calculations'!M582,IF(Worksheets!$I$45='Yield Calculations'!$N$4,'Yield Calculations'!N582,IF(Worksheets!$I$45='Yield Calculations'!$O$4,'Yield Calculations'!O582,IF(Worksheets!$I$45='Yield Calculations'!$P$4,'Yield Calculations'!P582,"Too Many Lanes"))))</f>
        <v>Too Many Lanes</v>
      </c>
    </row>
    <row r="583" spans="1:18">
      <c r="A583" s="83">
        <f t="shared" si="8"/>
        <v>576</v>
      </c>
      <c r="B583" s="83" t="e">
        <f>Worksheets!$S$24*(A583-0.5)</f>
        <v>#VALUE!</v>
      </c>
      <c r="C583" s="90" t="e">
        <f>IF(Worksheets!$V$24&gt;=A583,Worksheets!$G$45*Worksheets!$AD$29*(1-Worksheets!$AD$29)^('Yield Calculations'!A583-1),0)</f>
        <v>#VALUE!</v>
      </c>
      <c r="D583" s="90" t="e">
        <f>IF(Worksheets!$V$24&gt;=A583,(Worksheets!$G$45-SUM($D$7:D582))*(((2*Worksheets!$G$44*(1-Worksheets!$G$44)*Worksheets!$AD$29)+(Worksheets!$G$44^2*Worksheets!$AD$29^2))/Worksheets!$G$45),0)</f>
        <v>#VALUE!</v>
      </c>
      <c r="E583" s="90" t="e">
        <f>IF(Worksheets!$V$24&gt;=A583,(Worksheets!$G$45-SUM($E$7:E582))*((Worksheets!$G$44^3*Worksheets!$AD$29^3+3*Worksheets!$G$44^2*(1-Worksheets!$G$44)*Worksheets!$AD$29^2+3*Worksheets!$G$44*(1-Worksheets!$G$44)^2*Worksheets!$AD$29)/Worksheets!$G$45),0)</f>
        <v>#VALUE!</v>
      </c>
      <c r="F583" s="90" t="e">
        <f>IF(Worksheets!$V$24&gt;=A583,(Worksheets!$G$45-SUM($F$7:F582))*((Worksheets!$G$44^4*Worksheets!$AD$29^4+4*Worksheets!$G$44^3*(1-Worksheets!$G$44)*Worksheets!$AD$29^3+6*Worksheets!$G$44^2*(1-Worksheets!$G$44)^2*Worksheets!$AD$29^2+4*Worksheets!$G$44*(1-Worksheets!$G$44^3)*Worksheets!$AD$29)/Worksheets!$G$45),0)</f>
        <v>#VALUE!</v>
      </c>
      <c r="G583" s="90" t="str">
        <f>IF(Worksheets!$D$45='Yield Calculations'!$C$4,'Yield Calculations'!B583*'Yield Calculations'!C583,IF(Worksheets!$D$45='Yield Calculations'!$D$4,'Yield Calculations'!B583*'Yield Calculations'!D583,IF(Worksheets!$D$45='Yield Calculations'!$E$4,'Yield Calculations'!B583*'Yield Calculations'!E583,IF(Worksheets!$D$45='Yield Calculations'!$F$4,'Yield Calculations'!B583*'Yield Calculations'!F583,"Too Many Lanes"))))</f>
        <v>Too Many Lanes</v>
      </c>
      <c r="H583" s="90" t="str">
        <f>IF(Worksheets!$D$45='Yield Calculations'!$C$4,'Yield Calculations'!C583,IF(Worksheets!$D$45='Yield Calculations'!$D$4,'Yield Calculations'!D583,IF(Worksheets!$D$45='Yield Calculations'!$E$4,'Yield Calculations'!E583,IF(Worksheets!$D$45='Yield Calculations'!$F$4,'Yield Calculations'!F583,"Too Many Lanes"))))</f>
        <v>Too Many Lanes</v>
      </c>
      <c r="K583" s="83">
        <v>576</v>
      </c>
      <c r="L583" s="83" t="e">
        <f>Worksheets!$X$24*(K583-0.5)</f>
        <v>#VALUE!</v>
      </c>
      <c r="M583" s="90" t="e">
        <f>IF(Worksheets!$AA$24&gt;=K583,Worksheets!$L$45*Worksheets!$AD$29*(1-Worksheets!$AD$29)^('Yield Calculations'!K583-1),0)</f>
        <v>#VALUE!</v>
      </c>
      <c r="N583" s="90" t="e">
        <f>IF(Worksheets!$AA$24&gt;=K583,(Worksheets!$L$45-SUM($N$7:N582))*(((2*Worksheets!$L$44*(1-Worksheets!$L$44)*Worksheets!$AD$29)+(Worksheets!$L$44^2*Worksheets!$AD$29^2))/Worksheets!$L$45),0)</f>
        <v>#VALUE!</v>
      </c>
      <c r="O583" s="90" t="e">
        <f>IF(Worksheets!$AA$24&gt;=K583,(Worksheets!$L$45-SUM($O$7:O582))*((Worksheets!$L$44^3*Worksheets!$AD$29^3+3*Worksheets!$L$44^2*(1-Worksheets!$L$44)*Worksheets!$AD$29^2+3*Worksheets!$L$44*(1-Worksheets!$L$44)^2*Worksheets!$AD$29)/Worksheets!$L$45),0)</f>
        <v>#VALUE!</v>
      </c>
      <c r="P583" s="90" t="e">
        <f>IF(Worksheets!$AA$24&gt;=K583,(Worksheets!$L$45-SUM($P$7:P582))*((Worksheets!$L$44^4*Worksheets!$AD$29^4+4*Worksheets!$L$44^3*(1-Worksheets!$L$44)*Worksheets!$AD$29^3+6*Worksheets!$L$44^2*(1-Worksheets!$L$44)^2*Worksheets!$AD$29^2+4*Worksheets!$L$44*(1-Worksheets!$L$44^3)*Worksheets!$AD$29)/Worksheets!$L$45),0)</f>
        <v>#VALUE!</v>
      </c>
      <c r="Q583" s="90" t="str">
        <f>IF(Worksheets!$I$45='Yield Calculations'!$M$4,'Yield Calculations'!L583*'Yield Calculations'!M583,IF(Worksheets!$I$45='Yield Calculations'!$N$4,'Yield Calculations'!L583*'Yield Calculations'!N583,IF(Worksheets!$I$45='Yield Calculations'!$O$4,'Yield Calculations'!L583*'Yield Calculations'!O583,IF(Worksheets!$I$45='Yield Calculations'!$P$4,'Yield Calculations'!L583*'Yield Calculations'!P583,"Too Many Lanes"))))</f>
        <v>Too Many Lanes</v>
      </c>
      <c r="R583" s="90" t="str">
        <f>IF(Worksheets!$I$45='Yield Calculations'!$M$4,'Yield Calculations'!M583,IF(Worksheets!$I$45='Yield Calculations'!$N$4,'Yield Calculations'!N583,IF(Worksheets!$I$45='Yield Calculations'!$O$4,'Yield Calculations'!O583,IF(Worksheets!$I$45='Yield Calculations'!$P$4,'Yield Calculations'!P583,"Too Many Lanes"))))</f>
        <v>Too Many Lanes</v>
      </c>
    </row>
    <row r="584" spans="1:18">
      <c r="A584" s="83">
        <f t="shared" si="8"/>
        <v>577</v>
      </c>
      <c r="B584" s="83" t="e">
        <f>Worksheets!$S$24*(A584-0.5)</f>
        <v>#VALUE!</v>
      </c>
      <c r="C584" s="90" t="e">
        <f>IF(Worksheets!$V$24&gt;=A584,Worksheets!$G$45*Worksheets!$AD$29*(1-Worksheets!$AD$29)^('Yield Calculations'!A584-1),0)</f>
        <v>#VALUE!</v>
      </c>
      <c r="D584" s="90" t="e">
        <f>IF(Worksheets!$V$24&gt;=A584,(Worksheets!$G$45-SUM($D$7:D583))*(((2*Worksheets!$G$44*(1-Worksheets!$G$44)*Worksheets!$AD$29)+(Worksheets!$G$44^2*Worksheets!$AD$29^2))/Worksheets!$G$45),0)</f>
        <v>#VALUE!</v>
      </c>
      <c r="E584" s="90" t="e">
        <f>IF(Worksheets!$V$24&gt;=A584,(Worksheets!$G$45-SUM($E$7:E583))*((Worksheets!$G$44^3*Worksheets!$AD$29^3+3*Worksheets!$G$44^2*(1-Worksheets!$G$44)*Worksheets!$AD$29^2+3*Worksheets!$G$44*(1-Worksheets!$G$44)^2*Worksheets!$AD$29)/Worksheets!$G$45),0)</f>
        <v>#VALUE!</v>
      </c>
      <c r="F584" s="90" t="e">
        <f>IF(Worksheets!$V$24&gt;=A584,(Worksheets!$G$45-SUM($F$7:F583))*((Worksheets!$G$44^4*Worksheets!$AD$29^4+4*Worksheets!$G$44^3*(1-Worksheets!$G$44)*Worksheets!$AD$29^3+6*Worksheets!$G$44^2*(1-Worksheets!$G$44)^2*Worksheets!$AD$29^2+4*Worksheets!$G$44*(1-Worksheets!$G$44^3)*Worksheets!$AD$29)/Worksheets!$G$45),0)</f>
        <v>#VALUE!</v>
      </c>
      <c r="G584" s="90" t="str">
        <f>IF(Worksheets!$D$45='Yield Calculations'!$C$4,'Yield Calculations'!B584*'Yield Calculations'!C584,IF(Worksheets!$D$45='Yield Calculations'!$D$4,'Yield Calculations'!B584*'Yield Calculations'!D584,IF(Worksheets!$D$45='Yield Calculations'!$E$4,'Yield Calculations'!B584*'Yield Calculations'!E584,IF(Worksheets!$D$45='Yield Calculations'!$F$4,'Yield Calculations'!B584*'Yield Calculations'!F584,"Too Many Lanes"))))</f>
        <v>Too Many Lanes</v>
      </c>
      <c r="H584" s="90" t="str">
        <f>IF(Worksheets!$D$45='Yield Calculations'!$C$4,'Yield Calculations'!C584,IF(Worksheets!$D$45='Yield Calculations'!$D$4,'Yield Calculations'!D584,IF(Worksheets!$D$45='Yield Calculations'!$E$4,'Yield Calculations'!E584,IF(Worksheets!$D$45='Yield Calculations'!$F$4,'Yield Calculations'!F584,"Too Many Lanes"))))</f>
        <v>Too Many Lanes</v>
      </c>
      <c r="K584" s="83">
        <v>577</v>
      </c>
      <c r="L584" s="83" t="e">
        <f>Worksheets!$X$24*(K584-0.5)</f>
        <v>#VALUE!</v>
      </c>
      <c r="M584" s="90" t="e">
        <f>IF(Worksheets!$AA$24&gt;=K584,Worksheets!$L$45*Worksheets!$AD$29*(1-Worksheets!$AD$29)^('Yield Calculations'!K584-1),0)</f>
        <v>#VALUE!</v>
      </c>
      <c r="N584" s="90" t="e">
        <f>IF(Worksheets!$AA$24&gt;=K584,(Worksheets!$L$45-SUM($N$7:N583))*(((2*Worksheets!$L$44*(1-Worksheets!$L$44)*Worksheets!$AD$29)+(Worksheets!$L$44^2*Worksheets!$AD$29^2))/Worksheets!$L$45),0)</f>
        <v>#VALUE!</v>
      </c>
      <c r="O584" s="90" t="e">
        <f>IF(Worksheets!$AA$24&gt;=K584,(Worksheets!$L$45-SUM($O$7:O583))*((Worksheets!$L$44^3*Worksheets!$AD$29^3+3*Worksheets!$L$44^2*(1-Worksheets!$L$44)*Worksheets!$AD$29^2+3*Worksheets!$L$44*(1-Worksheets!$L$44)^2*Worksheets!$AD$29)/Worksheets!$L$45),0)</f>
        <v>#VALUE!</v>
      </c>
      <c r="P584" s="90" t="e">
        <f>IF(Worksheets!$AA$24&gt;=K584,(Worksheets!$L$45-SUM($P$7:P583))*((Worksheets!$L$44^4*Worksheets!$AD$29^4+4*Worksheets!$L$44^3*(1-Worksheets!$L$44)*Worksheets!$AD$29^3+6*Worksheets!$L$44^2*(1-Worksheets!$L$44)^2*Worksheets!$AD$29^2+4*Worksheets!$L$44*(1-Worksheets!$L$44^3)*Worksheets!$AD$29)/Worksheets!$L$45),0)</f>
        <v>#VALUE!</v>
      </c>
      <c r="Q584" s="90" t="str">
        <f>IF(Worksheets!$I$45='Yield Calculations'!$M$4,'Yield Calculations'!L584*'Yield Calculations'!M584,IF(Worksheets!$I$45='Yield Calculations'!$N$4,'Yield Calculations'!L584*'Yield Calculations'!N584,IF(Worksheets!$I$45='Yield Calculations'!$O$4,'Yield Calculations'!L584*'Yield Calculations'!O584,IF(Worksheets!$I$45='Yield Calculations'!$P$4,'Yield Calculations'!L584*'Yield Calculations'!P584,"Too Many Lanes"))))</f>
        <v>Too Many Lanes</v>
      </c>
      <c r="R584" s="90" t="str">
        <f>IF(Worksheets!$I$45='Yield Calculations'!$M$4,'Yield Calculations'!M584,IF(Worksheets!$I$45='Yield Calculations'!$N$4,'Yield Calculations'!N584,IF(Worksheets!$I$45='Yield Calculations'!$O$4,'Yield Calculations'!O584,IF(Worksheets!$I$45='Yield Calculations'!$P$4,'Yield Calculations'!P584,"Too Many Lanes"))))</f>
        <v>Too Many Lanes</v>
      </c>
    </row>
    <row r="585" spans="1:18">
      <c r="A585" s="83">
        <f t="shared" ref="A585:A648" si="9">A584+1</f>
        <v>578</v>
      </c>
      <c r="B585" s="83" t="e">
        <f>Worksheets!$S$24*(A585-0.5)</f>
        <v>#VALUE!</v>
      </c>
      <c r="C585" s="90" t="e">
        <f>IF(Worksheets!$V$24&gt;=A585,Worksheets!$G$45*Worksheets!$AD$29*(1-Worksheets!$AD$29)^('Yield Calculations'!A585-1),0)</f>
        <v>#VALUE!</v>
      </c>
      <c r="D585" s="90" t="e">
        <f>IF(Worksheets!$V$24&gt;=A585,(Worksheets!$G$45-SUM($D$7:D584))*(((2*Worksheets!$G$44*(1-Worksheets!$G$44)*Worksheets!$AD$29)+(Worksheets!$G$44^2*Worksheets!$AD$29^2))/Worksheets!$G$45),0)</f>
        <v>#VALUE!</v>
      </c>
      <c r="E585" s="90" t="e">
        <f>IF(Worksheets!$V$24&gt;=A585,(Worksheets!$G$45-SUM($E$7:E584))*((Worksheets!$G$44^3*Worksheets!$AD$29^3+3*Worksheets!$G$44^2*(1-Worksheets!$G$44)*Worksheets!$AD$29^2+3*Worksheets!$G$44*(1-Worksheets!$G$44)^2*Worksheets!$AD$29)/Worksheets!$G$45),0)</f>
        <v>#VALUE!</v>
      </c>
      <c r="F585" s="90" t="e">
        <f>IF(Worksheets!$V$24&gt;=A585,(Worksheets!$G$45-SUM($F$7:F584))*((Worksheets!$G$44^4*Worksheets!$AD$29^4+4*Worksheets!$G$44^3*(1-Worksheets!$G$44)*Worksheets!$AD$29^3+6*Worksheets!$G$44^2*(1-Worksheets!$G$44)^2*Worksheets!$AD$29^2+4*Worksheets!$G$44*(1-Worksheets!$G$44^3)*Worksheets!$AD$29)/Worksheets!$G$45),0)</f>
        <v>#VALUE!</v>
      </c>
      <c r="G585" s="90" t="str">
        <f>IF(Worksheets!$D$45='Yield Calculations'!$C$4,'Yield Calculations'!B585*'Yield Calculations'!C585,IF(Worksheets!$D$45='Yield Calculations'!$D$4,'Yield Calculations'!B585*'Yield Calculations'!D585,IF(Worksheets!$D$45='Yield Calculations'!$E$4,'Yield Calculations'!B585*'Yield Calculations'!E585,IF(Worksheets!$D$45='Yield Calculations'!$F$4,'Yield Calculations'!B585*'Yield Calculations'!F585,"Too Many Lanes"))))</f>
        <v>Too Many Lanes</v>
      </c>
      <c r="H585" s="90" t="str">
        <f>IF(Worksheets!$D$45='Yield Calculations'!$C$4,'Yield Calculations'!C585,IF(Worksheets!$D$45='Yield Calculations'!$D$4,'Yield Calculations'!D585,IF(Worksheets!$D$45='Yield Calculations'!$E$4,'Yield Calculations'!E585,IF(Worksheets!$D$45='Yield Calculations'!$F$4,'Yield Calculations'!F585,"Too Many Lanes"))))</f>
        <v>Too Many Lanes</v>
      </c>
      <c r="K585" s="83">
        <v>578</v>
      </c>
      <c r="L585" s="83" t="e">
        <f>Worksheets!$X$24*(K585-0.5)</f>
        <v>#VALUE!</v>
      </c>
      <c r="M585" s="90" t="e">
        <f>IF(Worksheets!$AA$24&gt;=K585,Worksheets!$L$45*Worksheets!$AD$29*(1-Worksheets!$AD$29)^('Yield Calculations'!K585-1),0)</f>
        <v>#VALUE!</v>
      </c>
      <c r="N585" s="90" t="e">
        <f>IF(Worksheets!$AA$24&gt;=K585,(Worksheets!$L$45-SUM($N$7:N584))*(((2*Worksheets!$L$44*(1-Worksheets!$L$44)*Worksheets!$AD$29)+(Worksheets!$L$44^2*Worksheets!$AD$29^2))/Worksheets!$L$45),0)</f>
        <v>#VALUE!</v>
      </c>
      <c r="O585" s="90" t="e">
        <f>IF(Worksheets!$AA$24&gt;=K585,(Worksheets!$L$45-SUM($O$7:O584))*((Worksheets!$L$44^3*Worksheets!$AD$29^3+3*Worksheets!$L$44^2*(1-Worksheets!$L$44)*Worksheets!$AD$29^2+3*Worksheets!$L$44*(1-Worksheets!$L$44)^2*Worksheets!$AD$29)/Worksheets!$L$45),0)</f>
        <v>#VALUE!</v>
      </c>
      <c r="P585" s="90" t="e">
        <f>IF(Worksheets!$AA$24&gt;=K585,(Worksheets!$L$45-SUM($P$7:P584))*((Worksheets!$L$44^4*Worksheets!$AD$29^4+4*Worksheets!$L$44^3*(1-Worksheets!$L$44)*Worksheets!$AD$29^3+6*Worksheets!$L$44^2*(1-Worksheets!$L$44)^2*Worksheets!$AD$29^2+4*Worksheets!$L$44*(1-Worksheets!$L$44^3)*Worksheets!$AD$29)/Worksheets!$L$45),0)</f>
        <v>#VALUE!</v>
      </c>
      <c r="Q585" s="90" t="str">
        <f>IF(Worksheets!$I$45='Yield Calculations'!$M$4,'Yield Calculations'!L585*'Yield Calculations'!M585,IF(Worksheets!$I$45='Yield Calculations'!$N$4,'Yield Calculations'!L585*'Yield Calculations'!N585,IF(Worksheets!$I$45='Yield Calculations'!$O$4,'Yield Calculations'!L585*'Yield Calculations'!O585,IF(Worksheets!$I$45='Yield Calculations'!$P$4,'Yield Calculations'!L585*'Yield Calculations'!P585,"Too Many Lanes"))))</f>
        <v>Too Many Lanes</v>
      </c>
      <c r="R585" s="90" t="str">
        <f>IF(Worksheets!$I$45='Yield Calculations'!$M$4,'Yield Calculations'!M585,IF(Worksheets!$I$45='Yield Calculations'!$N$4,'Yield Calculations'!N585,IF(Worksheets!$I$45='Yield Calculations'!$O$4,'Yield Calculations'!O585,IF(Worksheets!$I$45='Yield Calculations'!$P$4,'Yield Calculations'!P585,"Too Many Lanes"))))</f>
        <v>Too Many Lanes</v>
      </c>
    </row>
    <row r="586" spans="1:18">
      <c r="A586" s="83">
        <f t="shared" si="9"/>
        <v>579</v>
      </c>
      <c r="B586" s="83" t="e">
        <f>Worksheets!$S$24*(A586-0.5)</f>
        <v>#VALUE!</v>
      </c>
      <c r="C586" s="90" t="e">
        <f>IF(Worksheets!$V$24&gt;=A586,Worksheets!$G$45*Worksheets!$AD$29*(1-Worksheets!$AD$29)^('Yield Calculations'!A586-1),0)</f>
        <v>#VALUE!</v>
      </c>
      <c r="D586" s="90" t="e">
        <f>IF(Worksheets!$V$24&gt;=A586,(Worksheets!$G$45-SUM($D$7:D585))*(((2*Worksheets!$G$44*(1-Worksheets!$G$44)*Worksheets!$AD$29)+(Worksheets!$G$44^2*Worksheets!$AD$29^2))/Worksheets!$G$45),0)</f>
        <v>#VALUE!</v>
      </c>
      <c r="E586" s="90" t="e">
        <f>IF(Worksheets!$V$24&gt;=A586,(Worksheets!$G$45-SUM($E$7:E585))*((Worksheets!$G$44^3*Worksheets!$AD$29^3+3*Worksheets!$G$44^2*(1-Worksheets!$G$44)*Worksheets!$AD$29^2+3*Worksheets!$G$44*(1-Worksheets!$G$44)^2*Worksheets!$AD$29)/Worksheets!$G$45),0)</f>
        <v>#VALUE!</v>
      </c>
      <c r="F586" s="90" t="e">
        <f>IF(Worksheets!$V$24&gt;=A586,(Worksheets!$G$45-SUM($F$7:F585))*((Worksheets!$G$44^4*Worksheets!$AD$29^4+4*Worksheets!$G$44^3*(1-Worksheets!$G$44)*Worksheets!$AD$29^3+6*Worksheets!$G$44^2*(1-Worksheets!$G$44)^2*Worksheets!$AD$29^2+4*Worksheets!$G$44*(1-Worksheets!$G$44^3)*Worksheets!$AD$29)/Worksheets!$G$45),0)</f>
        <v>#VALUE!</v>
      </c>
      <c r="G586" s="90" t="str">
        <f>IF(Worksheets!$D$45='Yield Calculations'!$C$4,'Yield Calculations'!B586*'Yield Calculations'!C586,IF(Worksheets!$D$45='Yield Calculations'!$D$4,'Yield Calculations'!B586*'Yield Calculations'!D586,IF(Worksheets!$D$45='Yield Calculations'!$E$4,'Yield Calculations'!B586*'Yield Calculations'!E586,IF(Worksheets!$D$45='Yield Calculations'!$F$4,'Yield Calculations'!B586*'Yield Calculations'!F586,"Too Many Lanes"))))</f>
        <v>Too Many Lanes</v>
      </c>
      <c r="H586" s="90" t="str">
        <f>IF(Worksheets!$D$45='Yield Calculations'!$C$4,'Yield Calculations'!C586,IF(Worksheets!$D$45='Yield Calculations'!$D$4,'Yield Calculations'!D586,IF(Worksheets!$D$45='Yield Calculations'!$E$4,'Yield Calculations'!E586,IF(Worksheets!$D$45='Yield Calculations'!$F$4,'Yield Calculations'!F586,"Too Many Lanes"))))</f>
        <v>Too Many Lanes</v>
      </c>
      <c r="K586" s="83">
        <v>579</v>
      </c>
      <c r="L586" s="83" t="e">
        <f>Worksheets!$X$24*(K586-0.5)</f>
        <v>#VALUE!</v>
      </c>
      <c r="M586" s="90" t="e">
        <f>IF(Worksheets!$AA$24&gt;=K586,Worksheets!$L$45*Worksheets!$AD$29*(1-Worksheets!$AD$29)^('Yield Calculations'!K586-1),0)</f>
        <v>#VALUE!</v>
      </c>
      <c r="N586" s="90" t="e">
        <f>IF(Worksheets!$AA$24&gt;=K586,(Worksheets!$L$45-SUM($N$7:N585))*(((2*Worksheets!$L$44*(1-Worksheets!$L$44)*Worksheets!$AD$29)+(Worksheets!$L$44^2*Worksheets!$AD$29^2))/Worksheets!$L$45),0)</f>
        <v>#VALUE!</v>
      </c>
      <c r="O586" s="90" t="e">
        <f>IF(Worksheets!$AA$24&gt;=K586,(Worksheets!$L$45-SUM($O$7:O585))*((Worksheets!$L$44^3*Worksheets!$AD$29^3+3*Worksheets!$L$44^2*(1-Worksheets!$L$44)*Worksheets!$AD$29^2+3*Worksheets!$L$44*(1-Worksheets!$L$44)^2*Worksheets!$AD$29)/Worksheets!$L$45),0)</f>
        <v>#VALUE!</v>
      </c>
      <c r="P586" s="90" t="e">
        <f>IF(Worksheets!$AA$24&gt;=K586,(Worksheets!$L$45-SUM($P$7:P585))*((Worksheets!$L$44^4*Worksheets!$AD$29^4+4*Worksheets!$L$44^3*(1-Worksheets!$L$44)*Worksheets!$AD$29^3+6*Worksheets!$L$44^2*(1-Worksheets!$L$44)^2*Worksheets!$AD$29^2+4*Worksheets!$L$44*(1-Worksheets!$L$44^3)*Worksheets!$AD$29)/Worksheets!$L$45),0)</f>
        <v>#VALUE!</v>
      </c>
      <c r="Q586" s="90" t="str">
        <f>IF(Worksheets!$I$45='Yield Calculations'!$M$4,'Yield Calculations'!L586*'Yield Calculations'!M586,IF(Worksheets!$I$45='Yield Calculations'!$N$4,'Yield Calculations'!L586*'Yield Calculations'!N586,IF(Worksheets!$I$45='Yield Calculations'!$O$4,'Yield Calculations'!L586*'Yield Calculations'!O586,IF(Worksheets!$I$45='Yield Calculations'!$P$4,'Yield Calculations'!L586*'Yield Calculations'!P586,"Too Many Lanes"))))</f>
        <v>Too Many Lanes</v>
      </c>
      <c r="R586" s="90" t="str">
        <f>IF(Worksheets!$I$45='Yield Calculations'!$M$4,'Yield Calculations'!M586,IF(Worksheets!$I$45='Yield Calculations'!$N$4,'Yield Calculations'!N586,IF(Worksheets!$I$45='Yield Calculations'!$O$4,'Yield Calculations'!O586,IF(Worksheets!$I$45='Yield Calculations'!$P$4,'Yield Calculations'!P586,"Too Many Lanes"))))</f>
        <v>Too Many Lanes</v>
      </c>
    </row>
    <row r="587" spans="1:18">
      <c r="A587" s="83">
        <f t="shared" si="9"/>
        <v>580</v>
      </c>
      <c r="B587" s="83" t="e">
        <f>Worksheets!$S$24*(A587-0.5)</f>
        <v>#VALUE!</v>
      </c>
      <c r="C587" s="90" t="e">
        <f>IF(Worksheets!$V$24&gt;=A587,Worksheets!$G$45*Worksheets!$AD$29*(1-Worksheets!$AD$29)^('Yield Calculations'!A587-1),0)</f>
        <v>#VALUE!</v>
      </c>
      <c r="D587" s="90" t="e">
        <f>IF(Worksheets!$V$24&gt;=A587,(Worksheets!$G$45-SUM($D$7:D586))*(((2*Worksheets!$G$44*(1-Worksheets!$G$44)*Worksheets!$AD$29)+(Worksheets!$G$44^2*Worksheets!$AD$29^2))/Worksheets!$G$45),0)</f>
        <v>#VALUE!</v>
      </c>
      <c r="E587" s="90" t="e">
        <f>IF(Worksheets!$V$24&gt;=A587,(Worksheets!$G$45-SUM($E$7:E586))*((Worksheets!$G$44^3*Worksheets!$AD$29^3+3*Worksheets!$G$44^2*(1-Worksheets!$G$44)*Worksheets!$AD$29^2+3*Worksheets!$G$44*(1-Worksheets!$G$44)^2*Worksheets!$AD$29)/Worksheets!$G$45),0)</f>
        <v>#VALUE!</v>
      </c>
      <c r="F587" s="90" t="e">
        <f>IF(Worksheets!$V$24&gt;=A587,(Worksheets!$G$45-SUM($F$7:F586))*((Worksheets!$G$44^4*Worksheets!$AD$29^4+4*Worksheets!$G$44^3*(1-Worksheets!$G$44)*Worksheets!$AD$29^3+6*Worksheets!$G$44^2*(1-Worksheets!$G$44)^2*Worksheets!$AD$29^2+4*Worksheets!$G$44*(1-Worksheets!$G$44^3)*Worksheets!$AD$29)/Worksheets!$G$45),0)</f>
        <v>#VALUE!</v>
      </c>
      <c r="G587" s="90" t="str">
        <f>IF(Worksheets!$D$45='Yield Calculations'!$C$4,'Yield Calculations'!B587*'Yield Calculations'!C587,IF(Worksheets!$D$45='Yield Calculations'!$D$4,'Yield Calculations'!B587*'Yield Calculations'!D587,IF(Worksheets!$D$45='Yield Calculations'!$E$4,'Yield Calculations'!B587*'Yield Calculations'!E587,IF(Worksheets!$D$45='Yield Calculations'!$F$4,'Yield Calculations'!B587*'Yield Calculations'!F587,"Too Many Lanes"))))</f>
        <v>Too Many Lanes</v>
      </c>
      <c r="H587" s="90" t="str">
        <f>IF(Worksheets!$D$45='Yield Calculations'!$C$4,'Yield Calculations'!C587,IF(Worksheets!$D$45='Yield Calculations'!$D$4,'Yield Calculations'!D587,IF(Worksheets!$D$45='Yield Calculations'!$E$4,'Yield Calculations'!E587,IF(Worksheets!$D$45='Yield Calculations'!$F$4,'Yield Calculations'!F587,"Too Many Lanes"))))</f>
        <v>Too Many Lanes</v>
      </c>
      <c r="K587" s="83">
        <v>580</v>
      </c>
      <c r="L587" s="83" t="e">
        <f>Worksheets!$X$24*(K587-0.5)</f>
        <v>#VALUE!</v>
      </c>
      <c r="M587" s="90" t="e">
        <f>IF(Worksheets!$AA$24&gt;=K587,Worksheets!$L$45*Worksheets!$AD$29*(1-Worksheets!$AD$29)^('Yield Calculations'!K587-1),0)</f>
        <v>#VALUE!</v>
      </c>
      <c r="N587" s="90" t="e">
        <f>IF(Worksheets!$AA$24&gt;=K587,(Worksheets!$L$45-SUM($N$7:N586))*(((2*Worksheets!$L$44*(1-Worksheets!$L$44)*Worksheets!$AD$29)+(Worksheets!$L$44^2*Worksheets!$AD$29^2))/Worksheets!$L$45),0)</f>
        <v>#VALUE!</v>
      </c>
      <c r="O587" s="90" t="e">
        <f>IF(Worksheets!$AA$24&gt;=K587,(Worksheets!$L$45-SUM($O$7:O586))*((Worksheets!$L$44^3*Worksheets!$AD$29^3+3*Worksheets!$L$44^2*(1-Worksheets!$L$44)*Worksheets!$AD$29^2+3*Worksheets!$L$44*(1-Worksheets!$L$44)^2*Worksheets!$AD$29)/Worksheets!$L$45),0)</f>
        <v>#VALUE!</v>
      </c>
      <c r="P587" s="90" t="e">
        <f>IF(Worksheets!$AA$24&gt;=K587,(Worksheets!$L$45-SUM($P$7:P586))*((Worksheets!$L$44^4*Worksheets!$AD$29^4+4*Worksheets!$L$44^3*(1-Worksheets!$L$44)*Worksheets!$AD$29^3+6*Worksheets!$L$44^2*(1-Worksheets!$L$44)^2*Worksheets!$AD$29^2+4*Worksheets!$L$44*(1-Worksheets!$L$44^3)*Worksheets!$AD$29)/Worksheets!$L$45),0)</f>
        <v>#VALUE!</v>
      </c>
      <c r="Q587" s="90" t="str">
        <f>IF(Worksheets!$I$45='Yield Calculations'!$M$4,'Yield Calculations'!L587*'Yield Calculations'!M587,IF(Worksheets!$I$45='Yield Calculations'!$N$4,'Yield Calculations'!L587*'Yield Calculations'!N587,IF(Worksheets!$I$45='Yield Calculations'!$O$4,'Yield Calculations'!L587*'Yield Calculations'!O587,IF(Worksheets!$I$45='Yield Calculations'!$P$4,'Yield Calculations'!L587*'Yield Calculations'!P587,"Too Many Lanes"))))</f>
        <v>Too Many Lanes</v>
      </c>
      <c r="R587" s="90" t="str">
        <f>IF(Worksheets!$I$45='Yield Calculations'!$M$4,'Yield Calculations'!M587,IF(Worksheets!$I$45='Yield Calculations'!$N$4,'Yield Calculations'!N587,IF(Worksheets!$I$45='Yield Calculations'!$O$4,'Yield Calculations'!O587,IF(Worksheets!$I$45='Yield Calculations'!$P$4,'Yield Calculations'!P587,"Too Many Lanes"))))</f>
        <v>Too Many Lanes</v>
      </c>
    </row>
    <row r="588" spans="1:18">
      <c r="A588" s="83">
        <f t="shared" si="9"/>
        <v>581</v>
      </c>
      <c r="B588" s="83" t="e">
        <f>Worksheets!$S$24*(A588-0.5)</f>
        <v>#VALUE!</v>
      </c>
      <c r="C588" s="90" t="e">
        <f>IF(Worksheets!$V$24&gt;=A588,Worksheets!$G$45*Worksheets!$AD$29*(1-Worksheets!$AD$29)^('Yield Calculations'!A588-1),0)</f>
        <v>#VALUE!</v>
      </c>
      <c r="D588" s="90" t="e">
        <f>IF(Worksheets!$V$24&gt;=A588,(Worksheets!$G$45-SUM($D$7:D587))*(((2*Worksheets!$G$44*(1-Worksheets!$G$44)*Worksheets!$AD$29)+(Worksheets!$G$44^2*Worksheets!$AD$29^2))/Worksheets!$G$45),0)</f>
        <v>#VALUE!</v>
      </c>
      <c r="E588" s="90" t="e">
        <f>IF(Worksheets!$V$24&gt;=A588,(Worksheets!$G$45-SUM($E$7:E587))*((Worksheets!$G$44^3*Worksheets!$AD$29^3+3*Worksheets!$G$44^2*(1-Worksheets!$G$44)*Worksheets!$AD$29^2+3*Worksheets!$G$44*(1-Worksheets!$G$44)^2*Worksheets!$AD$29)/Worksheets!$G$45),0)</f>
        <v>#VALUE!</v>
      </c>
      <c r="F588" s="90" t="e">
        <f>IF(Worksheets!$V$24&gt;=A588,(Worksheets!$G$45-SUM($F$7:F587))*((Worksheets!$G$44^4*Worksheets!$AD$29^4+4*Worksheets!$G$44^3*(1-Worksheets!$G$44)*Worksheets!$AD$29^3+6*Worksheets!$G$44^2*(1-Worksheets!$G$44)^2*Worksheets!$AD$29^2+4*Worksheets!$G$44*(1-Worksheets!$G$44^3)*Worksheets!$AD$29)/Worksheets!$G$45),0)</f>
        <v>#VALUE!</v>
      </c>
      <c r="G588" s="90" t="str">
        <f>IF(Worksheets!$D$45='Yield Calculations'!$C$4,'Yield Calculations'!B588*'Yield Calculations'!C588,IF(Worksheets!$D$45='Yield Calculations'!$D$4,'Yield Calculations'!B588*'Yield Calculations'!D588,IF(Worksheets!$D$45='Yield Calculations'!$E$4,'Yield Calculations'!B588*'Yield Calculations'!E588,IF(Worksheets!$D$45='Yield Calculations'!$F$4,'Yield Calculations'!B588*'Yield Calculations'!F588,"Too Many Lanes"))))</f>
        <v>Too Many Lanes</v>
      </c>
      <c r="H588" s="90" t="str">
        <f>IF(Worksheets!$D$45='Yield Calculations'!$C$4,'Yield Calculations'!C588,IF(Worksheets!$D$45='Yield Calculations'!$D$4,'Yield Calculations'!D588,IF(Worksheets!$D$45='Yield Calculations'!$E$4,'Yield Calculations'!E588,IF(Worksheets!$D$45='Yield Calculations'!$F$4,'Yield Calculations'!F588,"Too Many Lanes"))))</f>
        <v>Too Many Lanes</v>
      </c>
      <c r="K588" s="83">
        <v>581</v>
      </c>
      <c r="L588" s="83" t="e">
        <f>Worksheets!$X$24*(K588-0.5)</f>
        <v>#VALUE!</v>
      </c>
      <c r="M588" s="90" t="e">
        <f>IF(Worksheets!$AA$24&gt;=K588,Worksheets!$L$45*Worksheets!$AD$29*(1-Worksheets!$AD$29)^('Yield Calculations'!K588-1),0)</f>
        <v>#VALUE!</v>
      </c>
      <c r="N588" s="90" t="e">
        <f>IF(Worksheets!$AA$24&gt;=K588,(Worksheets!$L$45-SUM($N$7:N587))*(((2*Worksheets!$L$44*(1-Worksheets!$L$44)*Worksheets!$AD$29)+(Worksheets!$L$44^2*Worksheets!$AD$29^2))/Worksheets!$L$45),0)</f>
        <v>#VALUE!</v>
      </c>
      <c r="O588" s="90" t="e">
        <f>IF(Worksheets!$AA$24&gt;=K588,(Worksheets!$L$45-SUM($O$7:O587))*((Worksheets!$L$44^3*Worksheets!$AD$29^3+3*Worksheets!$L$44^2*(1-Worksheets!$L$44)*Worksheets!$AD$29^2+3*Worksheets!$L$44*(1-Worksheets!$L$44)^2*Worksheets!$AD$29)/Worksheets!$L$45),0)</f>
        <v>#VALUE!</v>
      </c>
      <c r="P588" s="90" t="e">
        <f>IF(Worksheets!$AA$24&gt;=K588,(Worksheets!$L$45-SUM($P$7:P587))*((Worksheets!$L$44^4*Worksheets!$AD$29^4+4*Worksheets!$L$44^3*(1-Worksheets!$L$44)*Worksheets!$AD$29^3+6*Worksheets!$L$44^2*(1-Worksheets!$L$44)^2*Worksheets!$AD$29^2+4*Worksheets!$L$44*(1-Worksheets!$L$44^3)*Worksheets!$AD$29)/Worksheets!$L$45),0)</f>
        <v>#VALUE!</v>
      </c>
      <c r="Q588" s="90" t="str">
        <f>IF(Worksheets!$I$45='Yield Calculations'!$M$4,'Yield Calculations'!L588*'Yield Calculations'!M588,IF(Worksheets!$I$45='Yield Calculations'!$N$4,'Yield Calculations'!L588*'Yield Calculations'!N588,IF(Worksheets!$I$45='Yield Calculations'!$O$4,'Yield Calculations'!L588*'Yield Calculations'!O588,IF(Worksheets!$I$45='Yield Calculations'!$P$4,'Yield Calculations'!L588*'Yield Calculations'!P588,"Too Many Lanes"))))</f>
        <v>Too Many Lanes</v>
      </c>
      <c r="R588" s="90" t="str">
        <f>IF(Worksheets!$I$45='Yield Calculations'!$M$4,'Yield Calculations'!M588,IF(Worksheets!$I$45='Yield Calculations'!$N$4,'Yield Calculations'!N588,IF(Worksheets!$I$45='Yield Calculations'!$O$4,'Yield Calculations'!O588,IF(Worksheets!$I$45='Yield Calculations'!$P$4,'Yield Calculations'!P588,"Too Many Lanes"))))</f>
        <v>Too Many Lanes</v>
      </c>
    </row>
    <row r="589" spans="1:18">
      <c r="A589" s="83">
        <f t="shared" si="9"/>
        <v>582</v>
      </c>
      <c r="B589" s="83" t="e">
        <f>Worksheets!$S$24*(A589-0.5)</f>
        <v>#VALUE!</v>
      </c>
      <c r="C589" s="90" t="e">
        <f>IF(Worksheets!$V$24&gt;=A589,Worksheets!$G$45*Worksheets!$AD$29*(1-Worksheets!$AD$29)^('Yield Calculations'!A589-1),0)</f>
        <v>#VALUE!</v>
      </c>
      <c r="D589" s="90" t="e">
        <f>IF(Worksheets!$V$24&gt;=A589,(Worksheets!$G$45-SUM($D$7:D588))*(((2*Worksheets!$G$44*(1-Worksheets!$G$44)*Worksheets!$AD$29)+(Worksheets!$G$44^2*Worksheets!$AD$29^2))/Worksheets!$G$45),0)</f>
        <v>#VALUE!</v>
      </c>
      <c r="E589" s="90" t="e">
        <f>IF(Worksheets!$V$24&gt;=A589,(Worksheets!$G$45-SUM($E$7:E588))*((Worksheets!$G$44^3*Worksheets!$AD$29^3+3*Worksheets!$G$44^2*(1-Worksheets!$G$44)*Worksheets!$AD$29^2+3*Worksheets!$G$44*(1-Worksheets!$G$44)^2*Worksheets!$AD$29)/Worksheets!$G$45),0)</f>
        <v>#VALUE!</v>
      </c>
      <c r="F589" s="90" t="e">
        <f>IF(Worksheets!$V$24&gt;=A589,(Worksheets!$G$45-SUM($F$7:F588))*((Worksheets!$G$44^4*Worksheets!$AD$29^4+4*Worksheets!$G$44^3*(1-Worksheets!$G$44)*Worksheets!$AD$29^3+6*Worksheets!$G$44^2*(1-Worksheets!$G$44)^2*Worksheets!$AD$29^2+4*Worksheets!$G$44*(1-Worksheets!$G$44^3)*Worksheets!$AD$29)/Worksheets!$G$45),0)</f>
        <v>#VALUE!</v>
      </c>
      <c r="G589" s="90" t="str">
        <f>IF(Worksheets!$D$45='Yield Calculations'!$C$4,'Yield Calculations'!B589*'Yield Calculations'!C589,IF(Worksheets!$D$45='Yield Calculations'!$D$4,'Yield Calculations'!B589*'Yield Calculations'!D589,IF(Worksheets!$D$45='Yield Calculations'!$E$4,'Yield Calculations'!B589*'Yield Calculations'!E589,IF(Worksheets!$D$45='Yield Calculations'!$F$4,'Yield Calculations'!B589*'Yield Calculations'!F589,"Too Many Lanes"))))</f>
        <v>Too Many Lanes</v>
      </c>
      <c r="H589" s="90" t="str">
        <f>IF(Worksheets!$D$45='Yield Calculations'!$C$4,'Yield Calculations'!C589,IF(Worksheets!$D$45='Yield Calculations'!$D$4,'Yield Calculations'!D589,IF(Worksheets!$D$45='Yield Calculations'!$E$4,'Yield Calculations'!E589,IF(Worksheets!$D$45='Yield Calculations'!$F$4,'Yield Calculations'!F589,"Too Many Lanes"))))</f>
        <v>Too Many Lanes</v>
      </c>
      <c r="K589" s="83">
        <v>582</v>
      </c>
      <c r="L589" s="83" t="e">
        <f>Worksheets!$X$24*(K589-0.5)</f>
        <v>#VALUE!</v>
      </c>
      <c r="M589" s="90" t="e">
        <f>IF(Worksheets!$AA$24&gt;=K589,Worksheets!$L$45*Worksheets!$AD$29*(1-Worksheets!$AD$29)^('Yield Calculations'!K589-1),0)</f>
        <v>#VALUE!</v>
      </c>
      <c r="N589" s="90" t="e">
        <f>IF(Worksheets!$AA$24&gt;=K589,(Worksheets!$L$45-SUM($N$7:N588))*(((2*Worksheets!$L$44*(1-Worksheets!$L$44)*Worksheets!$AD$29)+(Worksheets!$L$44^2*Worksheets!$AD$29^2))/Worksheets!$L$45),0)</f>
        <v>#VALUE!</v>
      </c>
      <c r="O589" s="90" t="e">
        <f>IF(Worksheets!$AA$24&gt;=K589,(Worksheets!$L$45-SUM($O$7:O588))*((Worksheets!$L$44^3*Worksheets!$AD$29^3+3*Worksheets!$L$44^2*(1-Worksheets!$L$44)*Worksheets!$AD$29^2+3*Worksheets!$L$44*(1-Worksheets!$L$44)^2*Worksheets!$AD$29)/Worksheets!$L$45),0)</f>
        <v>#VALUE!</v>
      </c>
      <c r="P589" s="90" t="e">
        <f>IF(Worksheets!$AA$24&gt;=K589,(Worksheets!$L$45-SUM($P$7:P588))*((Worksheets!$L$44^4*Worksheets!$AD$29^4+4*Worksheets!$L$44^3*(1-Worksheets!$L$44)*Worksheets!$AD$29^3+6*Worksheets!$L$44^2*(1-Worksheets!$L$44)^2*Worksheets!$AD$29^2+4*Worksheets!$L$44*(1-Worksheets!$L$44^3)*Worksheets!$AD$29)/Worksheets!$L$45),0)</f>
        <v>#VALUE!</v>
      </c>
      <c r="Q589" s="90" t="str">
        <f>IF(Worksheets!$I$45='Yield Calculations'!$M$4,'Yield Calculations'!L589*'Yield Calculations'!M589,IF(Worksheets!$I$45='Yield Calculations'!$N$4,'Yield Calculations'!L589*'Yield Calculations'!N589,IF(Worksheets!$I$45='Yield Calculations'!$O$4,'Yield Calculations'!L589*'Yield Calculations'!O589,IF(Worksheets!$I$45='Yield Calculations'!$P$4,'Yield Calculations'!L589*'Yield Calculations'!P589,"Too Many Lanes"))))</f>
        <v>Too Many Lanes</v>
      </c>
      <c r="R589" s="90" t="str">
        <f>IF(Worksheets!$I$45='Yield Calculations'!$M$4,'Yield Calculations'!M589,IF(Worksheets!$I$45='Yield Calculations'!$N$4,'Yield Calculations'!N589,IF(Worksheets!$I$45='Yield Calculations'!$O$4,'Yield Calculations'!O589,IF(Worksheets!$I$45='Yield Calculations'!$P$4,'Yield Calculations'!P589,"Too Many Lanes"))))</f>
        <v>Too Many Lanes</v>
      </c>
    </row>
    <row r="590" spans="1:18">
      <c r="A590" s="83">
        <f t="shared" si="9"/>
        <v>583</v>
      </c>
      <c r="B590" s="83" t="e">
        <f>Worksheets!$S$24*(A590-0.5)</f>
        <v>#VALUE!</v>
      </c>
      <c r="C590" s="90" t="e">
        <f>IF(Worksheets!$V$24&gt;=A590,Worksheets!$G$45*Worksheets!$AD$29*(1-Worksheets!$AD$29)^('Yield Calculations'!A590-1),0)</f>
        <v>#VALUE!</v>
      </c>
      <c r="D590" s="90" t="e">
        <f>IF(Worksheets!$V$24&gt;=A590,(Worksheets!$G$45-SUM($D$7:D589))*(((2*Worksheets!$G$44*(1-Worksheets!$G$44)*Worksheets!$AD$29)+(Worksheets!$G$44^2*Worksheets!$AD$29^2))/Worksheets!$G$45),0)</f>
        <v>#VALUE!</v>
      </c>
      <c r="E590" s="90" t="e">
        <f>IF(Worksheets!$V$24&gt;=A590,(Worksheets!$G$45-SUM($E$7:E589))*((Worksheets!$G$44^3*Worksheets!$AD$29^3+3*Worksheets!$G$44^2*(1-Worksheets!$G$44)*Worksheets!$AD$29^2+3*Worksheets!$G$44*(1-Worksheets!$G$44)^2*Worksheets!$AD$29)/Worksheets!$G$45),0)</f>
        <v>#VALUE!</v>
      </c>
      <c r="F590" s="90" t="e">
        <f>IF(Worksheets!$V$24&gt;=A590,(Worksheets!$G$45-SUM($F$7:F589))*((Worksheets!$G$44^4*Worksheets!$AD$29^4+4*Worksheets!$G$44^3*(1-Worksheets!$G$44)*Worksheets!$AD$29^3+6*Worksheets!$G$44^2*(1-Worksheets!$G$44)^2*Worksheets!$AD$29^2+4*Worksheets!$G$44*(1-Worksheets!$G$44^3)*Worksheets!$AD$29)/Worksheets!$G$45),0)</f>
        <v>#VALUE!</v>
      </c>
      <c r="G590" s="90" t="str">
        <f>IF(Worksheets!$D$45='Yield Calculations'!$C$4,'Yield Calculations'!B590*'Yield Calculations'!C590,IF(Worksheets!$D$45='Yield Calculations'!$D$4,'Yield Calculations'!B590*'Yield Calculations'!D590,IF(Worksheets!$D$45='Yield Calculations'!$E$4,'Yield Calculations'!B590*'Yield Calculations'!E590,IF(Worksheets!$D$45='Yield Calculations'!$F$4,'Yield Calculations'!B590*'Yield Calculations'!F590,"Too Many Lanes"))))</f>
        <v>Too Many Lanes</v>
      </c>
      <c r="H590" s="90" t="str">
        <f>IF(Worksheets!$D$45='Yield Calculations'!$C$4,'Yield Calculations'!C590,IF(Worksheets!$D$45='Yield Calculations'!$D$4,'Yield Calculations'!D590,IF(Worksheets!$D$45='Yield Calculations'!$E$4,'Yield Calculations'!E590,IF(Worksheets!$D$45='Yield Calculations'!$F$4,'Yield Calculations'!F590,"Too Many Lanes"))))</f>
        <v>Too Many Lanes</v>
      </c>
      <c r="K590" s="83">
        <v>583</v>
      </c>
      <c r="L590" s="83" t="e">
        <f>Worksheets!$X$24*(K590-0.5)</f>
        <v>#VALUE!</v>
      </c>
      <c r="M590" s="90" t="e">
        <f>IF(Worksheets!$AA$24&gt;=K590,Worksheets!$L$45*Worksheets!$AD$29*(1-Worksheets!$AD$29)^('Yield Calculations'!K590-1),0)</f>
        <v>#VALUE!</v>
      </c>
      <c r="N590" s="90" t="e">
        <f>IF(Worksheets!$AA$24&gt;=K590,(Worksheets!$L$45-SUM($N$7:N589))*(((2*Worksheets!$L$44*(1-Worksheets!$L$44)*Worksheets!$AD$29)+(Worksheets!$L$44^2*Worksheets!$AD$29^2))/Worksheets!$L$45),0)</f>
        <v>#VALUE!</v>
      </c>
      <c r="O590" s="90" t="e">
        <f>IF(Worksheets!$AA$24&gt;=K590,(Worksheets!$L$45-SUM($O$7:O589))*((Worksheets!$L$44^3*Worksheets!$AD$29^3+3*Worksheets!$L$44^2*(1-Worksheets!$L$44)*Worksheets!$AD$29^2+3*Worksheets!$L$44*(1-Worksheets!$L$44)^2*Worksheets!$AD$29)/Worksheets!$L$45),0)</f>
        <v>#VALUE!</v>
      </c>
      <c r="P590" s="90" t="e">
        <f>IF(Worksheets!$AA$24&gt;=K590,(Worksheets!$L$45-SUM($P$7:P589))*((Worksheets!$L$44^4*Worksheets!$AD$29^4+4*Worksheets!$L$44^3*(1-Worksheets!$L$44)*Worksheets!$AD$29^3+6*Worksheets!$L$44^2*(1-Worksheets!$L$44)^2*Worksheets!$AD$29^2+4*Worksheets!$L$44*(1-Worksheets!$L$44^3)*Worksheets!$AD$29)/Worksheets!$L$45),0)</f>
        <v>#VALUE!</v>
      </c>
      <c r="Q590" s="90" t="str">
        <f>IF(Worksheets!$I$45='Yield Calculations'!$M$4,'Yield Calculations'!L590*'Yield Calculations'!M590,IF(Worksheets!$I$45='Yield Calculations'!$N$4,'Yield Calculations'!L590*'Yield Calculations'!N590,IF(Worksheets!$I$45='Yield Calculations'!$O$4,'Yield Calculations'!L590*'Yield Calculations'!O590,IF(Worksheets!$I$45='Yield Calculations'!$P$4,'Yield Calculations'!L590*'Yield Calculations'!P590,"Too Many Lanes"))))</f>
        <v>Too Many Lanes</v>
      </c>
      <c r="R590" s="90" t="str">
        <f>IF(Worksheets!$I$45='Yield Calculations'!$M$4,'Yield Calculations'!M590,IF(Worksheets!$I$45='Yield Calculations'!$N$4,'Yield Calculations'!N590,IF(Worksheets!$I$45='Yield Calculations'!$O$4,'Yield Calculations'!O590,IF(Worksheets!$I$45='Yield Calculations'!$P$4,'Yield Calculations'!P590,"Too Many Lanes"))))</f>
        <v>Too Many Lanes</v>
      </c>
    </row>
    <row r="591" spans="1:18">
      <c r="A591" s="83">
        <f t="shared" si="9"/>
        <v>584</v>
      </c>
      <c r="B591" s="83" t="e">
        <f>Worksheets!$S$24*(A591-0.5)</f>
        <v>#VALUE!</v>
      </c>
      <c r="C591" s="90" t="e">
        <f>IF(Worksheets!$V$24&gt;=A591,Worksheets!$G$45*Worksheets!$AD$29*(1-Worksheets!$AD$29)^('Yield Calculations'!A591-1),0)</f>
        <v>#VALUE!</v>
      </c>
      <c r="D591" s="90" t="e">
        <f>IF(Worksheets!$V$24&gt;=A591,(Worksheets!$G$45-SUM($D$7:D590))*(((2*Worksheets!$G$44*(1-Worksheets!$G$44)*Worksheets!$AD$29)+(Worksheets!$G$44^2*Worksheets!$AD$29^2))/Worksheets!$G$45),0)</f>
        <v>#VALUE!</v>
      </c>
      <c r="E591" s="90" t="e">
        <f>IF(Worksheets!$V$24&gt;=A591,(Worksheets!$G$45-SUM($E$7:E590))*((Worksheets!$G$44^3*Worksheets!$AD$29^3+3*Worksheets!$G$44^2*(1-Worksheets!$G$44)*Worksheets!$AD$29^2+3*Worksheets!$G$44*(1-Worksheets!$G$44)^2*Worksheets!$AD$29)/Worksheets!$G$45),0)</f>
        <v>#VALUE!</v>
      </c>
      <c r="F591" s="90" t="e">
        <f>IF(Worksheets!$V$24&gt;=A591,(Worksheets!$G$45-SUM($F$7:F590))*((Worksheets!$G$44^4*Worksheets!$AD$29^4+4*Worksheets!$G$44^3*(1-Worksheets!$G$44)*Worksheets!$AD$29^3+6*Worksheets!$G$44^2*(1-Worksheets!$G$44)^2*Worksheets!$AD$29^2+4*Worksheets!$G$44*(1-Worksheets!$G$44^3)*Worksheets!$AD$29)/Worksheets!$G$45),0)</f>
        <v>#VALUE!</v>
      </c>
      <c r="G591" s="90" t="str">
        <f>IF(Worksheets!$D$45='Yield Calculations'!$C$4,'Yield Calculations'!B591*'Yield Calculations'!C591,IF(Worksheets!$D$45='Yield Calculations'!$D$4,'Yield Calculations'!B591*'Yield Calculations'!D591,IF(Worksheets!$D$45='Yield Calculations'!$E$4,'Yield Calculations'!B591*'Yield Calculations'!E591,IF(Worksheets!$D$45='Yield Calculations'!$F$4,'Yield Calculations'!B591*'Yield Calculations'!F591,"Too Many Lanes"))))</f>
        <v>Too Many Lanes</v>
      </c>
      <c r="H591" s="90" t="str">
        <f>IF(Worksheets!$D$45='Yield Calculations'!$C$4,'Yield Calculations'!C591,IF(Worksheets!$D$45='Yield Calculations'!$D$4,'Yield Calculations'!D591,IF(Worksheets!$D$45='Yield Calculations'!$E$4,'Yield Calculations'!E591,IF(Worksheets!$D$45='Yield Calculations'!$F$4,'Yield Calculations'!F591,"Too Many Lanes"))))</f>
        <v>Too Many Lanes</v>
      </c>
      <c r="K591" s="83">
        <v>584</v>
      </c>
      <c r="L591" s="83" t="e">
        <f>Worksheets!$X$24*(K591-0.5)</f>
        <v>#VALUE!</v>
      </c>
      <c r="M591" s="90" t="e">
        <f>IF(Worksheets!$AA$24&gt;=K591,Worksheets!$L$45*Worksheets!$AD$29*(1-Worksheets!$AD$29)^('Yield Calculations'!K591-1),0)</f>
        <v>#VALUE!</v>
      </c>
      <c r="N591" s="90" t="e">
        <f>IF(Worksheets!$AA$24&gt;=K591,(Worksheets!$L$45-SUM($N$7:N590))*(((2*Worksheets!$L$44*(1-Worksheets!$L$44)*Worksheets!$AD$29)+(Worksheets!$L$44^2*Worksheets!$AD$29^2))/Worksheets!$L$45),0)</f>
        <v>#VALUE!</v>
      </c>
      <c r="O591" s="90" t="e">
        <f>IF(Worksheets!$AA$24&gt;=K591,(Worksheets!$L$45-SUM($O$7:O590))*((Worksheets!$L$44^3*Worksheets!$AD$29^3+3*Worksheets!$L$44^2*(1-Worksheets!$L$44)*Worksheets!$AD$29^2+3*Worksheets!$L$44*(1-Worksheets!$L$44)^2*Worksheets!$AD$29)/Worksheets!$L$45),0)</f>
        <v>#VALUE!</v>
      </c>
      <c r="P591" s="90" t="e">
        <f>IF(Worksheets!$AA$24&gt;=K591,(Worksheets!$L$45-SUM($P$7:P590))*((Worksheets!$L$44^4*Worksheets!$AD$29^4+4*Worksheets!$L$44^3*(1-Worksheets!$L$44)*Worksheets!$AD$29^3+6*Worksheets!$L$44^2*(1-Worksheets!$L$44)^2*Worksheets!$AD$29^2+4*Worksheets!$L$44*(1-Worksheets!$L$44^3)*Worksheets!$AD$29)/Worksheets!$L$45),0)</f>
        <v>#VALUE!</v>
      </c>
      <c r="Q591" s="90" t="str">
        <f>IF(Worksheets!$I$45='Yield Calculations'!$M$4,'Yield Calculations'!L591*'Yield Calculations'!M591,IF(Worksheets!$I$45='Yield Calculations'!$N$4,'Yield Calculations'!L591*'Yield Calculations'!N591,IF(Worksheets!$I$45='Yield Calculations'!$O$4,'Yield Calculations'!L591*'Yield Calculations'!O591,IF(Worksheets!$I$45='Yield Calculations'!$P$4,'Yield Calculations'!L591*'Yield Calculations'!P591,"Too Many Lanes"))))</f>
        <v>Too Many Lanes</v>
      </c>
      <c r="R591" s="90" t="str">
        <f>IF(Worksheets!$I$45='Yield Calculations'!$M$4,'Yield Calculations'!M591,IF(Worksheets!$I$45='Yield Calculations'!$N$4,'Yield Calculations'!N591,IF(Worksheets!$I$45='Yield Calculations'!$O$4,'Yield Calculations'!O591,IF(Worksheets!$I$45='Yield Calculations'!$P$4,'Yield Calculations'!P591,"Too Many Lanes"))))</f>
        <v>Too Many Lanes</v>
      </c>
    </row>
    <row r="592" spans="1:18">
      <c r="A592" s="83">
        <f t="shared" si="9"/>
        <v>585</v>
      </c>
      <c r="B592" s="83" t="e">
        <f>Worksheets!$S$24*(A592-0.5)</f>
        <v>#VALUE!</v>
      </c>
      <c r="C592" s="90" t="e">
        <f>IF(Worksheets!$V$24&gt;=A592,Worksheets!$G$45*Worksheets!$AD$29*(1-Worksheets!$AD$29)^('Yield Calculations'!A592-1),0)</f>
        <v>#VALUE!</v>
      </c>
      <c r="D592" s="90" t="e">
        <f>IF(Worksheets!$V$24&gt;=A592,(Worksheets!$G$45-SUM($D$7:D591))*(((2*Worksheets!$G$44*(1-Worksheets!$G$44)*Worksheets!$AD$29)+(Worksheets!$G$44^2*Worksheets!$AD$29^2))/Worksheets!$G$45),0)</f>
        <v>#VALUE!</v>
      </c>
      <c r="E592" s="90" t="e">
        <f>IF(Worksheets!$V$24&gt;=A592,(Worksheets!$G$45-SUM($E$7:E591))*((Worksheets!$G$44^3*Worksheets!$AD$29^3+3*Worksheets!$G$44^2*(1-Worksheets!$G$44)*Worksheets!$AD$29^2+3*Worksheets!$G$44*(1-Worksheets!$G$44)^2*Worksheets!$AD$29)/Worksheets!$G$45),0)</f>
        <v>#VALUE!</v>
      </c>
      <c r="F592" s="90" t="e">
        <f>IF(Worksheets!$V$24&gt;=A592,(Worksheets!$G$45-SUM($F$7:F591))*((Worksheets!$G$44^4*Worksheets!$AD$29^4+4*Worksheets!$G$44^3*(1-Worksheets!$G$44)*Worksheets!$AD$29^3+6*Worksheets!$G$44^2*(1-Worksheets!$G$44)^2*Worksheets!$AD$29^2+4*Worksheets!$G$44*(1-Worksheets!$G$44^3)*Worksheets!$AD$29)/Worksheets!$G$45),0)</f>
        <v>#VALUE!</v>
      </c>
      <c r="G592" s="90" t="str">
        <f>IF(Worksheets!$D$45='Yield Calculations'!$C$4,'Yield Calculations'!B592*'Yield Calculations'!C592,IF(Worksheets!$D$45='Yield Calculations'!$D$4,'Yield Calculations'!B592*'Yield Calculations'!D592,IF(Worksheets!$D$45='Yield Calculations'!$E$4,'Yield Calculations'!B592*'Yield Calculations'!E592,IF(Worksheets!$D$45='Yield Calculations'!$F$4,'Yield Calculations'!B592*'Yield Calculations'!F592,"Too Many Lanes"))))</f>
        <v>Too Many Lanes</v>
      </c>
      <c r="H592" s="90" t="str">
        <f>IF(Worksheets!$D$45='Yield Calculations'!$C$4,'Yield Calculations'!C592,IF(Worksheets!$D$45='Yield Calculations'!$D$4,'Yield Calculations'!D592,IF(Worksheets!$D$45='Yield Calculations'!$E$4,'Yield Calculations'!E592,IF(Worksheets!$D$45='Yield Calculations'!$F$4,'Yield Calculations'!F592,"Too Many Lanes"))))</f>
        <v>Too Many Lanes</v>
      </c>
      <c r="K592" s="83">
        <v>585</v>
      </c>
      <c r="L592" s="83" t="e">
        <f>Worksheets!$X$24*(K592-0.5)</f>
        <v>#VALUE!</v>
      </c>
      <c r="M592" s="90" t="e">
        <f>IF(Worksheets!$AA$24&gt;=K592,Worksheets!$L$45*Worksheets!$AD$29*(1-Worksheets!$AD$29)^('Yield Calculations'!K592-1),0)</f>
        <v>#VALUE!</v>
      </c>
      <c r="N592" s="90" t="e">
        <f>IF(Worksheets!$AA$24&gt;=K592,(Worksheets!$L$45-SUM($N$7:N591))*(((2*Worksheets!$L$44*(1-Worksheets!$L$44)*Worksheets!$AD$29)+(Worksheets!$L$44^2*Worksheets!$AD$29^2))/Worksheets!$L$45),0)</f>
        <v>#VALUE!</v>
      </c>
      <c r="O592" s="90" t="e">
        <f>IF(Worksheets!$AA$24&gt;=K592,(Worksheets!$L$45-SUM($O$7:O591))*((Worksheets!$L$44^3*Worksheets!$AD$29^3+3*Worksheets!$L$44^2*(1-Worksheets!$L$44)*Worksheets!$AD$29^2+3*Worksheets!$L$44*(1-Worksheets!$L$44)^2*Worksheets!$AD$29)/Worksheets!$L$45),0)</f>
        <v>#VALUE!</v>
      </c>
      <c r="P592" s="90" t="e">
        <f>IF(Worksheets!$AA$24&gt;=K592,(Worksheets!$L$45-SUM($P$7:P591))*((Worksheets!$L$44^4*Worksheets!$AD$29^4+4*Worksheets!$L$44^3*(1-Worksheets!$L$44)*Worksheets!$AD$29^3+6*Worksheets!$L$44^2*(1-Worksheets!$L$44)^2*Worksheets!$AD$29^2+4*Worksheets!$L$44*(1-Worksheets!$L$44^3)*Worksheets!$AD$29)/Worksheets!$L$45),0)</f>
        <v>#VALUE!</v>
      </c>
      <c r="Q592" s="90" t="str">
        <f>IF(Worksheets!$I$45='Yield Calculations'!$M$4,'Yield Calculations'!L592*'Yield Calculations'!M592,IF(Worksheets!$I$45='Yield Calculations'!$N$4,'Yield Calculations'!L592*'Yield Calculations'!N592,IF(Worksheets!$I$45='Yield Calculations'!$O$4,'Yield Calculations'!L592*'Yield Calculations'!O592,IF(Worksheets!$I$45='Yield Calculations'!$P$4,'Yield Calculations'!L592*'Yield Calculations'!P592,"Too Many Lanes"))))</f>
        <v>Too Many Lanes</v>
      </c>
      <c r="R592" s="90" t="str">
        <f>IF(Worksheets!$I$45='Yield Calculations'!$M$4,'Yield Calculations'!M592,IF(Worksheets!$I$45='Yield Calculations'!$N$4,'Yield Calculations'!N592,IF(Worksheets!$I$45='Yield Calculations'!$O$4,'Yield Calculations'!O592,IF(Worksheets!$I$45='Yield Calculations'!$P$4,'Yield Calculations'!P592,"Too Many Lanes"))))</f>
        <v>Too Many Lanes</v>
      </c>
    </row>
    <row r="593" spans="1:18">
      <c r="A593" s="83">
        <f t="shared" si="9"/>
        <v>586</v>
      </c>
      <c r="B593" s="83" t="e">
        <f>Worksheets!$S$24*(A593-0.5)</f>
        <v>#VALUE!</v>
      </c>
      <c r="C593" s="90" t="e">
        <f>IF(Worksheets!$V$24&gt;=A593,Worksheets!$G$45*Worksheets!$AD$29*(1-Worksheets!$AD$29)^('Yield Calculations'!A593-1),0)</f>
        <v>#VALUE!</v>
      </c>
      <c r="D593" s="90" t="e">
        <f>IF(Worksheets!$V$24&gt;=A593,(Worksheets!$G$45-SUM($D$7:D592))*(((2*Worksheets!$G$44*(1-Worksheets!$G$44)*Worksheets!$AD$29)+(Worksheets!$G$44^2*Worksheets!$AD$29^2))/Worksheets!$G$45),0)</f>
        <v>#VALUE!</v>
      </c>
      <c r="E593" s="90" t="e">
        <f>IF(Worksheets!$V$24&gt;=A593,(Worksheets!$G$45-SUM($E$7:E592))*((Worksheets!$G$44^3*Worksheets!$AD$29^3+3*Worksheets!$G$44^2*(1-Worksheets!$G$44)*Worksheets!$AD$29^2+3*Worksheets!$G$44*(1-Worksheets!$G$44)^2*Worksheets!$AD$29)/Worksheets!$G$45),0)</f>
        <v>#VALUE!</v>
      </c>
      <c r="F593" s="90" t="e">
        <f>IF(Worksheets!$V$24&gt;=A593,(Worksheets!$G$45-SUM($F$7:F592))*((Worksheets!$G$44^4*Worksheets!$AD$29^4+4*Worksheets!$G$44^3*(1-Worksheets!$G$44)*Worksheets!$AD$29^3+6*Worksheets!$G$44^2*(1-Worksheets!$G$44)^2*Worksheets!$AD$29^2+4*Worksheets!$G$44*(1-Worksheets!$G$44^3)*Worksheets!$AD$29)/Worksheets!$G$45),0)</f>
        <v>#VALUE!</v>
      </c>
      <c r="G593" s="90" t="str">
        <f>IF(Worksheets!$D$45='Yield Calculations'!$C$4,'Yield Calculations'!B593*'Yield Calculations'!C593,IF(Worksheets!$D$45='Yield Calculations'!$D$4,'Yield Calculations'!B593*'Yield Calculations'!D593,IF(Worksheets!$D$45='Yield Calculations'!$E$4,'Yield Calculations'!B593*'Yield Calculations'!E593,IF(Worksheets!$D$45='Yield Calculations'!$F$4,'Yield Calculations'!B593*'Yield Calculations'!F593,"Too Many Lanes"))))</f>
        <v>Too Many Lanes</v>
      </c>
      <c r="H593" s="90" t="str">
        <f>IF(Worksheets!$D$45='Yield Calculations'!$C$4,'Yield Calculations'!C593,IF(Worksheets!$D$45='Yield Calculations'!$D$4,'Yield Calculations'!D593,IF(Worksheets!$D$45='Yield Calculations'!$E$4,'Yield Calculations'!E593,IF(Worksheets!$D$45='Yield Calculations'!$F$4,'Yield Calculations'!F593,"Too Many Lanes"))))</f>
        <v>Too Many Lanes</v>
      </c>
      <c r="K593" s="83">
        <v>586</v>
      </c>
      <c r="L593" s="83" t="e">
        <f>Worksheets!$X$24*(K593-0.5)</f>
        <v>#VALUE!</v>
      </c>
      <c r="M593" s="90" t="e">
        <f>IF(Worksheets!$AA$24&gt;=K593,Worksheets!$L$45*Worksheets!$AD$29*(1-Worksheets!$AD$29)^('Yield Calculations'!K593-1),0)</f>
        <v>#VALUE!</v>
      </c>
      <c r="N593" s="90" t="e">
        <f>IF(Worksheets!$AA$24&gt;=K593,(Worksheets!$L$45-SUM($N$7:N592))*(((2*Worksheets!$L$44*(1-Worksheets!$L$44)*Worksheets!$AD$29)+(Worksheets!$L$44^2*Worksheets!$AD$29^2))/Worksheets!$L$45),0)</f>
        <v>#VALUE!</v>
      </c>
      <c r="O593" s="90" t="e">
        <f>IF(Worksheets!$AA$24&gt;=K593,(Worksheets!$L$45-SUM($O$7:O592))*((Worksheets!$L$44^3*Worksheets!$AD$29^3+3*Worksheets!$L$44^2*(1-Worksheets!$L$44)*Worksheets!$AD$29^2+3*Worksheets!$L$44*(1-Worksheets!$L$44)^2*Worksheets!$AD$29)/Worksheets!$L$45),0)</f>
        <v>#VALUE!</v>
      </c>
      <c r="P593" s="90" t="e">
        <f>IF(Worksheets!$AA$24&gt;=K593,(Worksheets!$L$45-SUM($P$7:P592))*((Worksheets!$L$44^4*Worksheets!$AD$29^4+4*Worksheets!$L$44^3*(1-Worksheets!$L$44)*Worksheets!$AD$29^3+6*Worksheets!$L$44^2*(1-Worksheets!$L$44)^2*Worksheets!$AD$29^2+4*Worksheets!$L$44*(1-Worksheets!$L$44^3)*Worksheets!$AD$29)/Worksheets!$L$45),0)</f>
        <v>#VALUE!</v>
      </c>
      <c r="Q593" s="90" t="str">
        <f>IF(Worksheets!$I$45='Yield Calculations'!$M$4,'Yield Calculations'!L593*'Yield Calculations'!M593,IF(Worksheets!$I$45='Yield Calculations'!$N$4,'Yield Calculations'!L593*'Yield Calculations'!N593,IF(Worksheets!$I$45='Yield Calculations'!$O$4,'Yield Calculations'!L593*'Yield Calculations'!O593,IF(Worksheets!$I$45='Yield Calculations'!$P$4,'Yield Calculations'!L593*'Yield Calculations'!P593,"Too Many Lanes"))))</f>
        <v>Too Many Lanes</v>
      </c>
      <c r="R593" s="90" t="str">
        <f>IF(Worksheets!$I$45='Yield Calculations'!$M$4,'Yield Calculations'!M593,IF(Worksheets!$I$45='Yield Calculations'!$N$4,'Yield Calculations'!N593,IF(Worksheets!$I$45='Yield Calculations'!$O$4,'Yield Calculations'!O593,IF(Worksheets!$I$45='Yield Calculations'!$P$4,'Yield Calculations'!P593,"Too Many Lanes"))))</f>
        <v>Too Many Lanes</v>
      </c>
    </row>
    <row r="594" spans="1:18">
      <c r="A594" s="83">
        <f t="shared" si="9"/>
        <v>587</v>
      </c>
      <c r="B594" s="83" t="e">
        <f>Worksheets!$S$24*(A594-0.5)</f>
        <v>#VALUE!</v>
      </c>
      <c r="C594" s="90" t="e">
        <f>IF(Worksheets!$V$24&gt;=A594,Worksheets!$G$45*Worksheets!$AD$29*(1-Worksheets!$AD$29)^('Yield Calculations'!A594-1),0)</f>
        <v>#VALUE!</v>
      </c>
      <c r="D594" s="90" t="e">
        <f>IF(Worksheets!$V$24&gt;=A594,(Worksheets!$G$45-SUM($D$7:D593))*(((2*Worksheets!$G$44*(1-Worksheets!$G$44)*Worksheets!$AD$29)+(Worksheets!$G$44^2*Worksheets!$AD$29^2))/Worksheets!$G$45),0)</f>
        <v>#VALUE!</v>
      </c>
      <c r="E594" s="90" t="e">
        <f>IF(Worksheets!$V$24&gt;=A594,(Worksheets!$G$45-SUM($E$7:E593))*((Worksheets!$G$44^3*Worksheets!$AD$29^3+3*Worksheets!$G$44^2*(1-Worksheets!$G$44)*Worksheets!$AD$29^2+3*Worksheets!$G$44*(1-Worksheets!$G$44)^2*Worksheets!$AD$29)/Worksheets!$G$45),0)</f>
        <v>#VALUE!</v>
      </c>
      <c r="F594" s="90" t="e">
        <f>IF(Worksheets!$V$24&gt;=A594,(Worksheets!$G$45-SUM($F$7:F593))*((Worksheets!$G$44^4*Worksheets!$AD$29^4+4*Worksheets!$G$44^3*(1-Worksheets!$G$44)*Worksheets!$AD$29^3+6*Worksheets!$G$44^2*(1-Worksheets!$G$44)^2*Worksheets!$AD$29^2+4*Worksheets!$G$44*(1-Worksheets!$G$44^3)*Worksheets!$AD$29)/Worksheets!$G$45),0)</f>
        <v>#VALUE!</v>
      </c>
      <c r="G594" s="90" t="str">
        <f>IF(Worksheets!$D$45='Yield Calculations'!$C$4,'Yield Calculations'!B594*'Yield Calculations'!C594,IF(Worksheets!$D$45='Yield Calculations'!$D$4,'Yield Calculations'!B594*'Yield Calculations'!D594,IF(Worksheets!$D$45='Yield Calculations'!$E$4,'Yield Calculations'!B594*'Yield Calculations'!E594,IF(Worksheets!$D$45='Yield Calculations'!$F$4,'Yield Calculations'!B594*'Yield Calculations'!F594,"Too Many Lanes"))))</f>
        <v>Too Many Lanes</v>
      </c>
      <c r="H594" s="90" t="str">
        <f>IF(Worksheets!$D$45='Yield Calculations'!$C$4,'Yield Calculations'!C594,IF(Worksheets!$D$45='Yield Calculations'!$D$4,'Yield Calculations'!D594,IF(Worksheets!$D$45='Yield Calculations'!$E$4,'Yield Calculations'!E594,IF(Worksheets!$D$45='Yield Calculations'!$F$4,'Yield Calculations'!F594,"Too Many Lanes"))))</f>
        <v>Too Many Lanes</v>
      </c>
      <c r="K594" s="83">
        <v>587</v>
      </c>
      <c r="L594" s="83" t="e">
        <f>Worksheets!$X$24*(K594-0.5)</f>
        <v>#VALUE!</v>
      </c>
      <c r="M594" s="90" t="e">
        <f>IF(Worksheets!$AA$24&gt;=K594,Worksheets!$L$45*Worksheets!$AD$29*(1-Worksheets!$AD$29)^('Yield Calculations'!K594-1),0)</f>
        <v>#VALUE!</v>
      </c>
      <c r="N594" s="90" t="e">
        <f>IF(Worksheets!$AA$24&gt;=K594,(Worksheets!$L$45-SUM($N$7:N593))*(((2*Worksheets!$L$44*(1-Worksheets!$L$44)*Worksheets!$AD$29)+(Worksheets!$L$44^2*Worksheets!$AD$29^2))/Worksheets!$L$45),0)</f>
        <v>#VALUE!</v>
      </c>
      <c r="O594" s="90" t="e">
        <f>IF(Worksheets!$AA$24&gt;=K594,(Worksheets!$L$45-SUM($O$7:O593))*((Worksheets!$L$44^3*Worksheets!$AD$29^3+3*Worksheets!$L$44^2*(1-Worksheets!$L$44)*Worksheets!$AD$29^2+3*Worksheets!$L$44*(1-Worksheets!$L$44)^2*Worksheets!$AD$29)/Worksheets!$L$45),0)</f>
        <v>#VALUE!</v>
      </c>
      <c r="P594" s="90" t="e">
        <f>IF(Worksheets!$AA$24&gt;=K594,(Worksheets!$L$45-SUM($P$7:P593))*((Worksheets!$L$44^4*Worksheets!$AD$29^4+4*Worksheets!$L$44^3*(1-Worksheets!$L$44)*Worksheets!$AD$29^3+6*Worksheets!$L$44^2*(1-Worksheets!$L$44)^2*Worksheets!$AD$29^2+4*Worksheets!$L$44*(1-Worksheets!$L$44^3)*Worksheets!$AD$29)/Worksheets!$L$45),0)</f>
        <v>#VALUE!</v>
      </c>
      <c r="Q594" s="90" t="str">
        <f>IF(Worksheets!$I$45='Yield Calculations'!$M$4,'Yield Calculations'!L594*'Yield Calculations'!M594,IF(Worksheets!$I$45='Yield Calculations'!$N$4,'Yield Calculations'!L594*'Yield Calculations'!N594,IF(Worksheets!$I$45='Yield Calculations'!$O$4,'Yield Calculations'!L594*'Yield Calculations'!O594,IF(Worksheets!$I$45='Yield Calculations'!$P$4,'Yield Calculations'!L594*'Yield Calculations'!P594,"Too Many Lanes"))))</f>
        <v>Too Many Lanes</v>
      </c>
      <c r="R594" s="90" t="str">
        <f>IF(Worksheets!$I$45='Yield Calculations'!$M$4,'Yield Calculations'!M594,IF(Worksheets!$I$45='Yield Calculations'!$N$4,'Yield Calculations'!N594,IF(Worksheets!$I$45='Yield Calculations'!$O$4,'Yield Calculations'!O594,IF(Worksheets!$I$45='Yield Calculations'!$P$4,'Yield Calculations'!P594,"Too Many Lanes"))))</f>
        <v>Too Many Lanes</v>
      </c>
    </row>
    <row r="595" spans="1:18">
      <c r="A595" s="83">
        <f t="shared" si="9"/>
        <v>588</v>
      </c>
      <c r="B595" s="83" t="e">
        <f>Worksheets!$S$24*(A595-0.5)</f>
        <v>#VALUE!</v>
      </c>
      <c r="C595" s="90" t="e">
        <f>IF(Worksheets!$V$24&gt;=A595,Worksheets!$G$45*Worksheets!$AD$29*(1-Worksheets!$AD$29)^('Yield Calculations'!A595-1),0)</f>
        <v>#VALUE!</v>
      </c>
      <c r="D595" s="90" t="e">
        <f>IF(Worksheets!$V$24&gt;=A595,(Worksheets!$G$45-SUM($D$7:D594))*(((2*Worksheets!$G$44*(1-Worksheets!$G$44)*Worksheets!$AD$29)+(Worksheets!$G$44^2*Worksheets!$AD$29^2))/Worksheets!$G$45),0)</f>
        <v>#VALUE!</v>
      </c>
      <c r="E595" s="90" t="e">
        <f>IF(Worksheets!$V$24&gt;=A595,(Worksheets!$G$45-SUM($E$7:E594))*((Worksheets!$G$44^3*Worksheets!$AD$29^3+3*Worksheets!$G$44^2*(1-Worksheets!$G$44)*Worksheets!$AD$29^2+3*Worksheets!$G$44*(1-Worksheets!$G$44)^2*Worksheets!$AD$29)/Worksheets!$G$45),0)</f>
        <v>#VALUE!</v>
      </c>
      <c r="F595" s="90" t="e">
        <f>IF(Worksheets!$V$24&gt;=A595,(Worksheets!$G$45-SUM($F$7:F594))*((Worksheets!$G$44^4*Worksheets!$AD$29^4+4*Worksheets!$G$44^3*(1-Worksheets!$G$44)*Worksheets!$AD$29^3+6*Worksheets!$G$44^2*(1-Worksheets!$G$44)^2*Worksheets!$AD$29^2+4*Worksheets!$G$44*(1-Worksheets!$G$44^3)*Worksheets!$AD$29)/Worksheets!$G$45),0)</f>
        <v>#VALUE!</v>
      </c>
      <c r="G595" s="90" t="str">
        <f>IF(Worksheets!$D$45='Yield Calculations'!$C$4,'Yield Calculations'!B595*'Yield Calculations'!C595,IF(Worksheets!$D$45='Yield Calculations'!$D$4,'Yield Calculations'!B595*'Yield Calculations'!D595,IF(Worksheets!$D$45='Yield Calculations'!$E$4,'Yield Calculations'!B595*'Yield Calculations'!E595,IF(Worksheets!$D$45='Yield Calculations'!$F$4,'Yield Calculations'!B595*'Yield Calculations'!F595,"Too Many Lanes"))))</f>
        <v>Too Many Lanes</v>
      </c>
      <c r="H595" s="90" t="str">
        <f>IF(Worksheets!$D$45='Yield Calculations'!$C$4,'Yield Calculations'!C595,IF(Worksheets!$D$45='Yield Calculations'!$D$4,'Yield Calculations'!D595,IF(Worksheets!$D$45='Yield Calculations'!$E$4,'Yield Calculations'!E595,IF(Worksheets!$D$45='Yield Calculations'!$F$4,'Yield Calculations'!F595,"Too Many Lanes"))))</f>
        <v>Too Many Lanes</v>
      </c>
      <c r="K595" s="83">
        <v>588</v>
      </c>
      <c r="L595" s="83" t="e">
        <f>Worksheets!$X$24*(K595-0.5)</f>
        <v>#VALUE!</v>
      </c>
      <c r="M595" s="90" t="e">
        <f>IF(Worksheets!$AA$24&gt;=K595,Worksheets!$L$45*Worksheets!$AD$29*(1-Worksheets!$AD$29)^('Yield Calculations'!K595-1),0)</f>
        <v>#VALUE!</v>
      </c>
      <c r="N595" s="90" t="e">
        <f>IF(Worksheets!$AA$24&gt;=K595,(Worksheets!$L$45-SUM($N$7:N594))*(((2*Worksheets!$L$44*(1-Worksheets!$L$44)*Worksheets!$AD$29)+(Worksheets!$L$44^2*Worksheets!$AD$29^2))/Worksheets!$L$45),0)</f>
        <v>#VALUE!</v>
      </c>
      <c r="O595" s="90" t="e">
        <f>IF(Worksheets!$AA$24&gt;=K595,(Worksheets!$L$45-SUM($O$7:O594))*((Worksheets!$L$44^3*Worksheets!$AD$29^3+3*Worksheets!$L$44^2*(1-Worksheets!$L$44)*Worksheets!$AD$29^2+3*Worksheets!$L$44*(1-Worksheets!$L$44)^2*Worksheets!$AD$29)/Worksheets!$L$45),0)</f>
        <v>#VALUE!</v>
      </c>
      <c r="P595" s="90" t="e">
        <f>IF(Worksheets!$AA$24&gt;=K595,(Worksheets!$L$45-SUM($P$7:P594))*((Worksheets!$L$44^4*Worksheets!$AD$29^4+4*Worksheets!$L$44^3*(1-Worksheets!$L$44)*Worksheets!$AD$29^3+6*Worksheets!$L$44^2*(1-Worksheets!$L$44)^2*Worksheets!$AD$29^2+4*Worksheets!$L$44*(1-Worksheets!$L$44^3)*Worksheets!$AD$29)/Worksheets!$L$45),0)</f>
        <v>#VALUE!</v>
      </c>
      <c r="Q595" s="90" t="str">
        <f>IF(Worksheets!$I$45='Yield Calculations'!$M$4,'Yield Calculations'!L595*'Yield Calculations'!M595,IF(Worksheets!$I$45='Yield Calculations'!$N$4,'Yield Calculations'!L595*'Yield Calculations'!N595,IF(Worksheets!$I$45='Yield Calculations'!$O$4,'Yield Calculations'!L595*'Yield Calculations'!O595,IF(Worksheets!$I$45='Yield Calculations'!$P$4,'Yield Calculations'!L595*'Yield Calculations'!P595,"Too Many Lanes"))))</f>
        <v>Too Many Lanes</v>
      </c>
      <c r="R595" s="90" t="str">
        <f>IF(Worksheets!$I$45='Yield Calculations'!$M$4,'Yield Calculations'!M595,IF(Worksheets!$I$45='Yield Calculations'!$N$4,'Yield Calculations'!N595,IF(Worksheets!$I$45='Yield Calculations'!$O$4,'Yield Calculations'!O595,IF(Worksheets!$I$45='Yield Calculations'!$P$4,'Yield Calculations'!P595,"Too Many Lanes"))))</f>
        <v>Too Many Lanes</v>
      </c>
    </row>
    <row r="596" spans="1:18">
      <c r="A596" s="83">
        <f t="shared" si="9"/>
        <v>589</v>
      </c>
      <c r="B596" s="83" t="e">
        <f>Worksheets!$S$24*(A596-0.5)</f>
        <v>#VALUE!</v>
      </c>
      <c r="C596" s="90" t="e">
        <f>IF(Worksheets!$V$24&gt;=A596,Worksheets!$G$45*Worksheets!$AD$29*(1-Worksheets!$AD$29)^('Yield Calculations'!A596-1),0)</f>
        <v>#VALUE!</v>
      </c>
      <c r="D596" s="90" t="e">
        <f>IF(Worksheets!$V$24&gt;=A596,(Worksheets!$G$45-SUM($D$7:D595))*(((2*Worksheets!$G$44*(1-Worksheets!$G$44)*Worksheets!$AD$29)+(Worksheets!$G$44^2*Worksheets!$AD$29^2))/Worksheets!$G$45),0)</f>
        <v>#VALUE!</v>
      </c>
      <c r="E596" s="90" t="e">
        <f>IF(Worksheets!$V$24&gt;=A596,(Worksheets!$G$45-SUM($E$7:E595))*((Worksheets!$G$44^3*Worksheets!$AD$29^3+3*Worksheets!$G$44^2*(1-Worksheets!$G$44)*Worksheets!$AD$29^2+3*Worksheets!$G$44*(1-Worksheets!$G$44)^2*Worksheets!$AD$29)/Worksheets!$G$45),0)</f>
        <v>#VALUE!</v>
      </c>
      <c r="F596" s="90" t="e">
        <f>IF(Worksheets!$V$24&gt;=A596,(Worksheets!$G$45-SUM($F$7:F595))*((Worksheets!$G$44^4*Worksheets!$AD$29^4+4*Worksheets!$G$44^3*(1-Worksheets!$G$44)*Worksheets!$AD$29^3+6*Worksheets!$G$44^2*(1-Worksheets!$G$44)^2*Worksheets!$AD$29^2+4*Worksheets!$G$44*(1-Worksheets!$G$44^3)*Worksheets!$AD$29)/Worksheets!$G$45),0)</f>
        <v>#VALUE!</v>
      </c>
      <c r="G596" s="90" t="str">
        <f>IF(Worksheets!$D$45='Yield Calculations'!$C$4,'Yield Calculations'!B596*'Yield Calculations'!C596,IF(Worksheets!$D$45='Yield Calculations'!$D$4,'Yield Calculations'!B596*'Yield Calculations'!D596,IF(Worksheets!$D$45='Yield Calculations'!$E$4,'Yield Calculations'!B596*'Yield Calculations'!E596,IF(Worksheets!$D$45='Yield Calculations'!$F$4,'Yield Calculations'!B596*'Yield Calculations'!F596,"Too Many Lanes"))))</f>
        <v>Too Many Lanes</v>
      </c>
      <c r="H596" s="90" t="str">
        <f>IF(Worksheets!$D$45='Yield Calculations'!$C$4,'Yield Calculations'!C596,IF(Worksheets!$D$45='Yield Calculations'!$D$4,'Yield Calculations'!D596,IF(Worksheets!$D$45='Yield Calculations'!$E$4,'Yield Calculations'!E596,IF(Worksheets!$D$45='Yield Calculations'!$F$4,'Yield Calculations'!F596,"Too Many Lanes"))))</f>
        <v>Too Many Lanes</v>
      </c>
      <c r="K596" s="83">
        <v>589</v>
      </c>
      <c r="L596" s="83" t="e">
        <f>Worksheets!$X$24*(K596-0.5)</f>
        <v>#VALUE!</v>
      </c>
      <c r="M596" s="90" t="e">
        <f>IF(Worksheets!$AA$24&gt;=K596,Worksheets!$L$45*Worksheets!$AD$29*(1-Worksheets!$AD$29)^('Yield Calculations'!K596-1),0)</f>
        <v>#VALUE!</v>
      </c>
      <c r="N596" s="90" t="e">
        <f>IF(Worksheets!$AA$24&gt;=K596,(Worksheets!$L$45-SUM($N$7:N595))*(((2*Worksheets!$L$44*(1-Worksheets!$L$44)*Worksheets!$AD$29)+(Worksheets!$L$44^2*Worksheets!$AD$29^2))/Worksheets!$L$45),0)</f>
        <v>#VALUE!</v>
      </c>
      <c r="O596" s="90" t="e">
        <f>IF(Worksheets!$AA$24&gt;=K596,(Worksheets!$L$45-SUM($O$7:O595))*((Worksheets!$L$44^3*Worksheets!$AD$29^3+3*Worksheets!$L$44^2*(1-Worksheets!$L$44)*Worksheets!$AD$29^2+3*Worksheets!$L$44*(1-Worksheets!$L$44)^2*Worksheets!$AD$29)/Worksheets!$L$45),0)</f>
        <v>#VALUE!</v>
      </c>
      <c r="P596" s="90" t="e">
        <f>IF(Worksheets!$AA$24&gt;=K596,(Worksheets!$L$45-SUM($P$7:P595))*((Worksheets!$L$44^4*Worksheets!$AD$29^4+4*Worksheets!$L$44^3*(1-Worksheets!$L$44)*Worksheets!$AD$29^3+6*Worksheets!$L$44^2*(1-Worksheets!$L$44)^2*Worksheets!$AD$29^2+4*Worksheets!$L$44*(1-Worksheets!$L$44^3)*Worksheets!$AD$29)/Worksheets!$L$45),0)</f>
        <v>#VALUE!</v>
      </c>
      <c r="Q596" s="90" t="str">
        <f>IF(Worksheets!$I$45='Yield Calculations'!$M$4,'Yield Calculations'!L596*'Yield Calculations'!M596,IF(Worksheets!$I$45='Yield Calculations'!$N$4,'Yield Calculations'!L596*'Yield Calculations'!N596,IF(Worksheets!$I$45='Yield Calculations'!$O$4,'Yield Calculations'!L596*'Yield Calculations'!O596,IF(Worksheets!$I$45='Yield Calculations'!$P$4,'Yield Calculations'!L596*'Yield Calculations'!P596,"Too Many Lanes"))))</f>
        <v>Too Many Lanes</v>
      </c>
      <c r="R596" s="90" t="str">
        <f>IF(Worksheets!$I$45='Yield Calculations'!$M$4,'Yield Calculations'!M596,IF(Worksheets!$I$45='Yield Calculations'!$N$4,'Yield Calculations'!N596,IF(Worksheets!$I$45='Yield Calculations'!$O$4,'Yield Calculations'!O596,IF(Worksheets!$I$45='Yield Calculations'!$P$4,'Yield Calculations'!P596,"Too Many Lanes"))))</f>
        <v>Too Many Lanes</v>
      </c>
    </row>
    <row r="597" spans="1:18">
      <c r="A597" s="83">
        <f t="shared" si="9"/>
        <v>590</v>
      </c>
      <c r="B597" s="83" t="e">
        <f>Worksheets!$S$24*(A597-0.5)</f>
        <v>#VALUE!</v>
      </c>
      <c r="C597" s="90" t="e">
        <f>IF(Worksheets!$V$24&gt;=A597,Worksheets!$G$45*Worksheets!$AD$29*(1-Worksheets!$AD$29)^('Yield Calculations'!A597-1),0)</f>
        <v>#VALUE!</v>
      </c>
      <c r="D597" s="90" t="e">
        <f>IF(Worksheets!$V$24&gt;=A597,(Worksheets!$G$45-SUM($D$7:D596))*(((2*Worksheets!$G$44*(1-Worksheets!$G$44)*Worksheets!$AD$29)+(Worksheets!$G$44^2*Worksheets!$AD$29^2))/Worksheets!$G$45),0)</f>
        <v>#VALUE!</v>
      </c>
      <c r="E597" s="90" t="e">
        <f>IF(Worksheets!$V$24&gt;=A597,(Worksheets!$G$45-SUM($E$7:E596))*((Worksheets!$G$44^3*Worksheets!$AD$29^3+3*Worksheets!$G$44^2*(1-Worksheets!$G$44)*Worksheets!$AD$29^2+3*Worksheets!$G$44*(1-Worksheets!$G$44)^2*Worksheets!$AD$29)/Worksheets!$G$45),0)</f>
        <v>#VALUE!</v>
      </c>
      <c r="F597" s="90" t="e">
        <f>IF(Worksheets!$V$24&gt;=A597,(Worksheets!$G$45-SUM($F$7:F596))*((Worksheets!$G$44^4*Worksheets!$AD$29^4+4*Worksheets!$G$44^3*(1-Worksheets!$G$44)*Worksheets!$AD$29^3+6*Worksheets!$G$44^2*(1-Worksheets!$G$44)^2*Worksheets!$AD$29^2+4*Worksheets!$G$44*(1-Worksheets!$G$44^3)*Worksheets!$AD$29)/Worksheets!$G$45),0)</f>
        <v>#VALUE!</v>
      </c>
      <c r="G597" s="90" t="str">
        <f>IF(Worksheets!$D$45='Yield Calculations'!$C$4,'Yield Calculations'!B597*'Yield Calculations'!C597,IF(Worksheets!$D$45='Yield Calculations'!$D$4,'Yield Calculations'!B597*'Yield Calculations'!D597,IF(Worksheets!$D$45='Yield Calculations'!$E$4,'Yield Calculations'!B597*'Yield Calculations'!E597,IF(Worksheets!$D$45='Yield Calculations'!$F$4,'Yield Calculations'!B597*'Yield Calculations'!F597,"Too Many Lanes"))))</f>
        <v>Too Many Lanes</v>
      </c>
      <c r="H597" s="90" t="str">
        <f>IF(Worksheets!$D$45='Yield Calculations'!$C$4,'Yield Calculations'!C597,IF(Worksheets!$D$45='Yield Calculations'!$D$4,'Yield Calculations'!D597,IF(Worksheets!$D$45='Yield Calculations'!$E$4,'Yield Calculations'!E597,IF(Worksheets!$D$45='Yield Calculations'!$F$4,'Yield Calculations'!F597,"Too Many Lanes"))))</f>
        <v>Too Many Lanes</v>
      </c>
      <c r="K597" s="83">
        <v>590</v>
      </c>
      <c r="L597" s="83" t="e">
        <f>Worksheets!$X$24*(K597-0.5)</f>
        <v>#VALUE!</v>
      </c>
      <c r="M597" s="90" t="e">
        <f>IF(Worksheets!$AA$24&gt;=K597,Worksheets!$L$45*Worksheets!$AD$29*(1-Worksheets!$AD$29)^('Yield Calculations'!K597-1),0)</f>
        <v>#VALUE!</v>
      </c>
      <c r="N597" s="90" t="e">
        <f>IF(Worksheets!$AA$24&gt;=K597,(Worksheets!$L$45-SUM($N$7:N596))*(((2*Worksheets!$L$44*(1-Worksheets!$L$44)*Worksheets!$AD$29)+(Worksheets!$L$44^2*Worksheets!$AD$29^2))/Worksheets!$L$45),0)</f>
        <v>#VALUE!</v>
      </c>
      <c r="O597" s="90" t="e">
        <f>IF(Worksheets!$AA$24&gt;=K597,(Worksheets!$L$45-SUM($O$7:O596))*((Worksheets!$L$44^3*Worksheets!$AD$29^3+3*Worksheets!$L$44^2*(1-Worksheets!$L$44)*Worksheets!$AD$29^2+3*Worksheets!$L$44*(1-Worksheets!$L$44)^2*Worksheets!$AD$29)/Worksheets!$L$45),0)</f>
        <v>#VALUE!</v>
      </c>
      <c r="P597" s="90" t="e">
        <f>IF(Worksheets!$AA$24&gt;=K597,(Worksheets!$L$45-SUM($P$7:P596))*((Worksheets!$L$44^4*Worksheets!$AD$29^4+4*Worksheets!$L$44^3*(1-Worksheets!$L$44)*Worksheets!$AD$29^3+6*Worksheets!$L$44^2*(1-Worksheets!$L$44)^2*Worksheets!$AD$29^2+4*Worksheets!$L$44*(1-Worksheets!$L$44^3)*Worksheets!$AD$29)/Worksheets!$L$45),0)</f>
        <v>#VALUE!</v>
      </c>
      <c r="Q597" s="90" t="str">
        <f>IF(Worksheets!$I$45='Yield Calculations'!$M$4,'Yield Calculations'!L597*'Yield Calculations'!M597,IF(Worksheets!$I$45='Yield Calculations'!$N$4,'Yield Calculations'!L597*'Yield Calculations'!N597,IF(Worksheets!$I$45='Yield Calculations'!$O$4,'Yield Calculations'!L597*'Yield Calculations'!O597,IF(Worksheets!$I$45='Yield Calculations'!$P$4,'Yield Calculations'!L597*'Yield Calculations'!P597,"Too Many Lanes"))))</f>
        <v>Too Many Lanes</v>
      </c>
      <c r="R597" s="90" t="str">
        <f>IF(Worksheets!$I$45='Yield Calculations'!$M$4,'Yield Calculations'!M597,IF(Worksheets!$I$45='Yield Calculations'!$N$4,'Yield Calculations'!N597,IF(Worksheets!$I$45='Yield Calculations'!$O$4,'Yield Calculations'!O597,IF(Worksheets!$I$45='Yield Calculations'!$P$4,'Yield Calculations'!P597,"Too Many Lanes"))))</f>
        <v>Too Many Lanes</v>
      </c>
    </row>
    <row r="598" spans="1:18">
      <c r="A598" s="83">
        <f t="shared" si="9"/>
        <v>591</v>
      </c>
      <c r="B598" s="83" t="e">
        <f>Worksheets!$S$24*(A598-0.5)</f>
        <v>#VALUE!</v>
      </c>
      <c r="C598" s="90" t="e">
        <f>IF(Worksheets!$V$24&gt;=A598,Worksheets!$G$45*Worksheets!$AD$29*(1-Worksheets!$AD$29)^('Yield Calculations'!A598-1),0)</f>
        <v>#VALUE!</v>
      </c>
      <c r="D598" s="90" t="e">
        <f>IF(Worksheets!$V$24&gt;=A598,(Worksheets!$G$45-SUM($D$7:D597))*(((2*Worksheets!$G$44*(1-Worksheets!$G$44)*Worksheets!$AD$29)+(Worksheets!$G$44^2*Worksheets!$AD$29^2))/Worksheets!$G$45),0)</f>
        <v>#VALUE!</v>
      </c>
      <c r="E598" s="90" t="e">
        <f>IF(Worksheets!$V$24&gt;=A598,(Worksheets!$G$45-SUM($E$7:E597))*((Worksheets!$G$44^3*Worksheets!$AD$29^3+3*Worksheets!$G$44^2*(1-Worksheets!$G$44)*Worksheets!$AD$29^2+3*Worksheets!$G$44*(1-Worksheets!$G$44)^2*Worksheets!$AD$29)/Worksheets!$G$45),0)</f>
        <v>#VALUE!</v>
      </c>
      <c r="F598" s="90" t="e">
        <f>IF(Worksheets!$V$24&gt;=A598,(Worksheets!$G$45-SUM($F$7:F597))*((Worksheets!$G$44^4*Worksheets!$AD$29^4+4*Worksheets!$G$44^3*(1-Worksheets!$G$44)*Worksheets!$AD$29^3+6*Worksheets!$G$44^2*(1-Worksheets!$G$44)^2*Worksheets!$AD$29^2+4*Worksheets!$G$44*(1-Worksheets!$G$44^3)*Worksheets!$AD$29)/Worksheets!$G$45),0)</f>
        <v>#VALUE!</v>
      </c>
      <c r="G598" s="90" t="str">
        <f>IF(Worksheets!$D$45='Yield Calculations'!$C$4,'Yield Calculations'!B598*'Yield Calculations'!C598,IF(Worksheets!$D$45='Yield Calculations'!$D$4,'Yield Calculations'!B598*'Yield Calculations'!D598,IF(Worksheets!$D$45='Yield Calculations'!$E$4,'Yield Calculations'!B598*'Yield Calculations'!E598,IF(Worksheets!$D$45='Yield Calculations'!$F$4,'Yield Calculations'!B598*'Yield Calculations'!F598,"Too Many Lanes"))))</f>
        <v>Too Many Lanes</v>
      </c>
      <c r="H598" s="90" t="str">
        <f>IF(Worksheets!$D$45='Yield Calculations'!$C$4,'Yield Calculations'!C598,IF(Worksheets!$D$45='Yield Calculations'!$D$4,'Yield Calculations'!D598,IF(Worksheets!$D$45='Yield Calculations'!$E$4,'Yield Calculations'!E598,IF(Worksheets!$D$45='Yield Calculations'!$F$4,'Yield Calculations'!F598,"Too Many Lanes"))))</f>
        <v>Too Many Lanes</v>
      </c>
      <c r="K598" s="83">
        <v>591</v>
      </c>
      <c r="L598" s="83" t="e">
        <f>Worksheets!$X$24*(K598-0.5)</f>
        <v>#VALUE!</v>
      </c>
      <c r="M598" s="90" t="e">
        <f>IF(Worksheets!$AA$24&gt;=K598,Worksheets!$L$45*Worksheets!$AD$29*(1-Worksheets!$AD$29)^('Yield Calculations'!K598-1),0)</f>
        <v>#VALUE!</v>
      </c>
      <c r="N598" s="90" t="e">
        <f>IF(Worksheets!$AA$24&gt;=K598,(Worksheets!$L$45-SUM($N$7:N597))*(((2*Worksheets!$L$44*(1-Worksheets!$L$44)*Worksheets!$AD$29)+(Worksheets!$L$44^2*Worksheets!$AD$29^2))/Worksheets!$L$45),0)</f>
        <v>#VALUE!</v>
      </c>
      <c r="O598" s="90" t="e">
        <f>IF(Worksheets!$AA$24&gt;=K598,(Worksheets!$L$45-SUM($O$7:O597))*((Worksheets!$L$44^3*Worksheets!$AD$29^3+3*Worksheets!$L$44^2*(1-Worksheets!$L$44)*Worksheets!$AD$29^2+3*Worksheets!$L$44*(1-Worksheets!$L$44)^2*Worksheets!$AD$29)/Worksheets!$L$45),0)</f>
        <v>#VALUE!</v>
      </c>
      <c r="P598" s="90" t="e">
        <f>IF(Worksheets!$AA$24&gt;=K598,(Worksheets!$L$45-SUM($P$7:P597))*((Worksheets!$L$44^4*Worksheets!$AD$29^4+4*Worksheets!$L$44^3*(1-Worksheets!$L$44)*Worksheets!$AD$29^3+6*Worksheets!$L$44^2*(1-Worksheets!$L$44)^2*Worksheets!$AD$29^2+4*Worksheets!$L$44*(1-Worksheets!$L$44^3)*Worksheets!$AD$29)/Worksheets!$L$45),0)</f>
        <v>#VALUE!</v>
      </c>
      <c r="Q598" s="90" t="str">
        <f>IF(Worksheets!$I$45='Yield Calculations'!$M$4,'Yield Calculations'!L598*'Yield Calculations'!M598,IF(Worksheets!$I$45='Yield Calculations'!$N$4,'Yield Calculations'!L598*'Yield Calculations'!N598,IF(Worksheets!$I$45='Yield Calculations'!$O$4,'Yield Calculations'!L598*'Yield Calculations'!O598,IF(Worksheets!$I$45='Yield Calculations'!$P$4,'Yield Calculations'!L598*'Yield Calculations'!P598,"Too Many Lanes"))))</f>
        <v>Too Many Lanes</v>
      </c>
      <c r="R598" s="90" t="str">
        <f>IF(Worksheets!$I$45='Yield Calculations'!$M$4,'Yield Calculations'!M598,IF(Worksheets!$I$45='Yield Calculations'!$N$4,'Yield Calculations'!N598,IF(Worksheets!$I$45='Yield Calculations'!$O$4,'Yield Calculations'!O598,IF(Worksheets!$I$45='Yield Calculations'!$P$4,'Yield Calculations'!P598,"Too Many Lanes"))))</f>
        <v>Too Many Lanes</v>
      </c>
    </row>
    <row r="599" spans="1:18">
      <c r="A599" s="83">
        <f t="shared" si="9"/>
        <v>592</v>
      </c>
      <c r="B599" s="83" t="e">
        <f>Worksheets!$S$24*(A599-0.5)</f>
        <v>#VALUE!</v>
      </c>
      <c r="C599" s="90" t="e">
        <f>IF(Worksheets!$V$24&gt;=A599,Worksheets!$G$45*Worksheets!$AD$29*(1-Worksheets!$AD$29)^('Yield Calculations'!A599-1),0)</f>
        <v>#VALUE!</v>
      </c>
      <c r="D599" s="90" t="e">
        <f>IF(Worksheets!$V$24&gt;=A599,(Worksheets!$G$45-SUM($D$7:D598))*(((2*Worksheets!$G$44*(1-Worksheets!$G$44)*Worksheets!$AD$29)+(Worksheets!$G$44^2*Worksheets!$AD$29^2))/Worksheets!$G$45),0)</f>
        <v>#VALUE!</v>
      </c>
      <c r="E599" s="90" t="e">
        <f>IF(Worksheets!$V$24&gt;=A599,(Worksheets!$G$45-SUM($E$7:E598))*((Worksheets!$G$44^3*Worksheets!$AD$29^3+3*Worksheets!$G$44^2*(1-Worksheets!$G$44)*Worksheets!$AD$29^2+3*Worksheets!$G$44*(1-Worksheets!$G$44)^2*Worksheets!$AD$29)/Worksheets!$G$45),0)</f>
        <v>#VALUE!</v>
      </c>
      <c r="F599" s="90" t="e">
        <f>IF(Worksheets!$V$24&gt;=A599,(Worksheets!$G$45-SUM($F$7:F598))*((Worksheets!$G$44^4*Worksheets!$AD$29^4+4*Worksheets!$G$44^3*(1-Worksheets!$G$44)*Worksheets!$AD$29^3+6*Worksheets!$G$44^2*(1-Worksheets!$G$44)^2*Worksheets!$AD$29^2+4*Worksheets!$G$44*(1-Worksheets!$G$44^3)*Worksheets!$AD$29)/Worksheets!$G$45),0)</f>
        <v>#VALUE!</v>
      </c>
      <c r="G599" s="90" t="str">
        <f>IF(Worksheets!$D$45='Yield Calculations'!$C$4,'Yield Calculations'!B599*'Yield Calculations'!C599,IF(Worksheets!$D$45='Yield Calculations'!$D$4,'Yield Calculations'!B599*'Yield Calculations'!D599,IF(Worksheets!$D$45='Yield Calculations'!$E$4,'Yield Calculations'!B599*'Yield Calculations'!E599,IF(Worksheets!$D$45='Yield Calculations'!$F$4,'Yield Calculations'!B599*'Yield Calculations'!F599,"Too Many Lanes"))))</f>
        <v>Too Many Lanes</v>
      </c>
      <c r="H599" s="90" t="str">
        <f>IF(Worksheets!$D$45='Yield Calculations'!$C$4,'Yield Calculations'!C599,IF(Worksheets!$D$45='Yield Calculations'!$D$4,'Yield Calculations'!D599,IF(Worksheets!$D$45='Yield Calculations'!$E$4,'Yield Calculations'!E599,IF(Worksheets!$D$45='Yield Calculations'!$F$4,'Yield Calculations'!F599,"Too Many Lanes"))))</f>
        <v>Too Many Lanes</v>
      </c>
      <c r="K599" s="83">
        <v>592</v>
      </c>
      <c r="L599" s="83" t="e">
        <f>Worksheets!$X$24*(K599-0.5)</f>
        <v>#VALUE!</v>
      </c>
      <c r="M599" s="90" t="e">
        <f>IF(Worksheets!$AA$24&gt;=K599,Worksheets!$L$45*Worksheets!$AD$29*(1-Worksheets!$AD$29)^('Yield Calculations'!K599-1),0)</f>
        <v>#VALUE!</v>
      </c>
      <c r="N599" s="90" t="e">
        <f>IF(Worksheets!$AA$24&gt;=K599,(Worksheets!$L$45-SUM($N$7:N598))*(((2*Worksheets!$L$44*(1-Worksheets!$L$44)*Worksheets!$AD$29)+(Worksheets!$L$44^2*Worksheets!$AD$29^2))/Worksheets!$L$45),0)</f>
        <v>#VALUE!</v>
      </c>
      <c r="O599" s="90" t="e">
        <f>IF(Worksheets!$AA$24&gt;=K599,(Worksheets!$L$45-SUM($O$7:O598))*((Worksheets!$L$44^3*Worksheets!$AD$29^3+3*Worksheets!$L$44^2*(1-Worksheets!$L$44)*Worksheets!$AD$29^2+3*Worksheets!$L$44*(1-Worksheets!$L$44)^2*Worksheets!$AD$29)/Worksheets!$L$45),0)</f>
        <v>#VALUE!</v>
      </c>
      <c r="P599" s="90" t="e">
        <f>IF(Worksheets!$AA$24&gt;=K599,(Worksheets!$L$45-SUM($P$7:P598))*((Worksheets!$L$44^4*Worksheets!$AD$29^4+4*Worksheets!$L$44^3*(1-Worksheets!$L$44)*Worksheets!$AD$29^3+6*Worksheets!$L$44^2*(1-Worksheets!$L$44)^2*Worksheets!$AD$29^2+4*Worksheets!$L$44*(1-Worksheets!$L$44^3)*Worksheets!$AD$29)/Worksheets!$L$45),0)</f>
        <v>#VALUE!</v>
      </c>
      <c r="Q599" s="90" t="str">
        <f>IF(Worksheets!$I$45='Yield Calculations'!$M$4,'Yield Calculations'!L599*'Yield Calculations'!M599,IF(Worksheets!$I$45='Yield Calculations'!$N$4,'Yield Calculations'!L599*'Yield Calculations'!N599,IF(Worksheets!$I$45='Yield Calculations'!$O$4,'Yield Calculations'!L599*'Yield Calculations'!O599,IF(Worksheets!$I$45='Yield Calculations'!$P$4,'Yield Calculations'!L599*'Yield Calculations'!P599,"Too Many Lanes"))))</f>
        <v>Too Many Lanes</v>
      </c>
      <c r="R599" s="90" t="str">
        <f>IF(Worksheets!$I$45='Yield Calculations'!$M$4,'Yield Calculations'!M599,IF(Worksheets!$I$45='Yield Calculations'!$N$4,'Yield Calculations'!N599,IF(Worksheets!$I$45='Yield Calculations'!$O$4,'Yield Calculations'!O599,IF(Worksheets!$I$45='Yield Calculations'!$P$4,'Yield Calculations'!P599,"Too Many Lanes"))))</f>
        <v>Too Many Lanes</v>
      </c>
    </row>
    <row r="600" spans="1:18">
      <c r="A600" s="83">
        <f t="shared" si="9"/>
        <v>593</v>
      </c>
      <c r="B600" s="83" t="e">
        <f>Worksheets!$S$24*(A600-0.5)</f>
        <v>#VALUE!</v>
      </c>
      <c r="C600" s="90" t="e">
        <f>IF(Worksheets!$V$24&gt;=A600,Worksheets!$G$45*Worksheets!$AD$29*(1-Worksheets!$AD$29)^('Yield Calculations'!A600-1),0)</f>
        <v>#VALUE!</v>
      </c>
      <c r="D600" s="90" t="e">
        <f>IF(Worksheets!$V$24&gt;=A600,(Worksheets!$G$45-SUM($D$7:D599))*(((2*Worksheets!$G$44*(1-Worksheets!$G$44)*Worksheets!$AD$29)+(Worksheets!$G$44^2*Worksheets!$AD$29^2))/Worksheets!$G$45),0)</f>
        <v>#VALUE!</v>
      </c>
      <c r="E600" s="90" t="e">
        <f>IF(Worksheets!$V$24&gt;=A600,(Worksheets!$G$45-SUM($E$7:E599))*((Worksheets!$G$44^3*Worksheets!$AD$29^3+3*Worksheets!$G$44^2*(1-Worksheets!$G$44)*Worksheets!$AD$29^2+3*Worksheets!$G$44*(1-Worksheets!$G$44)^2*Worksheets!$AD$29)/Worksheets!$G$45),0)</f>
        <v>#VALUE!</v>
      </c>
      <c r="F600" s="90" t="e">
        <f>IF(Worksheets!$V$24&gt;=A600,(Worksheets!$G$45-SUM($F$7:F599))*((Worksheets!$G$44^4*Worksheets!$AD$29^4+4*Worksheets!$G$44^3*(1-Worksheets!$G$44)*Worksheets!$AD$29^3+6*Worksheets!$G$44^2*(1-Worksheets!$G$44)^2*Worksheets!$AD$29^2+4*Worksheets!$G$44*(1-Worksheets!$G$44^3)*Worksheets!$AD$29)/Worksheets!$G$45),0)</f>
        <v>#VALUE!</v>
      </c>
      <c r="G600" s="90" t="str">
        <f>IF(Worksheets!$D$45='Yield Calculations'!$C$4,'Yield Calculations'!B600*'Yield Calculations'!C600,IF(Worksheets!$D$45='Yield Calculations'!$D$4,'Yield Calculations'!B600*'Yield Calculations'!D600,IF(Worksheets!$D$45='Yield Calculations'!$E$4,'Yield Calculations'!B600*'Yield Calculations'!E600,IF(Worksheets!$D$45='Yield Calculations'!$F$4,'Yield Calculations'!B600*'Yield Calculations'!F600,"Too Many Lanes"))))</f>
        <v>Too Many Lanes</v>
      </c>
      <c r="H600" s="90" t="str">
        <f>IF(Worksheets!$D$45='Yield Calculations'!$C$4,'Yield Calculations'!C600,IF(Worksheets!$D$45='Yield Calculations'!$D$4,'Yield Calculations'!D600,IF(Worksheets!$D$45='Yield Calculations'!$E$4,'Yield Calculations'!E600,IF(Worksheets!$D$45='Yield Calculations'!$F$4,'Yield Calculations'!F600,"Too Many Lanes"))))</f>
        <v>Too Many Lanes</v>
      </c>
      <c r="K600" s="83">
        <v>593</v>
      </c>
      <c r="L600" s="83" t="e">
        <f>Worksheets!$X$24*(K600-0.5)</f>
        <v>#VALUE!</v>
      </c>
      <c r="M600" s="90" t="e">
        <f>IF(Worksheets!$AA$24&gt;=K600,Worksheets!$L$45*Worksheets!$AD$29*(1-Worksheets!$AD$29)^('Yield Calculations'!K600-1),0)</f>
        <v>#VALUE!</v>
      </c>
      <c r="N600" s="90" t="e">
        <f>IF(Worksheets!$AA$24&gt;=K600,(Worksheets!$L$45-SUM($N$7:N599))*(((2*Worksheets!$L$44*(1-Worksheets!$L$44)*Worksheets!$AD$29)+(Worksheets!$L$44^2*Worksheets!$AD$29^2))/Worksheets!$L$45),0)</f>
        <v>#VALUE!</v>
      </c>
      <c r="O600" s="90" t="e">
        <f>IF(Worksheets!$AA$24&gt;=K600,(Worksheets!$L$45-SUM($O$7:O599))*((Worksheets!$L$44^3*Worksheets!$AD$29^3+3*Worksheets!$L$44^2*(1-Worksheets!$L$44)*Worksheets!$AD$29^2+3*Worksheets!$L$44*(1-Worksheets!$L$44)^2*Worksheets!$AD$29)/Worksheets!$L$45),0)</f>
        <v>#VALUE!</v>
      </c>
      <c r="P600" s="90" t="e">
        <f>IF(Worksheets!$AA$24&gt;=K600,(Worksheets!$L$45-SUM($P$7:P599))*((Worksheets!$L$44^4*Worksheets!$AD$29^4+4*Worksheets!$L$44^3*(1-Worksheets!$L$44)*Worksheets!$AD$29^3+6*Worksheets!$L$44^2*(1-Worksheets!$L$44)^2*Worksheets!$AD$29^2+4*Worksheets!$L$44*(1-Worksheets!$L$44^3)*Worksheets!$AD$29)/Worksheets!$L$45),0)</f>
        <v>#VALUE!</v>
      </c>
      <c r="Q600" s="90" t="str">
        <f>IF(Worksheets!$I$45='Yield Calculations'!$M$4,'Yield Calculations'!L600*'Yield Calculations'!M600,IF(Worksheets!$I$45='Yield Calculations'!$N$4,'Yield Calculations'!L600*'Yield Calculations'!N600,IF(Worksheets!$I$45='Yield Calculations'!$O$4,'Yield Calculations'!L600*'Yield Calculations'!O600,IF(Worksheets!$I$45='Yield Calculations'!$P$4,'Yield Calculations'!L600*'Yield Calculations'!P600,"Too Many Lanes"))))</f>
        <v>Too Many Lanes</v>
      </c>
      <c r="R600" s="90" t="str">
        <f>IF(Worksheets!$I$45='Yield Calculations'!$M$4,'Yield Calculations'!M600,IF(Worksheets!$I$45='Yield Calculations'!$N$4,'Yield Calculations'!N600,IF(Worksheets!$I$45='Yield Calculations'!$O$4,'Yield Calculations'!O600,IF(Worksheets!$I$45='Yield Calculations'!$P$4,'Yield Calculations'!P600,"Too Many Lanes"))))</f>
        <v>Too Many Lanes</v>
      </c>
    </row>
    <row r="601" spans="1:18">
      <c r="A601" s="83">
        <f t="shared" si="9"/>
        <v>594</v>
      </c>
      <c r="B601" s="83" t="e">
        <f>Worksheets!$S$24*(A601-0.5)</f>
        <v>#VALUE!</v>
      </c>
      <c r="C601" s="90" t="e">
        <f>IF(Worksheets!$V$24&gt;=A601,Worksheets!$G$45*Worksheets!$AD$29*(1-Worksheets!$AD$29)^('Yield Calculations'!A601-1),0)</f>
        <v>#VALUE!</v>
      </c>
      <c r="D601" s="90" t="e">
        <f>IF(Worksheets!$V$24&gt;=A601,(Worksheets!$G$45-SUM($D$7:D600))*(((2*Worksheets!$G$44*(1-Worksheets!$G$44)*Worksheets!$AD$29)+(Worksheets!$G$44^2*Worksheets!$AD$29^2))/Worksheets!$G$45),0)</f>
        <v>#VALUE!</v>
      </c>
      <c r="E601" s="90" t="e">
        <f>IF(Worksheets!$V$24&gt;=A601,(Worksheets!$G$45-SUM($E$7:E600))*((Worksheets!$G$44^3*Worksheets!$AD$29^3+3*Worksheets!$G$44^2*(1-Worksheets!$G$44)*Worksheets!$AD$29^2+3*Worksheets!$G$44*(1-Worksheets!$G$44)^2*Worksheets!$AD$29)/Worksheets!$G$45),0)</f>
        <v>#VALUE!</v>
      </c>
      <c r="F601" s="90" t="e">
        <f>IF(Worksheets!$V$24&gt;=A601,(Worksheets!$G$45-SUM($F$7:F600))*((Worksheets!$G$44^4*Worksheets!$AD$29^4+4*Worksheets!$G$44^3*(1-Worksheets!$G$44)*Worksheets!$AD$29^3+6*Worksheets!$G$44^2*(1-Worksheets!$G$44)^2*Worksheets!$AD$29^2+4*Worksheets!$G$44*(1-Worksheets!$G$44^3)*Worksheets!$AD$29)/Worksheets!$G$45),0)</f>
        <v>#VALUE!</v>
      </c>
      <c r="G601" s="90" t="str">
        <f>IF(Worksheets!$D$45='Yield Calculations'!$C$4,'Yield Calculations'!B601*'Yield Calculations'!C601,IF(Worksheets!$D$45='Yield Calculations'!$D$4,'Yield Calculations'!B601*'Yield Calculations'!D601,IF(Worksheets!$D$45='Yield Calculations'!$E$4,'Yield Calculations'!B601*'Yield Calculations'!E601,IF(Worksheets!$D$45='Yield Calculations'!$F$4,'Yield Calculations'!B601*'Yield Calculations'!F601,"Too Many Lanes"))))</f>
        <v>Too Many Lanes</v>
      </c>
      <c r="H601" s="90" t="str">
        <f>IF(Worksheets!$D$45='Yield Calculations'!$C$4,'Yield Calculations'!C601,IF(Worksheets!$D$45='Yield Calculations'!$D$4,'Yield Calculations'!D601,IF(Worksheets!$D$45='Yield Calculations'!$E$4,'Yield Calculations'!E601,IF(Worksheets!$D$45='Yield Calculations'!$F$4,'Yield Calculations'!F601,"Too Many Lanes"))))</f>
        <v>Too Many Lanes</v>
      </c>
      <c r="K601" s="83">
        <v>594</v>
      </c>
      <c r="L601" s="83" t="e">
        <f>Worksheets!$X$24*(K601-0.5)</f>
        <v>#VALUE!</v>
      </c>
      <c r="M601" s="90" t="e">
        <f>IF(Worksheets!$AA$24&gt;=K601,Worksheets!$L$45*Worksheets!$AD$29*(1-Worksheets!$AD$29)^('Yield Calculations'!K601-1),0)</f>
        <v>#VALUE!</v>
      </c>
      <c r="N601" s="90" t="e">
        <f>IF(Worksheets!$AA$24&gt;=K601,(Worksheets!$L$45-SUM($N$7:N600))*(((2*Worksheets!$L$44*(1-Worksheets!$L$44)*Worksheets!$AD$29)+(Worksheets!$L$44^2*Worksheets!$AD$29^2))/Worksheets!$L$45),0)</f>
        <v>#VALUE!</v>
      </c>
      <c r="O601" s="90" t="e">
        <f>IF(Worksheets!$AA$24&gt;=K601,(Worksheets!$L$45-SUM($O$7:O600))*((Worksheets!$L$44^3*Worksheets!$AD$29^3+3*Worksheets!$L$44^2*(1-Worksheets!$L$44)*Worksheets!$AD$29^2+3*Worksheets!$L$44*(1-Worksheets!$L$44)^2*Worksheets!$AD$29)/Worksheets!$L$45),0)</f>
        <v>#VALUE!</v>
      </c>
      <c r="P601" s="90" t="e">
        <f>IF(Worksheets!$AA$24&gt;=K601,(Worksheets!$L$45-SUM($P$7:P600))*((Worksheets!$L$44^4*Worksheets!$AD$29^4+4*Worksheets!$L$44^3*(1-Worksheets!$L$44)*Worksheets!$AD$29^3+6*Worksheets!$L$44^2*(1-Worksheets!$L$44)^2*Worksheets!$AD$29^2+4*Worksheets!$L$44*(1-Worksheets!$L$44^3)*Worksheets!$AD$29)/Worksheets!$L$45),0)</f>
        <v>#VALUE!</v>
      </c>
      <c r="Q601" s="90" t="str">
        <f>IF(Worksheets!$I$45='Yield Calculations'!$M$4,'Yield Calculations'!L601*'Yield Calculations'!M601,IF(Worksheets!$I$45='Yield Calculations'!$N$4,'Yield Calculations'!L601*'Yield Calculations'!N601,IF(Worksheets!$I$45='Yield Calculations'!$O$4,'Yield Calculations'!L601*'Yield Calculations'!O601,IF(Worksheets!$I$45='Yield Calculations'!$P$4,'Yield Calculations'!L601*'Yield Calculations'!P601,"Too Many Lanes"))))</f>
        <v>Too Many Lanes</v>
      </c>
      <c r="R601" s="90" t="str">
        <f>IF(Worksheets!$I$45='Yield Calculations'!$M$4,'Yield Calculations'!M601,IF(Worksheets!$I$45='Yield Calculations'!$N$4,'Yield Calculations'!N601,IF(Worksheets!$I$45='Yield Calculations'!$O$4,'Yield Calculations'!O601,IF(Worksheets!$I$45='Yield Calculations'!$P$4,'Yield Calculations'!P601,"Too Many Lanes"))))</f>
        <v>Too Many Lanes</v>
      </c>
    </row>
    <row r="602" spans="1:18">
      <c r="A602" s="83">
        <f t="shared" si="9"/>
        <v>595</v>
      </c>
      <c r="B602" s="83" t="e">
        <f>Worksheets!$S$24*(A602-0.5)</f>
        <v>#VALUE!</v>
      </c>
      <c r="C602" s="90" t="e">
        <f>IF(Worksheets!$V$24&gt;=A602,Worksheets!$G$45*Worksheets!$AD$29*(1-Worksheets!$AD$29)^('Yield Calculations'!A602-1),0)</f>
        <v>#VALUE!</v>
      </c>
      <c r="D602" s="90" t="e">
        <f>IF(Worksheets!$V$24&gt;=A602,(Worksheets!$G$45-SUM($D$7:D601))*(((2*Worksheets!$G$44*(1-Worksheets!$G$44)*Worksheets!$AD$29)+(Worksheets!$G$44^2*Worksheets!$AD$29^2))/Worksheets!$G$45),0)</f>
        <v>#VALUE!</v>
      </c>
      <c r="E602" s="90" t="e">
        <f>IF(Worksheets!$V$24&gt;=A602,(Worksheets!$G$45-SUM($E$7:E601))*((Worksheets!$G$44^3*Worksheets!$AD$29^3+3*Worksheets!$G$44^2*(1-Worksheets!$G$44)*Worksheets!$AD$29^2+3*Worksheets!$G$44*(1-Worksheets!$G$44)^2*Worksheets!$AD$29)/Worksheets!$G$45),0)</f>
        <v>#VALUE!</v>
      </c>
      <c r="F602" s="90" t="e">
        <f>IF(Worksheets!$V$24&gt;=A602,(Worksheets!$G$45-SUM($F$7:F601))*((Worksheets!$G$44^4*Worksheets!$AD$29^4+4*Worksheets!$G$44^3*(1-Worksheets!$G$44)*Worksheets!$AD$29^3+6*Worksheets!$G$44^2*(1-Worksheets!$G$44)^2*Worksheets!$AD$29^2+4*Worksheets!$G$44*(1-Worksheets!$G$44^3)*Worksheets!$AD$29)/Worksheets!$G$45),0)</f>
        <v>#VALUE!</v>
      </c>
      <c r="G602" s="90" t="str">
        <f>IF(Worksheets!$D$45='Yield Calculations'!$C$4,'Yield Calculations'!B602*'Yield Calculations'!C602,IF(Worksheets!$D$45='Yield Calculations'!$D$4,'Yield Calculations'!B602*'Yield Calculations'!D602,IF(Worksheets!$D$45='Yield Calculations'!$E$4,'Yield Calculations'!B602*'Yield Calculations'!E602,IF(Worksheets!$D$45='Yield Calculations'!$F$4,'Yield Calculations'!B602*'Yield Calculations'!F602,"Too Many Lanes"))))</f>
        <v>Too Many Lanes</v>
      </c>
      <c r="H602" s="90" t="str">
        <f>IF(Worksheets!$D$45='Yield Calculations'!$C$4,'Yield Calculations'!C602,IF(Worksheets!$D$45='Yield Calculations'!$D$4,'Yield Calculations'!D602,IF(Worksheets!$D$45='Yield Calculations'!$E$4,'Yield Calculations'!E602,IF(Worksheets!$D$45='Yield Calculations'!$F$4,'Yield Calculations'!F602,"Too Many Lanes"))))</f>
        <v>Too Many Lanes</v>
      </c>
      <c r="K602" s="83">
        <v>595</v>
      </c>
      <c r="L602" s="83" t="e">
        <f>Worksheets!$X$24*(K602-0.5)</f>
        <v>#VALUE!</v>
      </c>
      <c r="M602" s="90" t="e">
        <f>IF(Worksheets!$AA$24&gt;=K602,Worksheets!$L$45*Worksheets!$AD$29*(1-Worksheets!$AD$29)^('Yield Calculations'!K602-1),0)</f>
        <v>#VALUE!</v>
      </c>
      <c r="N602" s="90" t="e">
        <f>IF(Worksheets!$AA$24&gt;=K602,(Worksheets!$L$45-SUM($N$7:N601))*(((2*Worksheets!$L$44*(1-Worksheets!$L$44)*Worksheets!$AD$29)+(Worksheets!$L$44^2*Worksheets!$AD$29^2))/Worksheets!$L$45),0)</f>
        <v>#VALUE!</v>
      </c>
      <c r="O602" s="90" t="e">
        <f>IF(Worksheets!$AA$24&gt;=K602,(Worksheets!$L$45-SUM($O$7:O601))*((Worksheets!$L$44^3*Worksheets!$AD$29^3+3*Worksheets!$L$44^2*(1-Worksheets!$L$44)*Worksheets!$AD$29^2+3*Worksheets!$L$44*(1-Worksheets!$L$44)^2*Worksheets!$AD$29)/Worksheets!$L$45),0)</f>
        <v>#VALUE!</v>
      </c>
      <c r="P602" s="90" t="e">
        <f>IF(Worksheets!$AA$24&gt;=K602,(Worksheets!$L$45-SUM($P$7:P601))*((Worksheets!$L$44^4*Worksheets!$AD$29^4+4*Worksheets!$L$44^3*(1-Worksheets!$L$44)*Worksheets!$AD$29^3+6*Worksheets!$L$44^2*(1-Worksheets!$L$44)^2*Worksheets!$AD$29^2+4*Worksheets!$L$44*(1-Worksheets!$L$44^3)*Worksheets!$AD$29)/Worksheets!$L$45),0)</f>
        <v>#VALUE!</v>
      </c>
      <c r="Q602" s="90" t="str">
        <f>IF(Worksheets!$I$45='Yield Calculations'!$M$4,'Yield Calculations'!L602*'Yield Calculations'!M602,IF(Worksheets!$I$45='Yield Calculations'!$N$4,'Yield Calculations'!L602*'Yield Calculations'!N602,IF(Worksheets!$I$45='Yield Calculations'!$O$4,'Yield Calculations'!L602*'Yield Calculations'!O602,IF(Worksheets!$I$45='Yield Calculations'!$P$4,'Yield Calculations'!L602*'Yield Calculations'!P602,"Too Many Lanes"))))</f>
        <v>Too Many Lanes</v>
      </c>
      <c r="R602" s="90" t="str">
        <f>IF(Worksheets!$I$45='Yield Calculations'!$M$4,'Yield Calculations'!M602,IF(Worksheets!$I$45='Yield Calculations'!$N$4,'Yield Calculations'!N602,IF(Worksheets!$I$45='Yield Calculations'!$O$4,'Yield Calculations'!O602,IF(Worksheets!$I$45='Yield Calculations'!$P$4,'Yield Calculations'!P602,"Too Many Lanes"))))</f>
        <v>Too Many Lanes</v>
      </c>
    </row>
    <row r="603" spans="1:18">
      <c r="A603" s="83">
        <f t="shared" si="9"/>
        <v>596</v>
      </c>
      <c r="B603" s="83" t="e">
        <f>Worksheets!$S$24*(A603-0.5)</f>
        <v>#VALUE!</v>
      </c>
      <c r="C603" s="90" t="e">
        <f>IF(Worksheets!$V$24&gt;=A603,Worksheets!$G$45*Worksheets!$AD$29*(1-Worksheets!$AD$29)^('Yield Calculations'!A603-1),0)</f>
        <v>#VALUE!</v>
      </c>
      <c r="D603" s="90" t="e">
        <f>IF(Worksheets!$V$24&gt;=A603,(Worksheets!$G$45-SUM($D$7:D602))*(((2*Worksheets!$G$44*(1-Worksheets!$G$44)*Worksheets!$AD$29)+(Worksheets!$G$44^2*Worksheets!$AD$29^2))/Worksheets!$G$45),0)</f>
        <v>#VALUE!</v>
      </c>
      <c r="E603" s="90" t="e">
        <f>IF(Worksheets!$V$24&gt;=A603,(Worksheets!$G$45-SUM($E$7:E602))*((Worksheets!$G$44^3*Worksheets!$AD$29^3+3*Worksheets!$G$44^2*(1-Worksheets!$G$44)*Worksheets!$AD$29^2+3*Worksheets!$G$44*(1-Worksheets!$G$44)^2*Worksheets!$AD$29)/Worksheets!$G$45),0)</f>
        <v>#VALUE!</v>
      </c>
      <c r="F603" s="90" t="e">
        <f>IF(Worksheets!$V$24&gt;=A603,(Worksheets!$G$45-SUM($F$7:F602))*((Worksheets!$G$44^4*Worksheets!$AD$29^4+4*Worksheets!$G$44^3*(1-Worksheets!$G$44)*Worksheets!$AD$29^3+6*Worksheets!$G$44^2*(1-Worksheets!$G$44)^2*Worksheets!$AD$29^2+4*Worksheets!$G$44*(1-Worksheets!$G$44^3)*Worksheets!$AD$29)/Worksheets!$G$45),0)</f>
        <v>#VALUE!</v>
      </c>
      <c r="G603" s="90" t="str">
        <f>IF(Worksheets!$D$45='Yield Calculations'!$C$4,'Yield Calculations'!B603*'Yield Calculations'!C603,IF(Worksheets!$D$45='Yield Calculations'!$D$4,'Yield Calculations'!B603*'Yield Calculations'!D603,IF(Worksheets!$D$45='Yield Calculations'!$E$4,'Yield Calculations'!B603*'Yield Calculations'!E603,IF(Worksheets!$D$45='Yield Calculations'!$F$4,'Yield Calculations'!B603*'Yield Calculations'!F603,"Too Many Lanes"))))</f>
        <v>Too Many Lanes</v>
      </c>
      <c r="H603" s="90" t="str">
        <f>IF(Worksheets!$D$45='Yield Calculations'!$C$4,'Yield Calculations'!C603,IF(Worksheets!$D$45='Yield Calculations'!$D$4,'Yield Calculations'!D603,IF(Worksheets!$D$45='Yield Calculations'!$E$4,'Yield Calculations'!E603,IF(Worksheets!$D$45='Yield Calculations'!$F$4,'Yield Calculations'!F603,"Too Many Lanes"))))</f>
        <v>Too Many Lanes</v>
      </c>
      <c r="K603" s="83">
        <v>596</v>
      </c>
      <c r="L603" s="83" t="e">
        <f>Worksheets!$X$24*(K603-0.5)</f>
        <v>#VALUE!</v>
      </c>
      <c r="M603" s="90" t="e">
        <f>IF(Worksheets!$AA$24&gt;=K603,Worksheets!$L$45*Worksheets!$AD$29*(1-Worksheets!$AD$29)^('Yield Calculations'!K603-1),0)</f>
        <v>#VALUE!</v>
      </c>
      <c r="N603" s="90" t="e">
        <f>IF(Worksheets!$AA$24&gt;=K603,(Worksheets!$L$45-SUM($N$7:N602))*(((2*Worksheets!$L$44*(1-Worksheets!$L$44)*Worksheets!$AD$29)+(Worksheets!$L$44^2*Worksheets!$AD$29^2))/Worksheets!$L$45),0)</f>
        <v>#VALUE!</v>
      </c>
      <c r="O603" s="90" t="e">
        <f>IF(Worksheets!$AA$24&gt;=K603,(Worksheets!$L$45-SUM($O$7:O602))*((Worksheets!$L$44^3*Worksheets!$AD$29^3+3*Worksheets!$L$44^2*(1-Worksheets!$L$44)*Worksheets!$AD$29^2+3*Worksheets!$L$44*(1-Worksheets!$L$44)^2*Worksheets!$AD$29)/Worksheets!$L$45),0)</f>
        <v>#VALUE!</v>
      </c>
      <c r="P603" s="90" t="e">
        <f>IF(Worksheets!$AA$24&gt;=K603,(Worksheets!$L$45-SUM($P$7:P602))*((Worksheets!$L$44^4*Worksheets!$AD$29^4+4*Worksheets!$L$44^3*(1-Worksheets!$L$44)*Worksheets!$AD$29^3+6*Worksheets!$L$44^2*(1-Worksheets!$L$44)^2*Worksheets!$AD$29^2+4*Worksheets!$L$44*(1-Worksheets!$L$44^3)*Worksheets!$AD$29)/Worksheets!$L$45),0)</f>
        <v>#VALUE!</v>
      </c>
      <c r="Q603" s="90" t="str">
        <f>IF(Worksheets!$I$45='Yield Calculations'!$M$4,'Yield Calculations'!L603*'Yield Calculations'!M603,IF(Worksheets!$I$45='Yield Calculations'!$N$4,'Yield Calculations'!L603*'Yield Calculations'!N603,IF(Worksheets!$I$45='Yield Calculations'!$O$4,'Yield Calculations'!L603*'Yield Calculations'!O603,IF(Worksheets!$I$45='Yield Calculations'!$P$4,'Yield Calculations'!L603*'Yield Calculations'!P603,"Too Many Lanes"))))</f>
        <v>Too Many Lanes</v>
      </c>
      <c r="R603" s="90" t="str">
        <f>IF(Worksheets!$I$45='Yield Calculations'!$M$4,'Yield Calculations'!M603,IF(Worksheets!$I$45='Yield Calculations'!$N$4,'Yield Calculations'!N603,IF(Worksheets!$I$45='Yield Calculations'!$O$4,'Yield Calculations'!O603,IF(Worksheets!$I$45='Yield Calculations'!$P$4,'Yield Calculations'!P603,"Too Many Lanes"))))</f>
        <v>Too Many Lanes</v>
      </c>
    </row>
    <row r="604" spans="1:18">
      <c r="A604" s="83">
        <f t="shared" si="9"/>
        <v>597</v>
      </c>
      <c r="B604" s="83" t="e">
        <f>Worksheets!$S$24*(A604-0.5)</f>
        <v>#VALUE!</v>
      </c>
      <c r="C604" s="90" t="e">
        <f>IF(Worksheets!$V$24&gt;=A604,Worksheets!$G$45*Worksheets!$AD$29*(1-Worksheets!$AD$29)^('Yield Calculations'!A604-1),0)</f>
        <v>#VALUE!</v>
      </c>
      <c r="D604" s="90" t="e">
        <f>IF(Worksheets!$V$24&gt;=A604,(Worksheets!$G$45-SUM($D$7:D603))*(((2*Worksheets!$G$44*(1-Worksheets!$G$44)*Worksheets!$AD$29)+(Worksheets!$G$44^2*Worksheets!$AD$29^2))/Worksheets!$G$45),0)</f>
        <v>#VALUE!</v>
      </c>
      <c r="E604" s="90" t="e">
        <f>IF(Worksheets!$V$24&gt;=A604,(Worksheets!$G$45-SUM($E$7:E603))*((Worksheets!$G$44^3*Worksheets!$AD$29^3+3*Worksheets!$G$44^2*(1-Worksheets!$G$44)*Worksheets!$AD$29^2+3*Worksheets!$G$44*(1-Worksheets!$G$44)^2*Worksheets!$AD$29)/Worksheets!$G$45),0)</f>
        <v>#VALUE!</v>
      </c>
      <c r="F604" s="90" t="e">
        <f>IF(Worksheets!$V$24&gt;=A604,(Worksheets!$G$45-SUM($F$7:F603))*((Worksheets!$G$44^4*Worksheets!$AD$29^4+4*Worksheets!$G$44^3*(1-Worksheets!$G$44)*Worksheets!$AD$29^3+6*Worksheets!$G$44^2*(1-Worksheets!$G$44)^2*Worksheets!$AD$29^2+4*Worksheets!$G$44*(1-Worksheets!$G$44^3)*Worksheets!$AD$29)/Worksheets!$G$45),0)</f>
        <v>#VALUE!</v>
      </c>
      <c r="G604" s="90" t="str">
        <f>IF(Worksheets!$D$45='Yield Calculations'!$C$4,'Yield Calculations'!B604*'Yield Calculations'!C604,IF(Worksheets!$D$45='Yield Calculations'!$D$4,'Yield Calculations'!B604*'Yield Calculations'!D604,IF(Worksheets!$D$45='Yield Calculations'!$E$4,'Yield Calculations'!B604*'Yield Calculations'!E604,IF(Worksheets!$D$45='Yield Calculations'!$F$4,'Yield Calculations'!B604*'Yield Calculations'!F604,"Too Many Lanes"))))</f>
        <v>Too Many Lanes</v>
      </c>
      <c r="H604" s="90" t="str">
        <f>IF(Worksheets!$D$45='Yield Calculations'!$C$4,'Yield Calculations'!C604,IF(Worksheets!$D$45='Yield Calculations'!$D$4,'Yield Calculations'!D604,IF(Worksheets!$D$45='Yield Calculations'!$E$4,'Yield Calculations'!E604,IF(Worksheets!$D$45='Yield Calculations'!$F$4,'Yield Calculations'!F604,"Too Many Lanes"))))</f>
        <v>Too Many Lanes</v>
      </c>
      <c r="K604" s="83">
        <v>597</v>
      </c>
      <c r="L604" s="83" t="e">
        <f>Worksheets!$X$24*(K604-0.5)</f>
        <v>#VALUE!</v>
      </c>
      <c r="M604" s="90" t="e">
        <f>IF(Worksheets!$AA$24&gt;=K604,Worksheets!$L$45*Worksheets!$AD$29*(1-Worksheets!$AD$29)^('Yield Calculations'!K604-1),0)</f>
        <v>#VALUE!</v>
      </c>
      <c r="N604" s="90" t="e">
        <f>IF(Worksheets!$AA$24&gt;=K604,(Worksheets!$L$45-SUM($N$7:N603))*(((2*Worksheets!$L$44*(1-Worksheets!$L$44)*Worksheets!$AD$29)+(Worksheets!$L$44^2*Worksheets!$AD$29^2))/Worksheets!$L$45),0)</f>
        <v>#VALUE!</v>
      </c>
      <c r="O604" s="90" t="e">
        <f>IF(Worksheets!$AA$24&gt;=K604,(Worksheets!$L$45-SUM($O$7:O603))*((Worksheets!$L$44^3*Worksheets!$AD$29^3+3*Worksheets!$L$44^2*(1-Worksheets!$L$44)*Worksheets!$AD$29^2+3*Worksheets!$L$44*(1-Worksheets!$L$44)^2*Worksheets!$AD$29)/Worksheets!$L$45),0)</f>
        <v>#VALUE!</v>
      </c>
      <c r="P604" s="90" t="e">
        <f>IF(Worksheets!$AA$24&gt;=K604,(Worksheets!$L$45-SUM($P$7:P603))*((Worksheets!$L$44^4*Worksheets!$AD$29^4+4*Worksheets!$L$44^3*(1-Worksheets!$L$44)*Worksheets!$AD$29^3+6*Worksheets!$L$44^2*(1-Worksheets!$L$44)^2*Worksheets!$AD$29^2+4*Worksheets!$L$44*(1-Worksheets!$L$44^3)*Worksheets!$AD$29)/Worksheets!$L$45),0)</f>
        <v>#VALUE!</v>
      </c>
      <c r="Q604" s="90" t="str">
        <f>IF(Worksheets!$I$45='Yield Calculations'!$M$4,'Yield Calculations'!L604*'Yield Calculations'!M604,IF(Worksheets!$I$45='Yield Calculations'!$N$4,'Yield Calculations'!L604*'Yield Calculations'!N604,IF(Worksheets!$I$45='Yield Calculations'!$O$4,'Yield Calculations'!L604*'Yield Calculations'!O604,IF(Worksheets!$I$45='Yield Calculations'!$P$4,'Yield Calculations'!L604*'Yield Calculations'!P604,"Too Many Lanes"))))</f>
        <v>Too Many Lanes</v>
      </c>
      <c r="R604" s="90" t="str">
        <f>IF(Worksheets!$I$45='Yield Calculations'!$M$4,'Yield Calculations'!M604,IF(Worksheets!$I$45='Yield Calculations'!$N$4,'Yield Calculations'!N604,IF(Worksheets!$I$45='Yield Calculations'!$O$4,'Yield Calculations'!O604,IF(Worksheets!$I$45='Yield Calculations'!$P$4,'Yield Calculations'!P604,"Too Many Lanes"))))</f>
        <v>Too Many Lanes</v>
      </c>
    </row>
    <row r="605" spans="1:18">
      <c r="A605" s="83">
        <f t="shared" si="9"/>
        <v>598</v>
      </c>
      <c r="B605" s="83" t="e">
        <f>Worksheets!$S$24*(A605-0.5)</f>
        <v>#VALUE!</v>
      </c>
      <c r="C605" s="90" t="e">
        <f>IF(Worksheets!$V$24&gt;=A605,Worksheets!$G$45*Worksheets!$AD$29*(1-Worksheets!$AD$29)^('Yield Calculations'!A605-1),0)</f>
        <v>#VALUE!</v>
      </c>
      <c r="D605" s="90" t="e">
        <f>IF(Worksheets!$V$24&gt;=A605,(Worksheets!$G$45-SUM($D$7:D604))*(((2*Worksheets!$G$44*(1-Worksheets!$G$44)*Worksheets!$AD$29)+(Worksheets!$G$44^2*Worksheets!$AD$29^2))/Worksheets!$G$45),0)</f>
        <v>#VALUE!</v>
      </c>
      <c r="E605" s="90" t="e">
        <f>IF(Worksheets!$V$24&gt;=A605,(Worksheets!$G$45-SUM($E$7:E604))*((Worksheets!$G$44^3*Worksheets!$AD$29^3+3*Worksheets!$G$44^2*(1-Worksheets!$G$44)*Worksheets!$AD$29^2+3*Worksheets!$G$44*(1-Worksheets!$G$44)^2*Worksheets!$AD$29)/Worksheets!$G$45),0)</f>
        <v>#VALUE!</v>
      </c>
      <c r="F605" s="90" t="e">
        <f>IF(Worksheets!$V$24&gt;=A605,(Worksheets!$G$45-SUM($F$7:F604))*((Worksheets!$G$44^4*Worksheets!$AD$29^4+4*Worksheets!$G$44^3*(1-Worksheets!$G$44)*Worksheets!$AD$29^3+6*Worksheets!$G$44^2*(1-Worksheets!$G$44)^2*Worksheets!$AD$29^2+4*Worksheets!$G$44*(1-Worksheets!$G$44^3)*Worksheets!$AD$29)/Worksheets!$G$45),0)</f>
        <v>#VALUE!</v>
      </c>
      <c r="G605" s="90" t="str">
        <f>IF(Worksheets!$D$45='Yield Calculations'!$C$4,'Yield Calculations'!B605*'Yield Calculations'!C605,IF(Worksheets!$D$45='Yield Calculations'!$D$4,'Yield Calculations'!B605*'Yield Calculations'!D605,IF(Worksheets!$D$45='Yield Calculations'!$E$4,'Yield Calculations'!B605*'Yield Calculations'!E605,IF(Worksheets!$D$45='Yield Calculations'!$F$4,'Yield Calculations'!B605*'Yield Calculations'!F605,"Too Many Lanes"))))</f>
        <v>Too Many Lanes</v>
      </c>
      <c r="H605" s="90" t="str">
        <f>IF(Worksheets!$D$45='Yield Calculations'!$C$4,'Yield Calculations'!C605,IF(Worksheets!$D$45='Yield Calculations'!$D$4,'Yield Calculations'!D605,IF(Worksheets!$D$45='Yield Calculations'!$E$4,'Yield Calculations'!E605,IF(Worksheets!$D$45='Yield Calculations'!$F$4,'Yield Calculations'!F605,"Too Many Lanes"))))</f>
        <v>Too Many Lanes</v>
      </c>
      <c r="K605" s="83">
        <v>598</v>
      </c>
      <c r="L605" s="83" t="e">
        <f>Worksheets!$X$24*(K605-0.5)</f>
        <v>#VALUE!</v>
      </c>
      <c r="M605" s="90" t="e">
        <f>IF(Worksheets!$AA$24&gt;=K605,Worksheets!$L$45*Worksheets!$AD$29*(1-Worksheets!$AD$29)^('Yield Calculations'!K605-1),0)</f>
        <v>#VALUE!</v>
      </c>
      <c r="N605" s="90" t="e">
        <f>IF(Worksheets!$AA$24&gt;=K605,(Worksheets!$L$45-SUM($N$7:N604))*(((2*Worksheets!$L$44*(1-Worksheets!$L$44)*Worksheets!$AD$29)+(Worksheets!$L$44^2*Worksheets!$AD$29^2))/Worksheets!$L$45),0)</f>
        <v>#VALUE!</v>
      </c>
      <c r="O605" s="90" t="e">
        <f>IF(Worksheets!$AA$24&gt;=K605,(Worksheets!$L$45-SUM($O$7:O604))*((Worksheets!$L$44^3*Worksheets!$AD$29^3+3*Worksheets!$L$44^2*(1-Worksheets!$L$44)*Worksheets!$AD$29^2+3*Worksheets!$L$44*(1-Worksheets!$L$44)^2*Worksheets!$AD$29)/Worksheets!$L$45),0)</f>
        <v>#VALUE!</v>
      </c>
      <c r="P605" s="90" t="e">
        <f>IF(Worksheets!$AA$24&gt;=K605,(Worksheets!$L$45-SUM($P$7:P604))*((Worksheets!$L$44^4*Worksheets!$AD$29^4+4*Worksheets!$L$44^3*(1-Worksheets!$L$44)*Worksheets!$AD$29^3+6*Worksheets!$L$44^2*(1-Worksheets!$L$44)^2*Worksheets!$AD$29^2+4*Worksheets!$L$44*(1-Worksheets!$L$44^3)*Worksheets!$AD$29)/Worksheets!$L$45),0)</f>
        <v>#VALUE!</v>
      </c>
      <c r="Q605" s="90" t="str">
        <f>IF(Worksheets!$I$45='Yield Calculations'!$M$4,'Yield Calculations'!L605*'Yield Calculations'!M605,IF(Worksheets!$I$45='Yield Calculations'!$N$4,'Yield Calculations'!L605*'Yield Calculations'!N605,IF(Worksheets!$I$45='Yield Calculations'!$O$4,'Yield Calculations'!L605*'Yield Calculations'!O605,IF(Worksheets!$I$45='Yield Calculations'!$P$4,'Yield Calculations'!L605*'Yield Calculations'!P605,"Too Many Lanes"))))</f>
        <v>Too Many Lanes</v>
      </c>
      <c r="R605" s="90" t="str">
        <f>IF(Worksheets!$I$45='Yield Calculations'!$M$4,'Yield Calculations'!M605,IF(Worksheets!$I$45='Yield Calculations'!$N$4,'Yield Calculations'!N605,IF(Worksheets!$I$45='Yield Calculations'!$O$4,'Yield Calculations'!O605,IF(Worksheets!$I$45='Yield Calculations'!$P$4,'Yield Calculations'!P605,"Too Many Lanes"))))</f>
        <v>Too Many Lanes</v>
      </c>
    </row>
    <row r="606" spans="1:18">
      <c r="A606" s="83">
        <f t="shared" si="9"/>
        <v>599</v>
      </c>
      <c r="B606" s="83" t="e">
        <f>Worksheets!$S$24*(A606-0.5)</f>
        <v>#VALUE!</v>
      </c>
      <c r="C606" s="90" t="e">
        <f>IF(Worksheets!$V$24&gt;=A606,Worksheets!$G$45*Worksheets!$AD$29*(1-Worksheets!$AD$29)^('Yield Calculations'!A606-1),0)</f>
        <v>#VALUE!</v>
      </c>
      <c r="D606" s="90" t="e">
        <f>IF(Worksheets!$V$24&gt;=A606,(Worksheets!$G$45-SUM($D$7:D605))*(((2*Worksheets!$G$44*(1-Worksheets!$G$44)*Worksheets!$AD$29)+(Worksheets!$G$44^2*Worksheets!$AD$29^2))/Worksheets!$G$45),0)</f>
        <v>#VALUE!</v>
      </c>
      <c r="E606" s="90" t="e">
        <f>IF(Worksheets!$V$24&gt;=A606,(Worksheets!$G$45-SUM($E$7:E605))*((Worksheets!$G$44^3*Worksheets!$AD$29^3+3*Worksheets!$G$44^2*(1-Worksheets!$G$44)*Worksheets!$AD$29^2+3*Worksheets!$G$44*(1-Worksheets!$G$44)^2*Worksheets!$AD$29)/Worksheets!$G$45),0)</f>
        <v>#VALUE!</v>
      </c>
      <c r="F606" s="90" t="e">
        <f>IF(Worksheets!$V$24&gt;=A606,(Worksheets!$G$45-SUM($F$7:F605))*((Worksheets!$G$44^4*Worksheets!$AD$29^4+4*Worksheets!$G$44^3*(1-Worksheets!$G$44)*Worksheets!$AD$29^3+6*Worksheets!$G$44^2*(1-Worksheets!$G$44)^2*Worksheets!$AD$29^2+4*Worksheets!$G$44*(1-Worksheets!$G$44^3)*Worksheets!$AD$29)/Worksheets!$G$45),0)</f>
        <v>#VALUE!</v>
      </c>
      <c r="G606" s="90" t="str">
        <f>IF(Worksheets!$D$45='Yield Calculations'!$C$4,'Yield Calculations'!B606*'Yield Calculations'!C606,IF(Worksheets!$D$45='Yield Calculations'!$D$4,'Yield Calculations'!B606*'Yield Calculations'!D606,IF(Worksheets!$D$45='Yield Calculations'!$E$4,'Yield Calculations'!B606*'Yield Calculations'!E606,IF(Worksheets!$D$45='Yield Calculations'!$F$4,'Yield Calculations'!B606*'Yield Calculations'!F606,"Too Many Lanes"))))</f>
        <v>Too Many Lanes</v>
      </c>
      <c r="H606" s="90" t="str">
        <f>IF(Worksheets!$D$45='Yield Calculations'!$C$4,'Yield Calculations'!C606,IF(Worksheets!$D$45='Yield Calculations'!$D$4,'Yield Calculations'!D606,IF(Worksheets!$D$45='Yield Calculations'!$E$4,'Yield Calculations'!E606,IF(Worksheets!$D$45='Yield Calculations'!$F$4,'Yield Calculations'!F606,"Too Many Lanes"))))</f>
        <v>Too Many Lanes</v>
      </c>
      <c r="K606" s="83">
        <v>599</v>
      </c>
      <c r="L606" s="83" t="e">
        <f>Worksheets!$X$24*(K606-0.5)</f>
        <v>#VALUE!</v>
      </c>
      <c r="M606" s="90" t="e">
        <f>IF(Worksheets!$AA$24&gt;=K606,Worksheets!$L$45*Worksheets!$AD$29*(1-Worksheets!$AD$29)^('Yield Calculations'!K606-1),0)</f>
        <v>#VALUE!</v>
      </c>
      <c r="N606" s="90" t="e">
        <f>IF(Worksheets!$AA$24&gt;=K606,(Worksheets!$L$45-SUM($N$7:N605))*(((2*Worksheets!$L$44*(1-Worksheets!$L$44)*Worksheets!$AD$29)+(Worksheets!$L$44^2*Worksheets!$AD$29^2))/Worksheets!$L$45),0)</f>
        <v>#VALUE!</v>
      </c>
      <c r="O606" s="90" t="e">
        <f>IF(Worksheets!$AA$24&gt;=K606,(Worksheets!$L$45-SUM($O$7:O605))*((Worksheets!$L$44^3*Worksheets!$AD$29^3+3*Worksheets!$L$44^2*(1-Worksheets!$L$44)*Worksheets!$AD$29^2+3*Worksheets!$L$44*(1-Worksheets!$L$44)^2*Worksheets!$AD$29)/Worksheets!$L$45),0)</f>
        <v>#VALUE!</v>
      </c>
      <c r="P606" s="90" t="e">
        <f>IF(Worksheets!$AA$24&gt;=K606,(Worksheets!$L$45-SUM($P$7:P605))*((Worksheets!$L$44^4*Worksheets!$AD$29^4+4*Worksheets!$L$44^3*(1-Worksheets!$L$44)*Worksheets!$AD$29^3+6*Worksheets!$L$44^2*(1-Worksheets!$L$44)^2*Worksheets!$AD$29^2+4*Worksheets!$L$44*(1-Worksheets!$L$44^3)*Worksheets!$AD$29)/Worksheets!$L$45),0)</f>
        <v>#VALUE!</v>
      </c>
      <c r="Q606" s="90" t="str">
        <f>IF(Worksheets!$I$45='Yield Calculations'!$M$4,'Yield Calculations'!L606*'Yield Calculations'!M606,IF(Worksheets!$I$45='Yield Calculations'!$N$4,'Yield Calculations'!L606*'Yield Calculations'!N606,IF(Worksheets!$I$45='Yield Calculations'!$O$4,'Yield Calculations'!L606*'Yield Calculations'!O606,IF(Worksheets!$I$45='Yield Calculations'!$P$4,'Yield Calculations'!L606*'Yield Calculations'!P606,"Too Many Lanes"))))</f>
        <v>Too Many Lanes</v>
      </c>
      <c r="R606" s="90" t="str">
        <f>IF(Worksheets!$I$45='Yield Calculations'!$M$4,'Yield Calculations'!M606,IF(Worksheets!$I$45='Yield Calculations'!$N$4,'Yield Calculations'!N606,IF(Worksheets!$I$45='Yield Calculations'!$O$4,'Yield Calculations'!O606,IF(Worksheets!$I$45='Yield Calculations'!$P$4,'Yield Calculations'!P606,"Too Many Lanes"))))</f>
        <v>Too Many Lanes</v>
      </c>
    </row>
    <row r="607" spans="1:18">
      <c r="A607" s="83">
        <f t="shared" si="9"/>
        <v>600</v>
      </c>
      <c r="B607" s="83" t="e">
        <f>Worksheets!$S$24*(A607-0.5)</f>
        <v>#VALUE!</v>
      </c>
      <c r="C607" s="90" t="e">
        <f>IF(Worksheets!$V$24&gt;=A607,Worksheets!$G$45*Worksheets!$AD$29*(1-Worksheets!$AD$29)^('Yield Calculations'!A607-1),0)</f>
        <v>#VALUE!</v>
      </c>
      <c r="D607" s="90" t="e">
        <f>IF(Worksheets!$V$24&gt;=A607,(Worksheets!$G$45-SUM($D$7:D606))*(((2*Worksheets!$G$44*(1-Worksheets!$G$44)*Worksheets!$AD$29)+(Worksheets!$G$44^2*Worksheets!$AD$29^2))/Worksheets!$G$45),0)</f>
        <v>#VALUE!</v>
      </c>
      <c r="E607" s="90" t="e">
        <f>IF(Worksheets!$V$24&gt;=A607,(Worksheets!$G$45-SUM($E$7:E606))*((Worksheets!$G$44^3*Worksheets!$AD$29^3+3*Worksheets!$G$44^2*(1-Worksheets!$G$44)*Worksheets!$AD$29^2+3*Worksheets!$G$44*(1-Worksheets!$G$44)^2*Worksheets!$AD$29)/Worksheets!$G$45),0)</f>
        <v>#VALUE!</v>
      </c>
      <c r="F607" s="90" t="e">
        <f>IF(Worksheets!$V$24&gt;=A607,(Worksheets!$G$45-SUM($F$7:F606))*((Worksheets!$G$44^4*Worksheets!$AD$29^4+4*Worksheets!$G$44^3*(1-Worksheets!$G$44)*Worksheets!$AD$29^3+6*Worksheets!$G$44^2*(1-Worksheets!$G$44)^2*Worksheets!$AD$29^2+4*Worksheets!$G$44*(1-Worksheets!$G$44^3)*Worksheets!$AD$29)/Worksheets!$G$45),0)</f>
        <v>#VALUE!</v>
      </c>
      <c r="G607" s="90" t="str">
        <f>IF(Worksheets!$D$45='Yield Calculations'!$C$4,'Yield Calculations'!B607*'Yield Calculations'!C607,IF(Worksheets!$D$45='Yield Calculations'!$D$4,'Yield Calculations'!B607*'Yield Calculations'!D607,IF(Worksheets!$D$45='Yield Calculations'!$E$4,'Yield Calculations'!B607*'Yield Calculations'!E607,IF(Worksheets!$D$45='Yield Calculations'!$F$4,'Yield Calculations'!B607*'Yield Calculations'!F607,"Too Many Lanes"))))</f>
        <v>Too Many Lanes</v>
      </c>
      <c r="H607" s="90" t="str">
        <f>IF(Worksheets!$D$45='Yield Calculations'!$C$4,'Yield Calculations'!C607,IF(Worksheets!$D$45='Yield Calculations'!$D$4,'Yield Calculations'!D607,IF(Worksheets!$D$45='Yield Calculations'!$E$4,'Yield Calculations'!E607,IF(Worksheets!$D$45='Yield Calculations'!$F$4,'Yield Calculations'!F607,"Too Many Lanes"))))</f>
        <v>Too Many Lanes</v>
      </c>
      <c r="K607" s="83">
        <v>600</v>
      </c>
      <c r="L607" s="83" t="e">
        <f>Worksheets!$X$24*(K607-0.5)</f>
        <v>#VALUE!</v>
      </c>
      <c r="M607" s="90" t="e">
        <f>IF(Worksheets!$AA$24&gt;=K607,Worksheets!$L$45*Worksheets!$AD$29*(1-Worksheets!$AD$29)^('Yield Calculations'!K607-1),0)</f>
        <v>#VALUE!</v>
      </c>
      <c r="N607" s="90" t="e">
        <f>IF(Worksheets!$AA$24&gt;=K607,(Worksheets!$L$45-SUM($N$7:N606))*(((2*Worksheets!$L$44*(1-Worksheets!$L$44)*Worksheets!$AD$29)+(Worksheets!$L$44^2*Worksheets!$AD$29^2))/Worksheets!$L$45),0)</f>
        <v>#VALUE!</v>
      </c>
      <c r="O607" s="90" t="e">
        <f>IF(Worksheets!$AA$24&gt;=K607,(Worksheets!$L$45-SUM($O$7:O606))*((Worksheets!$L$44^3*Worksheets!$AD$29^3+3*Worksheets!$L$44^2*(1-Worksheets!$L$44)*Worksheets!$AD$29^2+3*Worksheets!$L$44*(1-Worksheets!$L$44)^2*Worksheets!$AD$29)/Worksheets!$L$45),0)</f>
        <v>#VALUE!</v>
      </c>
      <c r="P607" s="90" t="e">
        <f>IF(Worksheets!$AA$24&gt;=K607,(Worksheets!$L$45-SUM($P$7:P606))*((Worksheets!$L$44^4*Worksheets!$AD$29^4+4*Worksheets!$L$44^3*(1-Worksheets!$L$44)*Worksheets!$AD$29^3+6*Worksheets!$L$44^2*(1-Worksheets!$L$44)^2*Worksheets!$AD$29^2+4*Worksheets!$L$44*(1-Worksheets!$L$44^3)*Worksheets!$AD$29)/Worksheets!$L$45),0)</f>
        <v>#VALUE!</v>
      </c>
      <c r="Q607" s="90" t="str">
        <f>IF(Worksheets!$I$45='Yield Calculations'!$M$4,'Yield Calculations'!L607*'Yield Calculations'!M607,IF(Worksheets!$I$45='Yield Calculations'!$N$4,'Yield Calculations'!L607*'Yield Calculations'!N607,IF(Worksheets!$I$45='Yield Calculations'!$O$4,'Yield Calculations'!L607*'Yield Calculations'!O607,IF(Worksheets!$I$45='Yield Calculations'!$P$4,'Yield Calculations'!L607*'Yield Calculations'!P607,"Too Many Lanes"))))</f>
        <v>Too Many Lanes</v>
      </c>
      <c r="R607" s="90" t="str">
        <f>IF(Worksheets!$I$45='Yield Calculations'!$M$4,'Yield Calculations'!M607,IF(Worksheets!$I$45='Yield Calculations'!$N$4,'Yield Calculations'!N607,IF(Worksheets!$I$45='Yield Calculations'!$O$4,'Yield Calculations'!O607,IF(Worksheets!$I$45='Yield Calculations'!$P$4,'Yield Calculations'!P607,"Too Many Lanes"))))</f>
        <v>Too Many Lanes</v>
      </c>
    </row>
    <row r="608" spans="1:18">
      <c r="A608" s="83">
        <f t="shared" si="9"/>
        <v>601</v>
      </c>
      <c r="B608" s="83" t="e">
        <f>Worksheets!$S$24*(A608-0.5)</f>
        <v>#VALUE!</v>
      </c>
      <c r="C608" s="90" t="e">
        <f>IF(Worksheets!$V$24&gt;=A608,Worksheets!$G$45*Worksheets!$AD$29*(1-Worksheets!$AD$29)^('Yield Calculations'!A608-1),0)</f>
        <v>#VALUE!</v>
      </c>
      <c r="D608" s="90" t="e">
        <f>IF(Worksheets!$V$24&gt;=A608,(Worksheets!$G$45-SUM($D$7:D607))*(((2*Worksheets!$G$44*(1-Worksheets!$G$44)*Worksheets!$AD$29)+(Worksheets!$G$44^2*Worksheets!$AD$29^2))/Worksheets!$G$45),0)</f>
        <v>#VALUE!</v>
      </c>
      <c r="E608" s="90" t="e">
        <f>IF(Worksheets!$V$24&gt;=A608,(Worksheets!$G$45-SUM($E$7:E607))*((Worksheets!$G$44^3*Worksheets!$AD$29^3+3*Worksheets!$G$44^2*(1-Worksheets!$G$44)*Worksheets!$AD$29^2+3*Worksheets!$G$44*(1-Worksheets!$G$44)^2*Worksheets!$AD$29)/Worksheets!$G$45),0)</f>
        <v>#VALUE!</v>
      </c>
      <c r="F608" s="90" t="e">
        <f>IF(Worksheets!$V$24&gt;=A608,(Worksheets!$G$45-SUM($F$7:F607))*((Worksheets!$G$44^4*Worksheets!$AD$29^4+4*Worksheets!$G$44^3*(1-Worksheets!$G$44)*Worksheets!$AD$29^3+6*Worksheets!$G$44^2*(1-Worksheets!$G$44)^2*Worksheets!$AD$29^2+4*Worksheets!$G$44*(1-Worksheets!$G$44^3)*Worksheets!$AD$29)/Worksheets!$G$45),0)</f>
        <v>#VALUE!</v>
      </c>
      <c r="G608" s="90" t="str">
        <f>IF(Worksheets!$D$45='Yield Calculations'!$C$4,'Yield Calculations'!B608*'Yield Calculations'!C608,IF(Worksheets!$D$45='Yield Calculations'!$D$4,'Yield Calculations'!B608*'Yield Calculations'!D608,IF(Worksheets!$D$45='Yield Calculations'!$E$4,'Yield Calculations'!B608*'Yield Calculations'!E608,IF(Worksheets!$D$45='Yield Calculations'!$F$4,'Yield Calculations'!B608*'Yield Calculations'!F608,"Too Many Lanes"))))</f>
        <v>Too Many Lanes</v>
      </c>
      <c r="H608" s="90" t="str">
        <f>IF(Worksheets!$D$45='Yield Calculations'!$C$4,'Yield Calculations'!C608,IF(Worksheets!$D$45='Yield Calculations'!$D$4,'Yield Calculations'!D608,IF(Worksheets!$D$45='Yield Calculations'!$E$4,'Yield Calculations'!E608,IF(Worksheets!$D$45='Yield Calculations'!$F$4,'Yield Calculations'!F608,"Too Many Lanes"))))</f>
        <v>Too Many Lanes</v>
      </c>
      <c r="K608" s="83">
        <v>601</v>
      </c>
      <c r="L608" s="83" t="e">
        <f>Worksheets!$X$24*(K608-0.5)</f>
        <v>#VALUE!</v>
      </c>
      <c r="M608" s="90" t="e">
        <f>IF(Worksheets!$AA$24&gt;=K608,Worksheets!$L$45*Worksheets!$AD$29*(1-Worksheets!$AD$29)^('Yield Calculations'!K608-1),0)</f>
        <v>#VALUE!</v>
      </c>
      <c r="N608" s="90" t="e">
        <f>IF(Worksheets!$AA$24&gt;=K608,(Worksheets!$L$45-SUM($N$7:N607))*(((2*Worksheets!$L$44*(1-Worksheets!$L$44)*Worksheets!$AD$29)+(Worksheets!$L$44^2*Worksheets!$AD$29^2))/Worksheets!$L$45),0)</f>
        <v>#VALUE!</v>
      </c>
      <c r="O608" s="90" t="e">
        <f>IF(Worksheets!$AA$24&gt;=K608,(Worksheets!$L$45-SUM($O$7:O607))*((Worksheets!$L$44^3*Worksheets!$AD$29^3+3*Worksheets!$L$44^2*(1-Worksheets!$L$44)*Worksheets!$AD$29^2+3*Worksheets!$L$44*(1-Worksheets!$L$44)^2*Worksheets!$AD$29)/Worksheets!$L$45),0)</f>
        <v>#VALUE!</v>
      </c>
      <c r="P608" s="90" t="e">
        <f>IF(Worksheets!$AA$24&gt;=K608,(Worksheets!$L$45-SUM($P$7:P607))*((Worksheets!$L$44^4*Worksheets!$AD$29^4+4*Worksheets!$L$44^3*(1-Worksheets!$L$44)*Worksheets!$AD$29^3+6*Worksheets!$L$44^2*(1-Worksheets!$L$44)^2*Worksheets!$AD$29^2+4*Worksheets!$L$44*(1-Worksheets!$L$44^3)*Worksheets!$AD$29)/Worksheets!$L$45),0)</f>
        <v>#VALUE!</v>
      </c>
      <c r="Q608" s="90" t="str">
        <f>IF(Worksheets!$I$45='Yield Calculations'!$M$4,'Yield Calculations'!L608*'Yield Calculations'!M608,IF(Worksheets!$I$45='Yield Calculations'!$N$4,'Yield Calculations'!L608*'Yield Calculations'!N608,IF(Worksheets!$I$45='Yield Calculations'!$O$4,'Yield Calculations'!L608*'Yield Calculations'!O608,IF(Worksheets!$I$45='Yield Calculations'!$P$4,'Yield Calculations'!L608*'Yield Calculations'!P608,"Too Many Lanes"))))</f>
        <v>Too Many Lanes</v>
      </c>
      <c r="R608" s="90" t="str">
        <f>IF(Worksheets!$I$45='Yield Calculations'!$M$4,'Yield Calculations'!M608,IF(Worksheets!$I$45='Yield Calculations'!$N$4,'Yield Calculations'!N608,IF(Worksheets!$I$45='Yield Calculations'!$O$4,'Yield Calculations'!O608,IF(Worksheets!$I$45='Yield Calculations'!$P$4,'Yield Calculations'!P608,"Too Many Lanes"))))</f>
        <v>Too Many Lanes</v>
      </c>
    </row>
    <row r="609" spans="1:18">
      <c r="A609" s="83">
        <f t="shared" si="9"/>
        <v>602</v>
      </c>
      <c r="B609" s="83" t="e">
        <f>Worksheets!$S$24*(A609-0.5)</f>
        <v>#VALUE!</v>
      </c>
      <c r="C609" s="90" t="e">
        <f>IF(Worksheets!$V$24&gt;=A609,Worksheets!$G$45*Worksheets!$AD$29*(1-Worksheets!$AD$29)^('Yield Calculations'!A609-1),0)</f>
        <v>#VALUE!</v>
      </c>
      <c r="D609" s="90" t="e">
        <f>IF(Worksheets!$V$24&gt;=A609,(Worksheets!$G$45-SUM($D$7:D608))*(((2*Worksheets!$G$44*(1-Worksheets!$G$44)*Worksheets!$AD$29)+(Worksheets!$G$44^2*Worksheets!$AD$29^2))/Worksheets!$G$45),0)</f>
        <v>#VALUE!</v>
      </c>
      <c r="E609" s="90" t="e">
        <f>IF(Worksheets!$V$24&gt;=A609,(Worksheets!$G$45-SUM($E$7:E608))*((Worksheets!$G$44^3*Worksheets!$AD$29^3+3*Worksheets!$G$44^2*(1-Worksheets!$G$44)*Worksheets!$AD$29^2+3*Worksheets!$G$44*(1-Worksheets!$G$44)^2*Worksheets!$AD$29)/Worksheets!$G$45),0)</f>
        <v>#VALUE!</v>
      </c>
      <c r="F609" s="90" t="e">
        <f>IF(Worksheets!$V$24&gt;=A609,(Worksheets!$G$45-SUM($F$7:F608))*((Worksheets!$G$44^4*Worksheets!$AD$29^4+4*Worksheets!$G$44^3*(1-Worksheets!$G$44)*Worksheets!$AD$29^3+6*Worksheets!$G$44^2*(1-Worksheets!$G$44)^2*Worksheets!$AD$29^2+4*Worksheets!$G$44*(1-Worksheets!$G$44^3)*Worksheets!$AD$29)/Worksheets!$G$45),0)</f>
        <v>#VALUE!</v>
      </c>
      <c r="G609" s="90" t="str">
        <f>IF(Worksheets!$D$45='Yield Calculations'!$C$4,'Yield Calculations'!B609*'Yield Calculations'!C609,IF(Worksheets!$D$45='Yield Calculations'!$D$4,'Yield Calculations'!B609*'Yield Calculations'!D609,IF(Worksheets!$D$45='Yield Calculations'!$E$4,'Yield Calculations'!B609*'Yield Calculations'!E609,IF(Worksheets!$D$45='Yield Calculations'!$F$4,'Yield Calculations'!B609*'Yield Calculations'!F609,"Too Many Lanes"))))</f>
        <v>Too Many Lanes</v>
      </c>
      <c r="H609" s="90" t="str">
        <f>IF(Worksheets!$D$45='Yield Calculations'!$C$4,'Yield Calculations'!C609,IF(Worksheets!$D$45='Yield Calculations'!$D$4,'Yield Calculations'!D609,IF(Worksheets!$D$45='Yield Calculations'!$E$4,'Yield Calculations'!E609,IF(Worksheets!$D$45='Yield Calculations'!$F$4,'Yield Calculations'!F609,"Too Many Lanes"))))</f>
        <v>Too Many Lanes</v>
      </c>
      <c r="K609" s="83">
        <v>602</v>
      </c>
      <c r="L609" s="83" t="e">
        <f>Worksheets!$X$24*(K609-0.5)</f>
        <v>#VALUE!</v>
      </c>
      <c r="M609" s="90" t="e">
        <f>IF(Worksheets!$AA$24&gt;=K609,Worksheets!$L$45*Worksheets!$AD$29*(1-Worksheets!$AD$29)^('Yield Calculations'!K609-1),0)</f>
        <v>#VALUE!</v>
      </c>
      <c r="N609" s="90" t="e">
        <f>IF(Worksheets!$AA$24&gt;=K609,(Worksheets!$L$45-SUM($N$7:N608))*(((2*Worksheets!$L$44*(1-Worksheets!$L$44)*Worksheets!$AD$29)+(Worksheets!$L$44^2*Worksheets!$AD$29^2))/Worksheets!$L$45),0)</f>
        <v>#VALUE!</v>
      </c>
      <c r="O609" s="90" t="e">
        <f>IF(Worksheets!$AA$24&gt;=K609,(Worksheets!$L$45-SUM($O$7:O608))*((Worksheets!$L$44^3*Worksheets!$AD$29^3+3*Worksheets!$L$44^2*(1-Worksheets!$L$44)*Worksheets!$AD$29^2+3*Worksheets!$L$44*(1-Worksheets!$L$44)^2*Worksheets!$AD$29)/Worksheets!$L$45),0)</f>
        <v>#VALUE!</v>
      </c>
      <c r="P609" s="90" t="e">
        <f>IF(Worksheets!$AA$24&gt;=K609,(Worksheets!$L$45-SUM($P$7:P608))*((Worksheets!$L$44^4*Worksheets!$AD$29^4+4*Worksheets!$L$44^3*(1-Worksheets!$L$44)*Worksheets!$AD$29^3+6*Worksheets!$L$44^2*(1-Worksheets!$L$44)^2*Worksheets!$AD$29^2+4*Worksheets!$L$44*(1-Worksheets!$L$44^3)*Worksheets!$AD$29)/Worksheets!$L$45),0)</f>
        <v>#VALUE!</v>
      </c>
      <c r="Q609" s="90" t="str">
        <f>IF(Worksheets!$I$45='Yield Calculations'!$M$4,'Yield Calculations'!L609*'Yield Calculations'!M609,IF(Worksheets!$I$45='Yield Calculations'!$N$4,'Yield Calculations'!L609*'Yield Calculations'!N609,IF(Worksheets!$I$45='Yield Calculations'!$O$4,'Yield Calculations'!L609*'Yield Calculations'!O609,IF(Worksheets!$I$45='Yield Calculations'!$P$4,'Yield Calculations'!L609*'Yield Calculations'!P609,"Too Many Lanes"))))</f>
        <v>Too Many Lanes</v>
      </c>
      <c r="R609" s="90" t="str">
        <f>IF(Worksheets!$I$45='Yield Calculations'!$M$4,'Yield Calculations'!M609,IF(Worksheets!$I$45='Yield Calculations'!$N$4,'Yield Calculations'!N609,IF(Worksheets!$I$45='Yield Calculations'!$O$4,'Yield Calculations'!O609,IF(Worksheets!$I$45='Yield Calculations'!$P$4,'Yield Calculations'!P609,"Too Many Lanes"))))</f>
        <v>Too Many Lanes</v>
      </c>
    </row>
    <row r="610" spans="1:18">
      <c r="A610" s="83">
        <f t="shared" si="9"/>
        <v>603</v>
      </c>
      <c r="B610" s="83" t="e">
        <f>Worksheets!$S$24*(A610-0.5)</f>
        <v>#VALUE!</v>
      </c>
      <c r="C610" s="90" t="e">
        <f>IF(Worksheets!$V$24&gt;=A610,Worksheets!$G$45*Worksheets!$AD$29*(1-Worksheets!$AD$29)^('Yield Calculations'!A610-1),0)</f>
        <v>#VALUE!</v>
      </c>
      <c r="D610" s="90" t="e">
        <f>IF(Worksheets!$V$24&gt;=A610,(Worksheets!$G$45-SUM($D$7:D609))*(((2*Worksheets!$G$44*(1-Worksheets!$G$44)*Worksheets!$AD$29)+(Worksheets!$G$44^2*Worksheets!$AD$29^2))/Worksheets!$G$45),0)</f>
        <v>#VALUE!</v>
      </c>
      <c r="E610" s="90" t="e">
        <f>IF(Worksheets!$V$24&gt;=A610,(Worksheets!$G$45-SUM($E$7:E609))*((Worksheets!$G$44^3*Worksheets!$AD$29^3+3*Worksheets!$G$44^2*(1-Worksheets!$G$44)*Worksheets!$AD$29^2+3*Worksheets!$G$44*(1-Worksheets!$G$44)^2*Worksheets!$AD$29)/Worksheets!$G$45),0)</f>
        <v>#VALUE!</v>
      </c>
      <c r="F610" s="90" t="e">
        <f>IF(Worksheets!$V$24&gt;=A610,(Worksheets!$G$45-SUM($F$7:F609))*((Worksheets!$G$44^4*Worksheets!$AD$29^4+4*Worksheets!$G$44^3*(1-Worksheets!$G$44)*Worksheets!$AD$29^3+6*Worksheets!$G$44^2*(1-Worksheets!$G$44)^2*Worksheets!$AD$29^2+4*Worksheets!$G$44*(1-Worksheets!$G$44^3)*Worksheets!$AD$29)/Worksheets!$G$45),0)</f>
        <v>#VALUE!</v>
      </c>
      <c r="G610" s="90" t="str">
        <f>IF(Worksheets!$D$45='Yield Calculations'!$C$4,'Yield Calculations'!B610*'Yield Calculations'!C610,IF(Worksheets!$D$45='Yield Calculations'!$D$4,'Yield Calculations'!B610*'Yield Calculations'!D610,IF(Worksheets!$D$45='Yield Calculations'!$E$4,'Yield Calculations'!B610*'Yield Calculations'!E610,IF(Worksheets!$D$45='Yield Calculations'!$F$4,'Yield Calculations'!B610*'Yield Calculations'!F610,"Too Many Lanes"))))</f>
        <v>Too Many Lanes</v>
      </c>
      <c r="H610" s="90" t="str">
        <f>IF(Worksheets!$D$45='Yield Calculations'!$C$4,'Yield Calculations'!C610,IF(Worksheets!$D$45='Yield Calculations'!$D$4,'Yield Calculations'!D610,IF(Worksheets!$D$45='Yield Calculations'!$E$4,'Yield Calculations'!E610,IF(Worksheets!$D$45='Yield Calculations'!$F$4,'Yield Calculations'!F610,"Too Many Lanes"))))</f>
        <v>Too Many Lanes</v>
      </c>
      <c r="K610" s="83">
        <v>603</v>
      </c>
      <c r="L610" s="83" t="e">
        <f>Worksheets!$X$24*(K610-0.5)</f>
        <v>#VALUE!</v>
      </c>
      <c r="M610" s="90" t="e">
        <f>IF(Worksheets!$AA$24&gt;=K610,Worksheets!$L$45*Worksheets!$AD$29*(1-Worksheets!$AD$29)^('Yield Calculations'!K610-1),0)</f>
        <v>#VALUE!</v>
      </c>
      <c r="N610" s="90" t="e">
        <f>IF(Worksheets!$AA$24&gt;=K610,(Worksheets!$L$45-SUM($N$7:N609))*(((2*Worksheets!$L$44*(1-Worksheets!$L$44)*Worksheets!$AD$29)+(Worksheets!$L$44^2*Worksheets!$AD$29^2))/Worksheets!$L$45),0)</f>
        <v>#VALUE!</v>
      </c>
      <c r="O610" s="90" t="e">
        <f>IF(Worksheets!$AA$24&gt;=K610,(Worksheets!$L$45-SUM($O$7:O609))*((Worksheets!$L$44^3*Worksheets!$AD$29^3+3*Worksheets!$L$44^2*(1-Worksheets!$L$44)*Worksheets!$AD$29^2+3*Worksheets!$L$44*(1-Worksheets!$L$44)^2*Worksheets!$AD$29)/Worksheets!$L$45),0)</f>
        <v>#VALUE!</v>
      </c>
      <c r="P610" s="90" t="e">
        <f>IF(Worksheets!$AA$24&gt;=K610,(Worksheets!$L$45-SUM($P$7:P609))*((Worksheets!$L$44^4*Worksheets!$AD$29^4+4*Worksheets!$L$44^3*(1-Worksheets!$L$44)*Worksheets!$AD$29^3+6*Worksheets!$L$44^2*(1-Worksheets!$L$44)^2*Worksheets!$AD$29^2+4*Worksheets!$L$44*(1-Worksheets!$L$44^3)*Worksheets!$AD$29)/Worksheets!$L$45),0)</f>
        <v>#VALUE!</v>
      </c>
      <c r="Q610" s="90" t="str">
        <f>IF(Worksheets!$I$45='Yield Calculations'!$M$4,'Yield Calculations'!L610*'Yield Calculations'!M610,IF(Worksheets!$I$45='Yield Calculations'!$N$4,'Yield Calculations'!L610*'Yield Calculations'!N610,IF(Worksheets!$I$45='Yield Calculations'!$O$4,'Yield Calculations'!L610*'Yield Calculations'!O610,IF(Worksheets!$I$45='Yield Calculations'!$P$4,'Yield Calculations'!L610*'Yield Calculations'!P610,"Too Many Lanes"))))</f>
        <v>Too Many Lanes</v>
      </c>
      <c r="R610" s="90" t="str">
        <f>IF(Worksheets!$I$45='Yield Calculations'!$M$4,'Yield Calculations'!M610,IF(Worksheets!$I$45='Yield Calculations'!$N$4,'Yield Calculations'!N610,IF(Worksheets!$I$45='Yield Calculations'!$O$4,'Yield Calculations'!O610,IF(Worksheets!$I$45='Yield Calculations'!$P$4,'Yield Calculations'!P610,"Too Many Lanes"))))</f>
        <v>Too Many Lanes</v>
      </c>
    </row>
    <row r="611" spans="1:18">
      <c r="A611" s="83">
        <f t="shared" si="9"/>
        <v>604</v>
      </c>
      <c r="B611" s="83" t="e">
        <f>Worksheets!$S$24*(A611-0.5)</f>
        <v>#VALUE!</v>
      </c>
      <c r="C611" s="90" t="e">
        <f>IF(Worksheets!$V$24&gt;=A611,Worksheets!$G$45*Worksheets!$AD$29*(1-Worksheets!$AD$29)^('Yield Calculations'!A611-1),0)</f>
        <v>#VALUE!</v>
      </c>
      <c r="D611" s="90" t="e">
        <f>IF(Worksheets!$V$24&gt;=A611,(Worksheets!$G$45-SUM($D$7:D610))*(((2*Worksheets!$G$44*(1-Worksheets!$G$44)*Worksheets!$AD$29)+(Worksheets!$G$44^2*Worksheets!$AD$29^2))/Worksheets!$G$45),0)</f>
        <v>#VALUE!</v>
      </c>
      <c r="E611" s="90" t="e">
        <f>IF(Worksheets!$V$24&gt;=A611,(Worksheets!$G$45-SUM($E$7:E610))*((Worksheets!$G$44^3*Worksheets!$AD$29^3+3*Worksheets!$G$44^2*(1-Worksheets!$G$44)*Worksheets!$AD$29^2+3*Worksheets!$G$44*(1-Worksheets!$G$44)^2*Worksheets!$AD$29)/Worksheets!$G$45),0)</f>
        <v>#VALUE!</v>
      </c>
      <c r="F611" s="90" t="e">
        <f>IF(Worksheets!$V$24&gt;=A611,(Worksheets!$G$45-SUM($F$7:F610))*((Worksheets!$G$44^4*Worksheets!$AD$29^4+4*Worksheets!$G$44^3*(1-Worksheets!$G$44)*Worksheets!$AD$29^3+6*Worksheets!$G$44^2*(1-Worksheets!$G$44)^2*Worksheets!$AD$29^2+4*Worksheets!$G$44*(1-Worksheets!$G$44^3)*Worksheets!$AD$29)/Worksheets!$G$45),0)</f>
        <v>#VALUE!</v>
      </c>
      <c r="G611" s="90" t="str">
        <f>IF(Worksheets!$D$45='Yield Calculations'!$C$4,'Yield Calculations'!B611*'Yield Calculations'!C611,IF(Worksheets!$D$45='Yield Calculations'!$D$4,'Yield Calculations'!B611*'Yield Calculations'!D611,IF(Worksheets!$D$45='Yield Calculations'!$E$4,'Yield Calculations'!B611*'Yield Calculations'!E611,IF(Worksheets!$D$45='Yield Calculations'!$F$4,'Yield Calculations'!B611*'Yield Calculations'!F611,"Too Many Lanes"))))</f>
        <v>Too Many Lanes</v>
      </c>
      <c r="H611" s="90" t="str">
        <f>IF(Worksheets!$D$45='Yield Calculations'!$C$4,'Yield Calculations'!C611,IF(Worksheets!$D$45='Yield Calculations'!$D$4,'Yield Calculations'!D611,IF(Worksheets!$D$45='Yield Calculations'!$E$4,'Yield Calculations'!E611,IF(Worksheets!$D$45='Yield Calculations'!$F$4,'Yield Calculations'!F611,"Too Many Lanes"))))</f>
        <v>Too Many Lanes</v>
      </c>
      <c r="K611" s="83">
        <v>604</v>
      </c>
      <c r="L611" s="83" t="e">
        <f>Worksheets!$X$24*(K611-0.5)</f>
        <v>#VALUE!</v>
      </c>
      <c r="M611" s="90" t="e">
        <f>IF(Worksheets!$AA$24&gt;=K611,Worksheets!$L$45*Worksheets!$AD$29*(1-Worksheets!$AD$29)^('Yield Calculations'!K611-1),0)</f>
        <v>#VALUE!</v>
      </c>
      <c r="N611" s="90" t="e">
        <f>IF(Worksheets!$AA$24&gt;=K611,(Worksheets!$L$45-SUM($N$7:N610))*(((2*Worksheets!$L$44*(1-Worksheets!$L$44)*Worksheets!$AD$29)+(Worksheets!$L$44^2*Worksheets!$AD$29^2))/Worksheets!$L$45),0)</f>
        <v>#VALUE!</v>
      </c>
      <c r="O611" s="90" t="e">
        <f>IF(Worksheets!$AA$24&gt;=K611,(Worksheets!$L$45-SUM($O$7:O610))*((Worksheets!$L$44^3*Worksheets!$AD$29^3+3*Worksheets!$L$44^2*(1-Worksheets!$L$44)*Worksheets!$AD$29^2+3*Worksheets!$L$44*(1-Worksheets!$L$44)^2*Worksheets!$AD$29)/Worksheets!$L$45),0)</f>
        <v>#VALUE!</v>
      </c>
      <c r="P611" s="90" t="e">
        <f>IF(Worksheets!$AA$24&gt;=K611,(Worksheets!$L$45-SUM($P$7:P610))*((Worksheets!$L$44^4*Worksheets!$AD$29^4+4*Worksheets!$L$44^3*(1-Worksheets!$L$44)*Worksheets!$AD$29^3+6*Worksheets!$L$44^2*(1-Worksheets!$L$44)^2*Worksheets!$AD$29^2+4*Worksheets!$L$44*(1-Worksheets!$L$44^3)*Worksheets!$AD$29)/Worksheets!$L$45),0)</f>
        <v>#VALUE!</v>
      </c>
      <c r="Q611" s="90" t="str">
        <f>IF(Worksheets!$I$45='Yield Calculations'!$M$4,'Yield Calculations'!L611*'Yield Calculations'!M611,IF(Worksheets!$I$45='Yield Calculations'!$N$4,'Yield Calculations'!L611*'Yield Calculations'!N611,IF(Worksheets!$I$45='Yield Calculations'!$O$4,'Yield Calculations'!L611*'Yield Calculations'!O611,IF(Worksheets!$I$45='Yield Calculations'!$P$4,'Yield Calculations'!L611*'Yield Calculations'!P611,"Too Many Lanes"))))</f>
        <v>Too Many Lanes</v>
      </c>
      <c r="R611" s="90" t="str">
        <f>IF(Worksheets!$I$45='Yield Calculations'!$M$4,'Yield Calculations'!M611,IF(Worksheets!$I$45='Yield Calculations'!$N$4,'Yield Calculations'!N611,IF(Worksheets!$I$45='Yield Calculations'!$O$4,'Yield Calculations'!O611,IF(Worksheets!$I$45='Yield Calculations'!$P$4,'Yield Calculations'!P611,"Too Many Lanes"))))</f>
        <v>Too Many Lanes</v>
      </c>
    </row>
    <row r="612" spans="1:18">
      <c r="A612" s="83">
        <f t="shared" si="9"/>
        <v>605</v>
      </c>
      <c r="B612" s="83" t="e">
        <f>Worksheets!$S$24*(A612-0.5)</f>
        <v>#VALUE!</v>
      </c>
      <c r="C612" s="90" t="e">
        <f>IF(Worksheets!$V$24&gt;=A612,Worksheets!$G$45*Worksheets!$AD$29*(1-Worksheets!$AD$29)^('Yield Calculations'!A612-1),0)</f>
        <v>#VALUE!</v>
      </c>
      <c r="D612" s="90" t="e">
        <f>IF(Worksheets!$V$24&gt;=A612,(Worksheets!$G$45-SUM($D$7:D611))*(((2*Worksheets!$G$44*(1-Worksheets!$G$44)*Worksheets!$AD$29)+(Worksheets!$G$44^2*Worksheets!$AD$29^2))/Worksheets!$G$45),0)</f>
        <v>#VALUE!</v>
      </c>
      <c r="E612" s="90" t="e">
        <f>IF(Worksheets!$V$24&gt;=A612,(Worksheets!$G$45-SUM($E$7:E611))*((Worksheets!$G$44^3*Worksheets!$AD$29^3+3*Worksheets!$G$44^2*(1-Worksheets!$G$44)*Worksheets!$AD$29^2+3*Worksheets!$G$44*(1-Worksheets!$G$44)^2*Worksheets!$AD$29)/Worksheets!$G$45),0)</f>
        <v>#VALUE!</v>
      </c>
      <c r="F612" s="90" t="e">
        <f>IF(Worksheets!$V$24&gt;=A612,(Worksheets!$G$45-SUM($F$7:F611))*((Worksheets!$G$44^4*Worksheets!$AD$29^4+4*Worksheets!$G$44^3*(1-Worksheets!$G$44)*Worksheets!$AD$29^3+6*Worksheets!$G$44^2*(1-Worksheets!$G$44)^2*Worksheets!$AD$29^2+4*Worksheets!$G$44*(1-Worksheets!$G$44^3)*Worksheets!$AD$29)/Worksheets!$G$45),0)</f>
        <v>#VALUE!</v>
      </c>
      <c r="G612" s="90" t="str">
        <f>IF(Worksheets!$D$45='Yield Calculations'!$C$4,'Yield Calculations'!B612*'Yield Calculations'!C612,IF(Worksheets!$D$45='Yield Calculations'!$D$4,'Yield Calculations'!B612*'Yield Calculations'!D612,IF(Worksheets!$D$45='Yield Calculations'!$E$4,'Yield Calculations'!B612*'Yield Calculations'!E612,IF(Worksheets!$D$45='Yield Calculations'!$F$4,'Yield Calculations'!B612*'Yield Calculations'!F612,"Too Many Lanes"))))</f>
        <v>Too Many Lanes</v>
      </c>
      <c r="H612" s="90" t="str">
        <f>IF(Worksheets!$D$45='Yield Calculations'!$C$4,'Yield Calculations'!C612,IF(Worksheets!$D$45='Yield Calculations'!$D$4,'Yield Calculations'!D612,IF(Worksheets!$D$45='Yield Calculations'!$E$4,'Yield Calculations'!E612,IF(Worksheets!$D$45='Yield Calculations'!$F$4,'Yield Calculations'!F612,"Too Many Lanes"))))</f>
        <v>Too Many Lanes</v>
      </c>
      <c r="K612" s="83">
        <v>605</v>
      </c>
      <c r="L612" s="83" t="e">
        <f>Worksheets!$X$24*(K612-0.5)</f>
        <v>#VALUE!</v>
      </c>
      <c r="M612" s="90" t="e">
        <f>IF(Worksheets!$AA$24&gt;=K612,Worksheets!$L$45*Worksheets!$AD$29*(1-Worksheets!$AD$29)^('Yield Calculations'!K612-1),0)</f>
        <v>#VALUE!</v>
      </c>
      <c r="N612" s="90" t="e">
        <f>IF(Worksheets!$AA$24&gt;=K612,(Worksheets!$L$45-SUM($N$7:N611))*(((2*Worksheets!$L$44*(1-Worksheets!$L$44)*Worksheets!$AD$29)+(Worksheets!$L$44^2*Worksheets!$AD$29^2))/Worksheets!$L$45),0)</f>
        <v>#VALUE!</v>
      </c>
      <c r="O612" s="90" t="e">
        <f>IF(Worksheets!$AA$24&gt;=K612,(Worksheets!$L$45-SUM($O$7:O611))*((Worksheets!$L$44^3*Worksheets!$AD$29^3+3*Worksheets!$L$44^2*(1-Worksheets!$L$44)*Worksheets!$AD$29^2+3*Worksheets!$L$44*(1-Worksheets!$L$44)^2*Worksheets!$AD$29)/Worksheets!$L$45),0)</f>
        <v>#VALUE!</v>
      </c>
      <c r="P612" s="90" t="e">
        <f>IF(Worksheets!$AA$24&gt;=K612,(Worksheets!$L$45-SUM($P$7:P611))*((Worksheets!$L$44^4*Worksheets!$AD$29^4+4*Worksheets!$L$44^3*(1-Worksheets!$L$44)*Worksheets!$AD$29^3+6*Worksheets!$L$44^2*(1-Worksheets!$L$44)^2*Worksheets!$AD$29^2+4*Worksheets!$L$44*(1-Worksheets!$L$44^3)*Worksheets!$AD$29)/Worksheets!$L$45),0)</f>
        <v>#VALUE!</v>
      </c>
      <c r="Q612" s="90" t="str">
        <f>IF(Worksheets!$I$45='Yield Calculations'!$M$4,'Yield Calculations'!L612*'Yield Calculations'!M612,IF(Worksheets!$I$45='Yield Calculations'!$N$4,'Yield Calculations'!L612*'Yield Calculations'!N612,IF(Worksheets!$I$45='Yield Calculations'!$O$4,'Yield Calculations'!L612*'Yield Calculations'!O612,IF(Worksheets!$I$45='Yield Calculations'!$P$4,'Yield Calculations'!L612*'Yield Calculations'!P612,"Too Many Lanes"))))</f>
        <v>Too Many Lanes</v>
      </c>
      <c r="R612" s="90" t="str">
        <f>IF(Worksheets!$I$45='Yield Calculations'!$M$4,'Yield Calculations'!M612,IF(Worksheets!$I$45='Yield Calculations'!$N$4,'Yield Calculations'!N612,IF(Worksheets!$I$45='Yield Calculations'!$O$4,'Yield Calculations'!O612,IF(Worksheets!$I$45='Yield Calculations'!$P$4,'Yield Calculations'!P612,"Too Many Lanes"))))</f>
        <v>Too Many Lanes</v>
      </c>
    </row>
    <row r="613" spans="1:18">
      <c r="A613" s="83">
        <f t="shared" si="9"/>
        <v>606</v>
      </c>
      <c r="B613" s="83" t="e">
        <f>Worksheets!$S$24*(A613-0.5)</f>
        <v>#VALUE!</v>
      </c>
      <c r="C613" s="90" t="e">
        <f>IF(Worksheets!$V$24&gt;=A613,Worksheets!$G$45*Worksheets!$AD$29*(1-Worksheets!$AD$29)^('Yield Calculations'!A613-1),0)</f>
        <v>#VALUE!</v>
      </c>
      <c r="D613" s="90" t="e">
        <f>IF(Worksheets!$V$24&gt;=A613,(Worksheets!$G$45-SUM($D$7:D612))*(((2*Worksheets!$G$44*(1-Worksheets!$G$44)*Worksheets!$AD$29)+(Worksheets!$G$44^2*Worksheets!$AD$29^2))/Worksheets!$G$45),0)</f>
        <v>#VALUE!</v>
      </c>
      <c r="E613" s="90" t="e">
        <f>IF(Worksheets!$V$24&gt;=A613,(Worksheets!$G$45-SUM($E$7:E612))*((Worksheets!$G$44^3*Worksheets!$AD$29^3+3*Worksheets!$G$44^2*(1-Worksheets!$G$44)*Worksheets!$AD$29^2+3*Worksheets!$G$44*(1-Worksheets!$G$44)^2*Worksheets!$AD$29)/Worksheets!$G$45),0)</f>
        <v>#VALUE!</v>
      </c>
      <c r="F613" s="90" t="e">
        <f>IF(Worksheets!$V$24&gt;=A613,(Worksheets!$G$45-SUM($F$7:F612))*((Worksheets!$G$44^4*Worksheets!$AD$29^4+4*Worksheets!$G$44^3*(1-Worksheets!$G$44)*Worksheets!$AD$29^3+6*Worksheets!$G$44^2*(1-Worksheets!$G$44)^2*Worksheets!$AD$29^2+4*Worksheets!$G$44*(1-Worksheets!$G$44^3)*Worksheets!$AD$29)/Worksheets!$G$45),0)</f>
        <v>#VALUE!</v>
      </c>
      <c r="G613" s="90" t="str">
        <f>IF(Worksheets!$D$45='Yield Calculations'!$C$4,'Yield Calculations'!B613*'Yield Calculations'!C613,IF(Worksheets!$D$45='Yield Calculations'!$D$4,'Yield Calculations'!B613*'Yield Calculations'!D613,IF(Worksheets!$D$45='Yield Calculations'!$E$4,'Yield Calculations'!B613*'Yield Calculations'!E613,IF(Worksheets!$D$45='Yield Calculations'!$F$4,'Yield Calculations'!B613*'Yield Calculations'!F613,"Too Many Lanes"))))</f>
        <v>Too Many Lanes</v>
      </c>
      <c r="H613" s="90" t="str">
        <f>IF(Worksheets!$D$45='Yield Calculations'!$C$4,'Yield Calculations'!C613,IF(Worksheets!$D$45='Yield Calculations'!$D$4,'Yield Calculations'!D613,IF(Worksheets!$D$45='Yield Calculations'!$E$4,'Yield Calculations'!E613,IF(Worksheets!$D$45='Yield Calculations'!$F$4,'Yield Calculations'!F613,"Too Many Lanes"))))</f>
        <v>Too Many Lanes</v>
      </c>
      <c r="K613" s="83">
        <v>606</v>
      </c>
      <c r="L613" s="83" t="e">
        <f>Worksheets!$X$24*(K613-0.5)</f>
        <v>#VALUE!</v>
      </c>
      <c r="M613" s="90" t="e">
        <f>IF(Worksheets!$AA$24&gt;=K613,Worksheets!$L$45*Worksheets!$AD$29*(1-Worksheets!$AD$29)^('Yield Calculations'!K613-1),0)</f>
        <v>#VALUE!</v>
      </c>
      <c r="N613" s="90" t="e">
        <f>IF(Worksheets!$AA$24&gt;=K613,(Worksheets!$L$45-SUM($N$7:N612))*(((2*Worksheets!$L$44*(1-Worksheets!$L$44)*Worksheets!$AD$29)+(Worksheets!$L$44^2*Worksheets!$AD$29^2))/Worksheets!$L$45),0)</f>
        <v>#VALUE!</v>
      </c>
      <c r="O613" s="90" t="e">
        <f>IF(Worksheets!$AA$24&gt;=K613,(Worksheets!$L$45-SUM($O$7:O612))*((Worksheets!$L$44^3*Worksheets!$AD$29^3+3*Worksheets!$L$44^2*(1-Worksheets!$L$44)*Worksheets!$AD$29^2+3*Worksheets!$L$44*(1-Worksheets!$L$44)^2*Worksheets!$AD$29)/Worksheets!$L$45),0)</f>
        <v>#VALUE!</v>
      </c>
      <c r="P613" s="90" t="e">
        <f>IF(Worksheets!$AA$24&gt;=K613,(Worksheets!$L$45-SUM($P$7:P612))*((Worksheets!$L$44^4*Worksheets!$AD$29^4+4*Worksheets!$L$44^3*(1-Worksheets!$L$44)*Worksheets!$AD$29^3+6*Worksheets!$L$44^2*(1-Worksheets!$L$44)^2*Worksheets!$AD$29^2+4*Worksheets!$L$44*(1-Worksheets!$L$44^3)*Worksheets!$AD$29)/Worksheets!$L$45),0)</f>
        <v>#VALUE!</v>
      </c>
      <c r="Q613" s="90" t="str">
        <f>IF(Worksheets!$I$45='Yield Calculations'!$M$4,'Yield Calculations'!L613*'Yield Calculations'!M613,IF(Worksheets!$I$45='Yield Calculations'!$N$4,'Yield Calculations'!L613*'Yield Calculations'!N613,IF(Worksheets!$I$45='Yield Calculations'!$O$4,'Yield Calculations'!L613*'Yield Calculations'!O613,IF(Worksheets!$I$45='Yield Calculations'!$P$4,'Yield Calculations'!L613*'Yield Calculations'!P613,"Too Many Lanes"))))</f>
        <v>Too Many Lanes</v>
      </c>
      <c r="R613" s="90" t="str">
        <f>IF(Worksheets!$I$45='Yield Calculations'!$M$4,'Yield Calculations'!M613,IF(Worksheets!$I$45='Yield Calculations'!$N$4,'Yield Calculations'!N613,IF(Worksheets!$I$45='Yield Calculations'!$O$4,'Yield Calculations'!O613,IF(Worksheets!$I$45='Yield Calculations'!$P$4,'Yield Calculations'!P613,"Too Many Lanes"))))</f>
        <v>Too Many Lanes</v>
      </c>
    </row>
    <row r="614" spans="1:18">
      <c r="A614" s="83">
        <f t="shared" si="9"/>
        <v>607</v>
      </c>
      <c r="B614" s="83" t="e">
        <f>Worksheets!$S$24*(A614-0.5)</f>
        <v>#VALUE!</v>
      </c>
      <c r="C614" s="90" t="e">
        <f>IF(Worksheets!$V$24&gt;=A614,Worksheets!$G$45*Worksheets!$AD$29*(1-Worksheets!$AD$29)^('Yield Calculations'!A614-1),0)</f>
        <v>#VALUE!</v>
      </c>
      <c r="D614" s="90" t="e">
        <f>IF(Worksheets!$V$24&gt;=A614,(Worksheets!$G$45-SUM($D$7:D613))*(((2*Worksheets!$G$44*(1-Worksheets!$G$44)*Worksheets!$AD$29)+(Worksheets!$G$44^2*Worksheets!$AD$29^2))/Worksheets!$G$45),0)</f>
        <v>#VALUE!</v>
      </c>
      <c r="E614" s="90" t="e">
        <f>IF(Worksheets!$V$24&gt;=A614,(Worksheets!$G$45-SUM($E$7:E613))*((Worksheets!$G$44^3*Worksheets!$AD$29^3+3*Worksheets!$G$44^2*(1-Worksheets!$G$44)*Worksheets!$AD$29^2+3*Worksheets!$G$44*(1-Worksheets!$G$44)^2*Worksheets!$AD$29)/Worksheets!$G$45),0)</f>
        <v>#VALUE!</v>
      </c>
      <c r="F614" s="90" t="e">
        <f>IF(Worksheets!$V$24&gt;=A614,(Worksheets!$G$45-SUM($F$7:F613))*((Worksheets!$G$44^4*Worksheets!$AD$29^4+4*Worksheets!$G$44^3*(1-Worksheets!$G$44)*Worksheets!$AD$29^3+6*Worksheets!$G$44^2*(1-Worksheets!$G$44)^2*Worksheets!$AD$29^2+4*Worksheets!$G$44*(1-Worksheets!$G$44^3)*Worksheets!$AD$29)/Worksheets!$G$45),0)</f>
        <v>#VALUE!</v>
      </c>
      <c r="G614" s="90" t="str">
        <f>IF(Worksheets!$D$45='Yield Calculations'!$C$4,'Yield Calculations'!B614*'Yield Calculations'!C614,IF(Worksheets!$D$45='Yield Calculations'!$D$4,'Yield Calculations'!B614*'Yield Calculations'!D614,IF(Worksheets!$D$45='Yield Calculations'!$E$4,'Yield Calculations'!B614*'Yield Calculations'!E614,IF(Worksheets!$D$45='Yield Calculations'!$F$4,'Yield Calculations'!B614*'Yield Calculations'!F614,"Too Many Lanes"))))</f>
        <v>Too Many Lanes</v>
      </c>
      <c r="H614" s="90" t="str">
        <f>IF(Worksheets!$D$45='Yield Calculations'!$C$4,'Yield Calculations'!C614,IF(Worksheets!$D$45='Yield Calculations'!$D$4,'Yield Calculations'!D614,IF(Worksheets!$D$45='Yield Calculations'!$E$4,'Yield Calculations'!E614,IF(Worksheets!$D$45='Yield Calculations'!$F$4,'Yield Calculations'!F614,"Too Many Lanes"))))</f>
        <v>Too Many Lanes</v>
      </c>
      <c r="K614" s="83">
        <v>607</v>
      </c>
      <c r="L614" s="83" t="e">
        <f>Worksheets!$X$24*(K614-0.5)</f>
        <v>#VALUE!</v>
      </c>
      <c r="M614" s="90" t="e">
        <f>IF(Worksheets!$AA$24&gt;=K614,Worksheets!$L$45*Worksheets!$AD$29*(1-Worksheets!$AD$29)^('Yield Calculations'!K614-1),0)</f>
        <v>#VALUE!</v>
      </c>
      <c r="N614" s="90" t="e">
        <f>IF(Worksheets!$AA$24&gt;=K614,(Worksheets!$L$45-SUM($N$7:N613))*(((2*Worksheets!$L$44*(1-Worksheets!$L$44)*Worksheets!$AD$29)+(Worksheets!$L$44^2*Worksheets!$AD$29^2))/Worksheets!$L$45),0)</f>
        <v>#VALUE!</v>
      </c>
      <c r="O614" s="90" t="e">
        <f>IF(Worksheets!$AA$24&gt;=K614,(Worksheets!$L$45-SUM($O$7:O613))*((Worksheets!$L$44^3*Worksheets!$AD$29^3+3*Worksheets!$L$44^2*(1-Worksheets!$L$44)*Worksheets!$AD$29^2+3*Worksheets!$L$44*(1-Worksheets!$L$44)^2*Worksheets!$AD$29)/Worksheets!$L$45),0)</f>
        <v>#VALUE!</v>
      </c>
      <c r="P614" s="90" t="e">
        <f>IF(Worksheets!$AA$24&gt;=K614,(Worksheets!$L$45-SUM($P$7:P613))*((Worksheets!$L$44^4*Worksheets!$AD$29^4+4*Worksheets!$L$44^3*(1-Worksheets!$L$44)*Worksheets!$AD$29^3+6*Worksheets!$L$44^2*(1-Worksheets!$L$44)^2*Worksheets!$AD$29^2+4*Worksheets!$L$44*(1-Worksheets!$L$44^3)*Worksheets!$AD$29)/Worksheets!$L$45),0)</f>
        <v>#VALUE!</v>
      </c>
      <c r="Q614" s="90" t="str">
        <f>IF(Worksheets!$I$45='Yield Calculations'!$M$4,'Yield Calculations'!L614*'Yield Calculations'!M614,IF(Worksheets!$I$45='Yield Calculations'!$N$4,'Yield Calculations'!L614*'Yield Calculations'!N614,IF(Worksheets!$I$45='Yield Calculations'!$O$4,'Yield Calculations'!L614*'Yield Calculations'!O614,IF(Worksheets!$I$45='Yield Calculations'!$P$4,'Yield Calculations'!L614*'Yield Calculations'!P614,"Too Many Lanes"))))</f>
        <v>Too Many Lanes</v>
      </c>
      <c r="R614" s="90" t="str">
        <f>IF(Worksheets!$I$45='Yield Calculations'!$M$4,'Yield Calculations'!M614,IF(Worksheets!$I$45='Yield Calculations'!$N$4,'Yield Calculations'!N614,IF(Worksheets!$I$45='Yield Calculations'!$O$4,'Yield Calculations'!O614,IF(Worksheets!$I$45='Yield Calculations'!$P$4,'Yield Calculations'!P614,"Too Many Lanes"))))</f>
        <v>Too Many Lanes</v>
      </c>
    </row>
    <row r="615" spans="1:18">
      <c r="A615" s="83">
        <f t="shared" si="9"/>
        <v>608</v>
      </c>
      <c r="B615" s="83" t="e">
        <f>Worksheets!$S$24*(A615-0.5)</f>
        <v>#VALUE!</v>
      </c>
      <c r="C615" s="90" t="e">
        <f>IF(Worksheets!$V$24&gt;=A615,Worksheets!$G$45*Worksheets!$AD$29*(1-Worksheets!$AD$29)^('Yield Calculations'!A615-1),0)</f>
        <v>#VALUE!</v>
      </c>
      <c r="D615" s="90" t="e">
        <f>IF(Worksheets!$V$24&gt;=A615,(Worksheets!$G$45-SUM($D$7:D614))*(((2*Worksheets!$G$44*(1-Worksheets!$G$44)*Worksheets!$AD$29)+(Worksheets!$G$44^2*Worksheets!$AD$29^2))/Worksheets!$G$45),0)</f>
        <v>#VALUE!</v>
      </c>
      <c r="E615" s="90" t="e">
        <f>IF(Worksheets!$V$24&gt;=A615,(Worksheets!$G$45-SUM($E$7:E614))*((Worksheets!$G$44^3*Worksheets!$AD$29^3+3*Worksheets!$G$44^2*(1-Worksheets!$G$44)*Worksheets!$AD$29^2+3*Worksheets!$G$44*(1-Worksheets!$G$44)^2*Worksheets!$AD$29)/Worksheets!$G$45),0)</f>
        <v>#VALUE!</v>
      </c>
      <c r="F615" s="90" t="e">
        <f>IF(Worksheets!$V$24&gt;=A615,(Worksheets!$G$45-SUM($F$7:F614))*((Worksheets!$G$44^4*Worksheets!$AD$29^4+4*Worksheets!$G$44^3*(1-Worksheets!$G$44)*Worksheets!$AD$29^3+6*Worksheets!$G$44^2*(1-Worksheets!$G$44)^2*Worksheets!$AD$29^2+4*Worksheets!$G$44*(1-Worksheets!$G$44^3)*Worksheets!$AD$29)/Worksheets!$G$45),0)</f>
        <v>#VALUE!</v>
      </c>
      <c r="G615" s="90" t="str">
        <f>IF(Worksheets!$D$45='Yield Calculations'!$C$4,'Yield Calculations'!B615*'Yield Calculations'!C615,IF(Worksheets!$D$45='Yield Calculations'!$D$4,'Yield Calculations'!B615*'Yield Calculations'!D615,IF(Worksheets!$D$45='Yield Calculations'!$E$4,'Yield Calculations'!B615*'Yield Calculations'!E615,IF(Worksheets!$D$45='Yield Calculations'!$F$4,'Yield Calculations'!B615*'Yield Calculations'!F615,"Too Many Lanes"))))</f>
        <v>Too Many Lanes</v>
      </c>
      <c r="H615" s="90" t="str">
        <f>IF(Worksheets!$D$45='Yield Calculations'!$C$4,'Yield Calculations'!C615,IF(Worksheets!$D$45='Yield Calculations'!$D$4,'Yield Calculations'!D615,IF(Worksheets!$D$45='Yield Calculations'!$E$4,'Yield Calculations'!E615,IF(Worksheets!$D$45='Yield Calculations'!$F$4,'Yield Calculations'!F615,"Too Many Lanes"))))</f>
        <v>Too Many Lanes</v>
      </c>
      <c r="K615" s="83">
        <v>608</v>
      </c>
      <c r="L615" s="83" t="e">
        <f>Worksheets!$X$24*(K615-0.5)</f>
        <v>#VALUE!</v>
      </c>
      <c r="M615" s="90" t="e">
        <f>IF(Worksheets!$AA$24&gt;=K615,Worksheets!$L$45*Worksheets!$AD$29*(1-Worksheets!$AD$29)^('Yield Calculations'!K615-1),0)</f>
        <v>#VALUE!</v>
      </c>
      <c r="N615" s="90" t="e">
        <f>IF(Worksheets!$AA$24&gt;=K615,(Worksheets!$L$45-SUM($N$7:N614))*(((2*Worksheets!$L$44*(1-Worksheets!$L$44)*Worksheets!$AD$29)+(Worksheets!$L$44^2*Worksheets!$AD$29^2))/Worksheets!$L$45),0)</f>
        <v>#VALUE!</v>
      </c>
      <c r="O615" s="90" t="e">
        <f>IF(Worksheets!$AA$24&gt;=K615,(Worksheets!$L$45-SUM($O$7:O614))*((Worksheets!$L$44^3*Worksheets!$AD$29^3+3*Worksheets!$L$44^2*(1-Worksheets!$L$44)*Worksheets!$AD$29^2+3*Worksheets!$L$44*(1-Worksheets!$L$44)^2*Worksheets!$AD$29)/Worksheets!$L$45),0)</f>
        <v>#VALUE!</v>
      </c>
      <c r="P615" s="90" t="e">
        <f>IF(Worksheets!$AA$24&gt;=K615,(Worksheets!$L$45-SUM($P$7:P614))*((Worksheets!$L$44^4*Worksheets!$AD$29^4+4*Worksheets!$L$44^3*(1-Worksheets!$L$44)*Worksheets!$AD$29^3+6*Worksheets!$L$44^2*(1-Worksheets!$L$44)^2*Worksheets!$AD$29^2+4*Worksheets!$L$44*(1-Worksheets!$L$44^3)*Worksheets!$AD$29)/Worksheets!$L$45),0)</f>
        <v>#VALUE!</v>
      </c>
      <c r="Q615" s="90" t="str">
        <f>IF(Worksheets!$I$45='Yield Calculations'!$M$4,'Yield Calculations'!L615*'Yield Calculations'!M615,IF(Worksheets!$I$45='Yield Calculations'!$N$4,'Yield Calculations'!L615*'Yield Calculations'!N615,IF(Worksheets!$I$45='Yield Calculations'!$O$4,'Yield Calculations'!L615*'Yield Calculations'!O615,IF(Worksheets!$I$45='Yield Calculations'!$P$4,'Yield Calculations'!L615*'Yield Calculations'!P615,"Too Many Lanes"))))</f>
        <v>Too Many Lanes</v>
      </c>
      <c r="R615" s="90" t="str">
        <f>IF(Worksheets!$I$45='Yield Calculations'!$M$4,'Yield Calculations'!M615,IF(Worksheets!$I$45='Yield Calculations'!$N$4,'Yield Calculations'!N615,IF(Worksheets!$I$45='Yield Calculations'!$O$4,'Yield Calculations'!O615,IF(Worksheets!$I$45='Yield Calculations'!$P$4,'Yield Calculations'!P615,"Too Many Lanes"))))</f>
        <v>Too Many Lanes</v>
      </c>
    </row>
    <row r="616" spans="1:18">
      <c r="A616" s="83">
        <f t="shared" si="9"/>
        <v>609</v>
      </c>
      <c r="B616" s="83" t="e">
        <f>Worksheets!$S$24*(A616-0.5)</f>
        <v>#VALUE!</v>
      </c>
      <c r="C616" s="90" t="e">
        <f>IF(Worksheets!$V$24&gt;=A616,Worksheets!$G$45*Worksheets!$AD$29*(1-Worksheets!$AD$29)^('Yield Calculations'!A616-1),0)</f>
        <v>#VALUE!</v>
      </c>
      <c r="D616" s="90" t="e">
        <f>IF(Worksheets!$V$24&gt;=A616,(Worksheets!$G$45-SUM($D$7:D615))*(((2*Worksheets!$G$44*(1-Worksheets!$G$44)*Worksheets!$AD$29)+(Worksheets!$G$44^2*Worksheets!$AD$29^2))/Worksheets!$G$45),0)</f>
        <v>#VALUE!</v>
      </c>
      <c r="E616" s="90" t="e">
        <f>IF(Worksheets!$V$24&gt;=A616,(Worksheets!$G$45-SUM($E$7:E615))*((Worksheets!$G$44^3*Worksheets!$AD$29^3+3*Worksheets!$G$44^2*(1-Worksheets!$G$44)*Worksheets!$AD$29^2+3*Worksheets!$G$44*(1-Worksheets!$G$44)^2*Worksheets!$AD$29)/Worksheets!$G$45),0)</f>
        <v>#VALUE!</v>
      </c>
      <c r="F616" s="90" t="e">
        <f>IF(Worksheets!$V$24&gt;=A616,(Worksheets!$G$45-SUM($F$7:F615))*((Worksheets!$G$44^4*Worksheets!$AD$29^4+4*Worksheets!$G$44^3*(1-Worksheets!$G$44)*Worksheets!$AD$29^3+6*Worksheets!$G$44^2*(1-Worksheets!$G$44)^2*Worksheets!$AD$29^2+4*Worksheets!$G$44*(1-Worksheets!$G$44^3)*Worksheets!$AD$29)/Worksheets!$G$45),0)</f>
        <v>#VALUE!</v>
      </c>
      <c r="G616" s="90" t="str">
        <f>IF(Worksheets!$D$45='Yield Calculations'!$C$4,'Yield Calculations'!B616*'Yield Calculations'!C616,IF(Worksheets!$D$45='Yield Calculations'!$D$4,'Yield Calculations'!B616*'Yield Calculations'!D616,IF(Worksheets!$D$45='Yield Calculations'!$E$4,'Yield Calculations'!B616*'Yield Calculations'!E616,IF(Worksheets!$D$45='Yield Calculations'!$F$4,'Yield Calculations'!B616*'Yield Calculations'!F616,"Too Many Lanes"))))</f>
        <v>Too Many Lanes</v>
      </c>
      <c r="H616" s="90" t="str">
        <f>IF(Worksheets!$D$45='Yield Calculations'!$C$4,'Yield Calculations'!C616,IF(Worksheets!$D$45='Yield Calculations'!$D$4,'Yield Calculations'!D616,IF(Worksheets!$D$45='Yield Calculations'!$E$4,'Yield Calculations'!E616,IF(Worksheets!$D$45='Yield Calculations'!$F$4,'Yield Calculations'!F616,"Too Many Lanes"))))</f>
        <v>Too Many Lanes</v>
      </c>
      <c r="K616" s="83">
        <v>609</v>
      </c>
      <c r="L616" s="83" t="e">
        <f>Worksheets!$X$24*(K616-0.5)</f>
        <v>#VALUE!</v>
      </c>
      <c r="M616" s="90" t="e">
        <f>IF(Worksheets!$AA$24&gt;=K616,Worksheets!$L$45*Worksheets!$AD$29*(1-Worksheets!$AD$29)^('Yield Calculations'!K616-1),0)</f>
        <v>#VALUE!</v>
      </c>
      <c r="N616" s="90" t="e">
        <f>IF(Worksheets!$AA$24&gt;=K616,(Worksheets!$L$45-SUM($N$7:N615))*(((2*Worksheets!$L$44*(1-Worksheets!$L$44)*Worksheets!$AD$29)+(Worksheets!$L$44^2*Worksheets!$AD$29^2))/Worksheets!$L$45),0)</f>
        <v>#VALUE!</v>
      </c>
      <c r="O616" s="90" t="e">
        <f>IF(Worksheets!$AA$24&gt;=K616,(Worksheets!$L$45-SUM($O$7:O615))*((Worksheets!$L$44^3*Worksheets!$AD$29^3+3*Worksheets!$L$44^2*(1-Worksheets!$L$44)*Worksheets!$AD$29^2+3*Worksheets!$L$44*(1-Worksheets!$L$44)^2*Worksheets!$AD$29)/Worksheets!$L$45),0)</f>
        <v>#VALUE!</v>
      </c>
      <c r="P616" s="90" t="e">
        <f>IF(Worksheets!$AA$24&gt;=K616,(Worksheets!$L$45-SUM($P$7:P615))*((Worksheets!$L$44^4*Worksheets!$AD$29^4+4*Worksheets!$L$44^3*(1-Worksheets!$L$44)*Worksheets!$AD$29^3+6*Worksheets!$L$44^2*(1-Worksheets!$L$44)^2*Worksheets!$AD$29^2+4*Worksheets!$L$44*(1-Worksheets!$L$44^3)*Worksheets!$AD$29)/Worksheets!$L$45),0)</f>
        <v>#VALUE!</v>
      </c>
      <c r="Q616" s="90" t="str">
        <f>IF(Worksheets!$I$45='Yield Calculations'!$M$4,'Yield Calculations'!L616*'Yield Calculations'!M616,IF(Worksheets!$I$45='Yield Calculations'!$N$4,'Yield Calculations'!L616*'Yield Calculations'!N616,IF(Worksheets!$I$45='Yield Calculations'!$O$4,'Yield Calculations'!L616*'Yield Calculations'!O616,IF(Worksheets!$I$45='Yield Calculations'!$P$4,'Yield Calculations'!L616*'Yield Calculations'!P616,"Too Many Lanes"))))</f>
        <v>Too Many Lanes</v>
      </c>
      <c r="R616" s="90" t="str">
        <f>IF(Worksheets!$I$45='Yield Calculations'!$M$4,'Yield Calculations'!M616,IF(Worksheets!$I$45='Yield Calculations'!$N$4,'Yield Calculations'!N616,IF(Worksheets!$I$45='Yield Calculations'!$O$4,'Yield Calculations'!O616,IF(Worksheets!$I$45='Yield Calculations'!$P$4,'Yield Calculations'!P616,"Too Many Lanes"))))</f>
        <v>Too Many Lanes</v>
      </c>
    </row>
    <row r="617" spans="1:18">
      <c r="A617" s="83">
        <f t="shared" si="9"/>
        <v>610</v>
      </c>
      <c r="B617" s="83" t="e">
        <f>Worksheets!$S$24*(A617-0.5)</f>
        <v>#VALUE!</v>
      </c>
      <c r="C617" s="90" t="e">
        <f>IF(Worksheets!$V$24&gt;=A617,Worksheets!$G$45*Worksheets!$AD$29*(1-Worksheets!$AD$29)^('Yield Calculations'!A617-1),0)</f>
        <v>#VALUE!</v>
      </c>
      <c r="D617" s="90" t="e">
        <f>IF(Worksheets!$V$24&gt;=A617,(Worksheets!$G$45-SUM($D$7:D616))*(((2*Worksheets!$G$44*(1-Worksheets!$G$44)*Worksheets!$AD$29)+(Worksheets!$G$44^2*Worksheets!$AD$29^2))/Worksheets!$G$45),0)</f>
        <v>#VALUE!</v>
      </c>
      <c r="E617" s="90" t="e">
        <f>IF(Worksheets!$V$24&gt;=A617,(Worksheets!$G$45-SUM($E$7:E616))*((Worksheets!$G$44^3*Worksheets!$AD$29^3+3*Worksheets!$G$44^2*(1-Worksheets!$G$44)*Worksheets!$AD$29^2+3*Worksheets!$G$44*(1-Worksheets!$G$44)^2*Worksheets!$AD$29)/Worksheets!$G$45),0)</f>
        <v>#VALUE!</v>
      </c>
      <c r="F617" s="90" t="e">
        <f>IF(Worksheets!$V$24&gt;=A617,(Worksheets!$G$45-SUM($F$7:F616))*((Worksheets!$G$44^4*Worksheets!$AD$29^4+4*Worksheets!$G$44^3*(1-Worksheets!$G$44)*Worksheets!$AD$29^3+6*Worksheets!$G$44^2*(1-Worksheets!$G$44)^2*Worksheets!$AD$29^2+4*Worksheets!$G$44*(1-Worksheets!$G$44^3)*Worksheets!$AD$29)/Worksheets!$G$45),0)</f>
        <v>#VALUE!</v>
      </c>
      <c r="G617" s="90" t="str">
        <f>IF(Worksheets!$D$45='Yield Calculations'!$C$4,'Yield Calculations'!B617*'Yield Calculations'!C617,IF(Worksheets!$D$45='Yield Calculations'!$D$4,'Yield Calculations'!B617*'Yield Calculations'!D617,IF(Worksheets!$D$45='Yield Calculations'!$E$4,'Yield Calculations'!B617*'Yield Calculations'!E617,IF(Worksheets!$D$45='Yield Calculations'!$F$4,'Yield Calculations'!B617*'Yield Calculations'!F617,"Too Many Lanes"))))</f>
        <v>Too Many Lanes</v>
      </c>
      <c r="H617" s="90" t="str">
        <f>IF(Worksheets!$D$45='Yield Calculations'!$C$4,'Yield Calculations'!C617,IF(Worksheets!$D$45='Yield Calculations'!$D$4,'Yield Calculations'!D617,IF(Worksheets!$D$45='Yield Calculations'!$E$4,'Yield Calculations'!E617,IF(Worksheets!$D$45='Yield Calculations'!$F$4,'Yield Calculations'!F617,"Too Many Lanes"))))</f>
        <v>Too Many Lanes</v>
      </c>
      <c r="K617" s="83">
        <v>610</v>
      </c>
      <c r="L617" s="83" t="e">
        <f>Worksheets!$X$24*(K617-0.5)</f>
        <v>#VALUE!</v>
      </c>
      <c r="M617" s="90" t="e">
        <f>IF(Worksheets!$AA$24&gt;=K617,Worksheets!$L$45*Worksheets!$AD$29*(1-Worksheets!$AD$29)^('Yield Calculations'!K617-1),0)</f>
        <v>#VALUE!</v>
      </c>
      <c r="N617" s="90" t="e">
        <f>IF(Worksheets!$AA$24&gt;=K617,(Worksheets!$L$45-SUM($N$7:N616))*(((2*Worksheets!$L$44*(1-Worksheets!$L$44)*Worksheets!$AD$29)+(Worksheets!$L$44^2*Worksheets!$AD$29^2))/Worksheets!$L$45),0)</f>
        <v>#VALUE!</v>
      </c>
      <c r="O617" s="90" t="e">
        <f>IF(Worksheets!$AA$24&gt;=K617,(Worksheets!$L$45-SUM($O$7:O616))*((Worksheets!$L$44^3*Worksheets!$AD$29^3+3*Worksheets!$L$44^2*(1-Worksheets!$L$44)*Worksheets!$AD$29^2+3*Worksheets!$L$44*(1-Worksheets!$L$44)^2*Worksheets!$AD$29)/Worksheets!$L$45),0)</f>
        <v>#VALUE!</v>
      </c>
      <c r="P617" s="90" t="e">
        <f>IF(Worksheets!$AA$24&gt;=K617,(Worksheets!$L$45-SUM($P$7:P616))*((Worksheets!$L$44^4*Worksheets!$AD$29^4+4*Worksheets!$L$44^3*(1-Worksheets!$L$44)*Worksheets!$AD$29^3+6*Worksheets!$L$44^2*(1-Worksheets!$L$44)^2*Worksheets!$AD$29^2+4*Worksheets!$L$44*(1-Worksheets!$L$44^3)*Worksheets!$AD$29)/Worksheets!$L$45),0)</f>
        <v>#VALUE!</v>
      </c>
      <c r="Q617" s="90" t="str">
        <f>IF(Worksheets!$I$45='Yield Calculations'!$M$4,'Yield Calculations'!L617*'Yield Calculations'!M617,IF(Worksheets!$I$45='Yield Calculations'!$N$4,'Yield Calculations'!L617*'Yield Calculations'!N617,IF(Worksheets!$I$45='Yield Calculations'!$O$4,'Yield Calculations'!L617*'Yield Calculations'!O617,IF(Worksheets!$I$45='Yield Calculations'!$P$4,'Yield Calculations'!L617*'Yield Calculations'!P617,"Too Many Lanes"))))</f>
        <v>Too Many Lanes</v>
      </c>
      <c r="R617" s="90" t="str">
        <f>IF(Worksheets!$I$45='Yield Calculations'!$M$4,'Yield Calculations'!M617,IF(Worksheets!$I$45='Yield Calculations'!$N$4,'Yield Calculations'!N617,IF(Worksheets!$I$45='Yield Calculations'!$O$4,'Yield Calculations'!O617,IF(Worksheets!$I$45='Yield Calculations'!$P$4,'Yield Calculations'!P617,"Too Many Lanes"))))</f>
        <v>Too Many Lanes</v>
      </c>
    </row>
    <row r="618" spans="1:18">
      <c r="A618" s="83">
        <f t="shared" si="9"/>
        <v>611</v>
      </c>
      <c r="B618" s="83" t="e">
        <f>Worksheets!$S$24*(A618-0.5)</f>
        <v>#VALUE!</v>
      </c>
      <c r="C618" s="90" t="e">
        <f>IF(Worksheets!$V$24&gt;=A618,Worksheets!$G$45*Worksheets!$AD$29*(1-Worksheets!$AD$29)^('Yield Calculations'!A618-1),0)</f>
        <v>#VALUE!</v>
      </c>
      <c r="D618" s="90" t="e">
        <f>IF(Worksheets!$V$24&gt;=A618,(Worksheets!$G$45-SUM($D$7:D617))*(((2*Worksheets!$G$44*(1-Worksheets!$G$44)*Worksheets!$AD$29)+(Worksheets!$G$44^2*Worksheets!$AD$29^2))/Worksheets!$G$45),0)</f>
        <v>#VALUE!</v>
      </c>
      <c r="E618" s="90" t="e">
        <f>IF(Worksheets!$V$24&gt;=A618,(Worksheets!$G$45-SUM($E$7:E617))*((Worksheets!$G$44^3*Worksheets!$AD$29^3+3*Worksheets!$G$44^2*(1-Worksheets!$G$44)*Worksheets!$AD$29^2+3*Worksheets!$G$44*(1-Worksheets!$G$44)^2*Worksheets!$AD$29)/Worksheets!$G$45),0)</f>
        <v>#VALUE!</v>
      </c>
      <c r="F618" s="90" t="e">
        <f>IF(Worksheets!$V$24&gt;=A618,(Worksheets!$G$45-SUM($F$7:F617))*((Worksheets!$G$44^4*Worksheets!$AD$29^4+4*Worksheets!$G$44^3*(1-Worksheets!$G$44)*Worksheets!$AD$29^3+6*Worksheets!$G$44^2*(1-Worksheets!$G$44)^2*Worksheets!$AD$29^2+4*Worksheets!$G$44*(1-Worksheets!$G$44^3)*Worksheets!$AD$29)/Worksheets!$G$45),0)</f>
        <v>#VALUE!</v>
      </c>
      <c r="G618" s="90" t="str">
        <f>IF(Worksheets!$D$45='Yield Calculations'!$C$4,'Yield Calculations'!B618*'Yield Calculations'!C618,IF(Worksheets!$D$45='Yield Calculations'!$D$4,'Yield Calculations'!B618*'Yield Calculations'!D618,IF(Worksheets!$D$45='Yield Calculations'!$E$4,'Yield Calculations'!B618*'Yield Calculations'!E618,IF(Worksheets!$D$45='Yield Calculations'!$F$4,'Yield Calculations'!B618*'Yield Calculations'!F618,"Too Many Lanes"))))</f>
        <v>Too Many Lanes</v>
      </c>
      <c r="H618" s="90" t="str">
        <f>IF(Worksheets!$D$45='Yield Calculations'!$C$4,'Yield Calculations'!C618,IF(Worksheets!$D$45='Yield Calculations'!$D$4,'Yield Calculations'!D618,IF(Worksheets!$D$45='Yield Calculations'!$E$4,'Yield Calculations'!E618,IF(Worksheets!$D$45='Yield Calculations'!$F$4,'Yield Calculations'!F618,"Too Many Lanes"))))</f>
        <v>Too Many Lanes</v>
      </c>
      <c r="K618" s="83">
        <v>611</v>
      </c>
      <c r="L618" s="83" t="e">
        <f>Worksheets!$X$24*(K618-0.5)</f>
        <v>#VALUE!</v>
      </c>
      <c r="M618" s="90" t="e">
        <f>IF(Worksheets!$AA$24&gt;=K618,Worksheets!$L$45*Worksheets!$AD$29*(1-Worksheets!$AD$29)^('Yield Calculations'!K618-1),0)</f>
        <v>#VALUE!</v>
      </c>
      <c r="N618" s="90" t="e">
        <f>IF(Worksheets!$AA$24&gt;=K618,(Worksheets!$L$45-SUM($N$7:N617))*(((2*Worksheets!$L$44*(1-Worksheets!$L$44)*Worksheets!$AD$29)+(Worksheets!$L$44^2*Worksheets!$AD$29^2))/Worksheets!$L$45),0)</f>
        <v>#VALUE!</v>
      </c>
      <c r="O618" s="90" t="e">
        <f>IF(Worksheets!$AA$24&gt;=K618,(Worksheets!$L$45-SUM($O$7:O617))*((Worksheets!$L$44^3*Worksheets!$AD$29^3+3*Worksheets!$L$44^2*(1-Worksheets!$L$44)*Worksheets!$AD$29^2+3*Worksheets!$L$44*(1-Worksheets!$L$44)^2*Worksheets!$AD$29)/Worksheets!$L$45),0)</f>
        <v>#VALUE!</v>
      </c>
      <c r="P618" s="90" t="e">
        <f>IF(Worksheets!$AA$24&gt;=K618,(Worksheets!$L$45-SUM($P$7:P617))*((Worksheets!$L$44^4*Worksheets!$AD$29^4+4*Worksheets!$L$44^3*(1-Worksheets!$L$44)*Worksheets!$AD$29^3+6*Worksheets!$L$44^2*(1-Worksheets!$L$44)^2*Worksheets!$AD$29^2+4*Worksheets!$L$44*(1-Worksheets!$L$44^3)*Worksheets!$AD$29)/Worksheets!$L$45),0)</f>
        <v>#VALUE!</v>
      </c>
      <c r="Q618" s="90" t="str">
        <f>IF(Worksheets!$I$45='Yield Calculations'!$M$4,'Yield Calculations'!L618*'Yield Calculations'!M618,IF(Worksheets!$I$45='Yield Calculations'!$N$4,'Yield Calculations'!L618*'Yield Calculations'!N618,IF(Worksheets!$I$45='Yield Calculations'!$O$4,'Yield Calculations'!L618*'Yield Calculations'!O618,IF(Worksheets!$I$45='Yield Calculations'!$P$4,'Yield Calculations'!L618*'Yield Calculations'!P618,"Too Many Lanes"))))</f>
        <v>Too Many Lanes</v>
      </c>
      <c r="R618" s="90" t="str">
        <f>IF(Worksheets!$I$45='Yield Calculations'!$M$4,'Yield Calculations'!M618,IF(Worksheets!$I$45='Yield Calculations'!$N$4,'Yield Calculations'!N618,IF(Worksheets!$I$45='Yield Calculations'!$O$4,'Yield Calculations'!O618,IF(Worksheets!$I$45='Yield Calculations'!$P$4,'Yield Calculations'!P618,"Too Many Lanes"))))</f>
        <v>Too Many Lanes</v>
      </c>
    </row>
    <row r="619" spans="1:18">
      <c r="A619" s="83">
        <f t="shared" si="9"/>
        <v>612</v>
      </c>
      <c r="B619" s="83" t="e">
        <f>Worksheets!$S$24*(A619-0.5)</f>
        <v>#VALUE!</v>
      </c>
      <c r="C619" s="90" t="e">
        <f>IF(Worksheets!$V$24&gt;=A619,Worksheets!$G$45*Worksheets!$AD$29*(1-Worksheets!$AD$29)^('Yield Calculations'!A619-1),0)</f>
        <v>#VALUE!</v>
      </c>
      <c r="D619" s="90" t="e">
        <f>IF(Worksheets!$V$24&gt;=A619,(Worksheets!$G$45-SUM($D$7:D618))*(((2*Worksheets!$G$44*(1-Worksheets!$G$44)*Worksheets!$AD$29)+(Worksheets!$G$44^2*Worksheets!$AD$29^2))/Worksheets!$G$45),0)</f>
        <v>#VALUE!</v>
      </c>
      <c r="E619" s="90" t="e">
        <f>IF(Worksheets!$V$24&gt;=A619,(Worksheets!$G$45-SUM($E$7:E618))*((Worksheets!$G$44^3*Worksheets!$AD$29^3+3*Worksheets!$G$44^2*(1-Worksheets!$G$44)*Worksheets!$AD$29^2+3*Worksheets!$G$44*(1-Worksheets!$G$44)^2*Worksheets!$AD$29)/Worksheets!$G$45),0)</f>
        <v>#VALUE!</v>
      </c>
      <c r="F619" s="90" t="e">
        <f>IF(Worksheets!$V$24&gt;=A619,(Worksheets!$G$45-SUM($F$7:F618))*((Worksheets!$G$44^4*Worksheets!$AD$29^4+4*Worksheets!$G$44^3*(1-Worksheets!$G$44)*Worksheets!$AD$29^3+6*Worksheets!$G$44^2*(1-Worksheets!$G$44)^2*Worksheets!$AD$29^2+4*Worksheets!$G$44*(1-Worksheets!$G$44^3)*Worksheets!$AD$29)/Worksheets!$G$45),0)</f>
        <v>#VALUE!</v>
      </c>
      <c r="G619" s="90" t="str">
        <f>IF(Worksheets!$D$45='Yield Calculations'!$C$4,'Yield Calculations'!B619*'Yield Calculations'!C619,IF(Worksheets!$D$45='Yield Calculations'!$D$4,'Yield Calculations'!B619*'Yield Calculations'!D619,IF(Worksheets!$D$45='Yield Calculations'!$E$4,'Yield Calculations'!B619*'Yield Calculations'!E619,IF(Worksheets!$D$45='Yield Calculations'!$F$4,'Yield Calculations'!B619*'Yield Calculations'!F619,"Too Many Lanes"))))</f>
        <v>Too Many Lanes</v>
      </c>
      <c r="H619" s="90" t="str">
        <f>IF(Worksheets!$D$45='Yield Calculations'!$C$4,'Yield Calculations'!C619,IF(Worksheets!$D$45='Yield Calculations'!$D$4,'Yield Calculations'!D619,IF(Worksheets!$D$45='Yield Calculations'!$E$4,'Yield Calculations'!E619,IF(Worksheets!$D$45='Yield Calculations'!$F$4,'Yield Calculations'!F619,"Too Many Lanes"))))</f>
        <v>Too Many Lanes</v>
      </c>
      <c r="K619" s="83">
        <v>612</v>
      </c>
      <c r="L619" s="83" t="e">
        <f>Worksheets!$X$24*(K619-0.5)</f>
        <v>#VALUE!</v>
      </c>
      <c r="M619" s="90" t="e">
        <f>IF(Worksheets!$AA$24&gt;=K619,Worksheets!$L$45*Worksheets!$AD$29*(1-Worksheets!$AD$29)^('Yield Calculations'!K619-1),0)</f>
        <v>#VALUE!</v>
      </c>
      <c r="N619" s="90" t="e">
        <f>IF(Worksheets!$AA$24&gt;=K619,(Worksheets!$L$45-SUM($N$7:N618))*(((2*Worksheets!$L$44*(1-Worksheets!$L$44)*Worksheets!$AD$29)+(Worksheets!$L$44^2*Worksheets!$AD$29^2))/Worksheets!$L$45),0)</f>
        <v>#VALUE!</v>
      </c>
      <c r="O619" s="90" t="e">
        <f>IF(Worksheets!$AA$24&gt;=K619,(Worksheets!$L$45-SUM($O$7:O618))*((Worksheets!$L$44^3*Worksheets!$AD$29^3+3*Worksheets!$L$44^2*(1-Worksheets!$L$44)*Worksheets!$AD$29^2+3*Worksheets!$L$44*(1-Worksheets!$L$44)^2*Worksheets!$AD$29)/Worksheets!$L$45),0)</f>
        <v>#VALUE!</v>
      </c>
      <c r="P619" s="90" t="e">
        <f>IF(Worksheets!$AA$24&gt;=K619,(Worksheets!$L$45-SUM($P$7:P618))*((Worksheets!$L$44^4*Worksheets!$AD$29^4+4*Worksheets!$L$44^3*(1-Worksheets!$L$44)*Worksheets!$AD$29^3+6*Worksheets!$L$44^2*(1-Worksheets!$L$44)^2*Worksheets!$AD$29^2+4*Worksheets!$L$44*(1-Worksheets!$L$44^3)*Worksheets!$AD$29)/Worksheets!$L$45),0)</f>
        <v>#VALUE!</v>
      </c>
      <c r="Q619" s="90" t="str">
        <f>IF(Worksheets!$I$45='Yield Calculations'!$M$4,'Yield Calculations'!L619*'Yield Calculations'!M619,IF(Worksheets!$I$45='Yield Calculations'!$N$4,'Yield Calculations'!L619*'Yield Calculations'!N619,IF(Worksheets!$I$45='Yield Calculations'!$O$4,'Yield Calculations'!L619*'Yield Calculations'!O619,IF(Worksheets!$I$45='Yield Calculations'!$P$4,'Yield Calculations'!L619*'Yield Calculations'!P619,"Too Many Lanes"))))</f>
        <v>Too Many Lanes</v>
      </c>
      <c r="R619" s="90" t="str">
        <f>IF(Worksheets!$I$45='Yield Calculations'!$M$4,'Yield Calculations'!M619,IF(Worksheets!$I$45='Yield Calculations'!$N$4,'Yield Calculations'!N619,IF(Worksheets!$I$45='Yield Calculations'!$O$4,'Yield Calculations'!O619,IF(Worksheets!$I$45='Yield Calculations'!$P$4,'Yield Calculations'!P619,"Too Many Lanes"))))</f>
        <v>Too Many Lanes</v>
      </c>
    </row>
    <row r="620" spans="1:18">
      <c r="A620" s="83">
        <f t="shared" si="9"/>
        <v>613</v>
      </c>
      <c r="B620" s="83" t="e">
        <f>Worksheets!$S$24*(A620-0.5)</f>
        <v>#VALUE!</v>
      </c>
      <c r="C620" s="90" t="e">
        <f>IF(Worksheets!$V$24&gt;=A620,Worksheets!$G$45*Worksheets!$AD$29*(1-Worksheets!$AD$29)^('Yield Calculations'!A620-1),0)</f>
        <v>#VALUE!</v>
      </c>
      <c r="D620" s="90" t="e">
        <f>IF(Worksheets!$V$24&gt;=A620,(Worksheets!$G$45-SUM($D$7:D619))*(((2*Worksheets!$G$44*(1-Worksheets!$G$44)*Worksheets!$AD$29)+(Worksheets!$G$44^2*Worksheets!$AD$29^2))/Worksheets!$G$45),0)</f>
        <v>#VALUE!</v>
      </c>
      <c r="E620" s="90" t="e">
        <f>IF(Worksheets!$V$24&gt;=A620,(Worksheets!$G$45-SUM($E$7:E619))*((Worksheets!$G$44^3*Worksheets!$AD$29^3+3*Worksheets!$G$44^2*(1-Worksheets!$G$44)*Worksheets!$AD$29^2+3*Worksheets!$G$44*(1-Worksheets!$G$44)^2*Worksheets!$AD$29)/Worksheets!$G$45),0)</f>
        <v>#VALUE!</v>
      </c>
      <c r="F620" s="90" t="e">
        <f>IF(Worksheets!$V$24&gt;=A620,(Worksheets!$G$45-SUM($F$7:F619))*((Worksheets!$G$44^4*Worksheets!$AD$29^4+4*Worksheets!$G$44^3*(1-Worksheets!$G$44)*Worksheets!$AD$29^3+6*Worksheets!$G$44^2*(1-Worksheets!$G$44)^2*Worksheets!$AD$29^2+4*Worksheets!$G$44*(1-Worksheets!$G$44^3)*Worksheets!$AD$29)/Worksheets!$G$45),0)</f>
        <v>#VALUE!</v>
      </c>
      <c r="G620" s="90" t="str">
        <f>IF(Worksheets!$D$45='Yield Calculations'!$C$4,'Yield Calculations'!B620*'Yield Calculations'!C620,IF(Worksheets!$D$45='Yield Calculations'!$D$4,'Yield Calculations'!B620*'Yield Calculations'!D620,IF(Worksheets!$D$45='Yield Calculations'!$E$4,'Yield Calculations'!B620*'Yield Calculations'!E620,IF(Worksheets!$D$45='Yield Calculations'!$F$4,'Yield Calculations'!B620*'Yield Calculations'!F620,"Too Many Lanes"))))</f>
        <v>Too Many Lanes</v>
      </c>
      <c r="H620" s="90" t="str">
        <f>IF(Worksheets!$D$45='Yield Calculations'!$C$4,'Yield Calculations'!C620,IF(Worksheets!$D$45='Yield Calculations'!$D$4,'Yield Calculations'!D620,IF(Worksheets!$D$45='Yield Calculations'!$E$4,'Yield Calculations'!E620,IF(Worksheets!$D$45='Yield Calculations'!$F$4,'Yield Calculations'!F620,"Too Many Lanes"))))</f>
        <v>Too Many Lanes</v>
      </c>
      <c r="K620" s="83">
        <v>613</v>
      </c>
      <c r="L620" s="83" t="e">
        <f>Worksheets!$X$24*(K620-0.5)</f>
        <v>#VALUE!</v>
      </c>
      <c r="M620" s="90" t="e">
        <f>IF(Worksheets!$AA$24&gt;=K620,Worksheets!$L$45*Worksheets!$AD$29*(1-Worksheets!$AD$29)^('Yield Calculations'!K620-1),0)</f>
        <v>#VALUE!</v>
      </c>
      <c r="N620" s="90" t="e">
        <f>IF(Worksheets!$AA$24&gt;=K620,(Worksheets!$L$45-SUM($N$7:N619))*(((2*Worksheets!$L$44*(1-Worksheets!$L$44)*Worksheets!$AD$29)+(Worksheets!$L$44^2*Worksheets!$AD$29^2))/Worksheets!$L$45),0)</f>
        <v>#VALUE!</v>
      </c>
      <c r="O620" s="90" t="e">
        <f>IF(Worksheets!$AA$24&gt;=K620,(Worksheets!$L$45-SUM($O$7:O619))*((Worksheets!$L$44^3*Worksheets!$AD$29^3+3*Worksheets!$L$44^2*(1-Worksheets!$L$44)*Worksheets!$AD$29^2+3*Worksheets!$L$44*(1-Worksheets!$L$44)^2*Worksheets!$AD$29)/Worksheets!$L$45),0)</f>
        <v>#VALUE!</v>
      </c>
      <c r="P620" s="90" t="e">
        <f>IF(Worksheets!$AA$24&gt;=K620,(Worksheets!$L$45-SUM($P$7:P619))*((Worksheets!$L$44^4*Worksheets!$AD$29^4+4*Worksheets!$L$44^3*(1-Worksheets!$L$44)*Worksheets!$AD$29^3+6*Worksheets!$L$44^2*(1-Worksheets!$L$44)^2*Worksheets!$AD$29^2+4*Worksheets!$L$44*(1-Worksheets!$L$44^3)*Worksheets!$AD$29)/Worksheets!$L$45),0)</f>
        <v>#VALUE!</v>
      </c>
      <c r="Q620" s="90" t="str">
        <f>IF(Worksheets!$I$45='Yield Calculations'!$M$4,'Yield Calculations'!L620*'Yield Calculations'!M620,IF(Worksheets!$I$45='Yield Calculations'!$N$4,'Yield Calculations'!L620*'Yield Calculations'!N620,IF(Worksheets!$I$45='Yield Calculations'!$O$4,'Yield Calculations'!L620*'Yield Calculations'!O620,IF(Worksheets!$I$45='Yield Calculations'!$P$4,'Yield Calculations'!L620*'Yield Calculations'!P620,"Too Many Lanes"))))</f>
        <v>Too Many Lanes</v>
      </c>
      <c r="R620" s="90" t="str">
        <f>IF(Worksheets!$I$45='Yield Calculations'!$M$4,'Yield Calculations'!M620,IF(Worksheets!$I$45='Yield Calculations'!$N$4,'Yield Calculations'!N620,IF(Worksheets!$I$45='Yield Calculations'!$O$4,'Yield Calculations'!O620,IF(Worksheets!$I$45='Yield Calculations'!$P$4,'Yield Calculations'!P620,"Too Many Lanes"))))</f>
        <v>Too Many Lanes</v>
      </c>
    </row>
    <row r="621" spans="1:18">
      <c r="A621" s="83">
        <f t="shared" si="9"/>
        <v>614</v>
      </c>
      <c r="B621" s="83" t="e">
        <f>Worksheets!$S$24*(A621-0.5)</f>
        <v>#VALUE!</v>
      </c>
      <c r="C621" s="90" t="e">
        <f>IF(Worksheets!$V$24&gt;=A621,Worksheets!$G$45*Worksheets!$AD$29*(1-Worksheets!$AD$29)^('Yield Calculations'!A621-1),0)</f>
        <v>#VALUE!</v>
      </c>
      <c r="D621" s="90" t="e">
        <f>IF(Worksheets!$V$24&gt;=A621,(Worksheets!$G$45-SUM($D$7:D620))*(((2*Worksheets!$G$44*(1-Worksheets!$G$44)*Worksheets!$AD$29)+(Worksheets!$G$44^2*Worksheets!$AD$29^2))/Worksheets!$G$45),0)</f>
        <v>#VALUE!</v>
      </c>
      <c r="E621" s="90" t="e">
        <f>IF(Worksheets!$V$24&gt;=A621,(Worksheets!$G$45-SUM($E$7:E620))*((Worksheets!$G$44^3*Worksheets!$AD$29^3+3*Worksheets!$G$44^2*(1-Worksheets!$G$44)*Worksheets!$AD$29^2+3*Worksheets!$G$44*(1-Worksheets!$G$44)^2*Worksheets!$AD$29)/Worksheets!$G$45),0)</f>
        <v>#VALUE!</v>
      </c>
      <c r="F621" s="90" t="e">
        <f>IF(Worksheets!$V$24&gt;=A621,(Worksheets!$G$45-SUM($F$7:F620))*((Worksheets!$G$44^4*Worksheets!$AD$29^4+4*Worksheets!$G$44^3*(1-Worksheets!$G$44)*Worksheets!$AD$29^3+6*Worksheets!$G$44^2*(1-Worksheets!$G$44)^2*Worksheets!$AD$29^2+4*Worksheets!$G$44*(1-Worksheets!$G$44^3)*Worksheets!$AD$29)/Worksheets!$G$45),0)</f>
        <v>#VALUE!</v>
      </c>
      <c r="G621" s="90" t="str">
        <f>IF(Worksheets!$D$45='Yield Calculations'!$C$4,'Yield Calculations'!B621*'Yield Calculations'!C621,IF(Worksheets!$D$45='Yield Calculations'!$D$4,'Yield Calculations'!B621*'Yield Calculations'!D621,IF(Worksheets!$D$45='Yield Calculations'!$E$4,'Yield Calculations'!B621*'Yield Calculations'!E621,IF(Worksheets!$D$45='Yield Calculations'!$F$4,'Yield Calculations'!B621*'Yield Calculations'!F621,"Too Many Lanes"))))</f>
        <v>Too Many Lanes</v>
      </c>
      <c r="H621" s="90" t="str">
        <f>IF(Worksheets!$D$45='Yield Calculations'!$C$4,'Yield Calculations'!C621,IF(Worksheets!$D$45='Yield Calculations'!$D$4,'Yield Calculations'!D621,IF(Worksheets!$D$45='Yield Calculations'!$E$4,'Yield Calculations'!E621,IF(Worksheets!$D$45='Yield Calculations'!$F$4,'Yield Calculations'!F621,"Too Many Lanes"))))</f>
        <v>Too Many Lanes</v>
      </c>
      <c r="K621" s="83">
        <v>614</v>
      </c>
      <c r="L621" s="83" t="e">
        <f>Worksheets!$X$24*(K621-0.5)</f>
        <v>#VALUE!</v>
      </c>
      <c r="M621" s="90" t="e">
        <f>IF(Worksheets!$AA$24&gt;=K621,Worksheets!$L$45*Worksheets!$AD$29*(1-Worksheets!$AD$29)^('Yield Calculations'!K621-1),0)</f>
        <v>#VALUE!</v>
      </c>
      <c r="N621" s="90" t="e">
        <f>IF(Worksheets!$AA$24&gt;=K621,(Worksheets!$L$45-SUM($N$7:N620))*(((2*Worksheets!$L$44*(1-Worksheets!$L$44)*Worksheets!$AD$29)+(Worksheets!$L$44^2*Worksheets!$AD$29^2))/Worksheets!$L$45),0)</f>
        <v>#VALUE!</v>
      </c>
      <c r="O621" s="90" t="e">
        <f>IF(Worksheets!$AA$24&gt;=K621,(Worksheets!$L$45-SUM($O$7:O620))*((Worksheets!$L$44^3*Worksheets!$AD$29^3+3*Worksheets!$L$44^2*(1-Worksheets!$L$44)*Worksheets!$AD$29^2+3*Worksheets!$L$44*(1-Worksheets!$L$44)^2*Worksheets!$AD$29)/Worksheets!$L$45),0)</f>
        <v>#VALUE!</v>
      </c>
      <c r="P621" s="90" t="e">
        <f>IF(Worksheets!$AA$24&gt;=K621,(Worksheets!$L$45-SUM($P$7:P620))*((Worksheets!$L$44^4*Worksheets!$AD$29^4+4*Worksheets!$L$44^3*(1-Worksheets!$L$44)*Worksheets!$AD$29^3+6*Worksheets!$L$44^2*(1-Worksheets!$L$44)^2*Worksheets!$AD$29^2+4*Worksheets!$L$44*(1-Worksheets!$L$44^3)*Worksheets!$AD$29)/Worksheets!$L$45),0)</f>
        <v>#VALUE!</v>
      </c>
      <c r="Q621" s="90" t="str">
        <f>IF(Worksheets!$I$45='Yield Calculations'!$M$4,'Yield Calculations'!L621*'Yield Calculations'!M621,IF(Worksheets!$I$45='Yield Calculations'!$N$4,'Yield Calculations'!L621*'Yield Calculations'!N621,IF(Worksheets!$I$45='Yield Calculations'!$O$4,'Yield Calculations'!L621*'Yield Calculations'!O621,IF(Worksheets!$I$45='Yield Calculations'!$P$4,'Yield Calculations'!L621*'Yield Calculations'!P621,"Too Many Lanes"))))</f>
        <v>Too Many Lanes</v>
      </c>
      <c r="R621" s="90" t="str">
        <f>IF(Worksheets!$I$45='Yield Calculations'!$M$4,'Yield Calculations'!M621,IF(Worksheets!$I$45='Yield Calculations'!$N$4,'Yield Calculations'!N621,IF(Worksheets!$I$45='Yield Calculations'!$O$4,'Yield Calculations'!O621,IF(Worksheets!$I$45='Yield Calculations'!$P$4,'Yield Calculations'!P621,"Too Many Lanes"))))</f>
        <v>Too Many Lanes</v>
      </c>
    </row>
    <row r="622" spans="1:18">
      <c r="A622" s="83">
        <f t="shared" si="9"/>
        <v>615</v>
      </c>
      <c r="B622" s="83" t="e">
        <f>Worksheets!$S$24*(A622-0.5)</f>
        <v>#VALUE!</v>
      </c>
      <c r="C622" s="90" t="e">
        <f>IF(Worksheets!$V$24&gt;=A622,Worksheets!$G$45*Worksheets!$AD$29*(1-Worksheets!$AD$29)^('Yield Calculations'!A622-1),0)</f>
        <v>#VALUE!</v>
      </c>
      <c r="D622" s="90" t="e">
        <f>IF(Worksheets!$V$24&gt;=A622,(Worksheets!$G$45-SUM($D$7:D621))*(((2*Worksheets!$G$44*(1-Worksheets!$G$44)*Worksheets!$AD$29)+(Worksheets!$G$44^2*Worksheets!$AD$29^2))/Worksheets!$G$45),0)</f>
        <v>#VALUE!</v>
      </c>
      <c r="E622" s="90" t="e">
        <f>IF(Worksheets!$V$24&gt;=A622,(Worksheets!$G$45-SUM($E$7:E621))*((Worksheets!$G$44^3*Worksheets!$AD$29^3+3*Worksheets!$G$44^2*(1-Worksheets!$G$44)*Worksheets!$AD$29^2+3*Worksheets!$G$44*(1-Worksheets!$G$44)^2*Worksheets!$AD$29)/Worksheets!$G$45),0)</f>
        <v>#VALUE!</v>
      </c>
      <c r="F622" s="90" t="e">
        <f>IF(Worksheets!$V$24&gt;=A622,(Worksheets!$G$45-SUM($F$7:F621))*((Worksheets!$G$44^4*Worksheets!$AD$29^4+4*Worksheets!$G$44^3*(1-Worksheets!$G$44)*Worksheets!$AD$29^3+6*Worksheets!$G$44^2*(1-Worksheets!$G$44)^2*Worksheets!$AD$29^2+4*Worksheets!$G$44*(1-Worksheets!$G$44^3)*Worksheets!$AD$29)/Worksheets!$G$45),0)</f>
        <v>#VALUE!</v>
      </c>
      <c r="G622" s="90" t="str">
        <f>IF(Worksheets!$D$45='Yield Calculations'!$C$4,'Yield Calculations'!B622*'Yield Calculations'!C622,IF(Worksheets!$D$45='Yield Calculations'!$D$4,'Yield Calculations'!B622*'Yield Calculations'!D622,IF(Worksheets!$D$45='Yield Calculations'!$E$4,'Yield Calculations'!B622*'Yield Calculations'!E622,IF(Worksheets!$D$45='Yield Calculations'!$F$4,'Yield Calculations'!B622*'Yield Calculations'!F622,"Too Many Lanes"))))</f>
        <v>Too Many Lanes</v>
      </c>
      <c r="H622" s="90" t="str">
        <f>IF(Worksheets!$D$45='Yield Calculations'!$C$4,'Yield Calculations'!C622,IF(Worksheets!$D$45='Yield Calculations'!$D$4,'Yield Calculations'!D622,IF(Worksheets!$D$45='Yield Calculations'!$E$4,'Yield Calculations'!E622,IF(Worksheets!$D$45='Yield Calculations'!$F$4,'Yield Calculations'!F622,"Too Many Lanes"))))</f>
        <v>Too Many Lanes</v>
      </c>
      <c r="K622" s="83">
        <v>615</v>
      </c>
      <c r="L622" s="83" t="e">
        <f>Worksheets!$X$24*(K622-0.5)</f>
        <v>#VALUE!</v>
      </c>
      <c r="M622" s="90" t="e">
        <f>IF(Worksheets!$AA$24&gt;=K622,Worksheets!$L$45*Worksheets!$AD$29*(1-Worksheets!$AD$29)^('Yield Calculations'!K622-1),0)</f>
        <v>#VALUE!</v>
      </c>
      <c r="N622" s="90" t="e">
        <f>IF(Worksheets!$AA$24&gt;=K622,(Worksheets!$L$45-SUM($N$7:N621))*(((2*Worksheets!$L$44*(1-Worksheets!$L$44)*Worksheets!$AD$29)+(Worksheets!$L$44^2*Worksheets!$AD$29^2))/Worksheets!$L$45),0)</f>
        <v>#VALUE!</v>
      </c>
      <c r="O622" s="90" t="e">
        <f>IF(Worksheets!$AA$24&gt;=K622,(Worksheets!$L$45-SUM($O$7:O621))*((Worksheets!$L$44^3*Worksheets!$AD$29^3+3*Worksheets!$L$44^2*(1-Worksheets!$L$44)*Worksheets!$AD$29^2+3*Worksheets!$L$44*(1-Worksheets!$L$44)^2*Worksheets!$AD$29)/Worksheets!$L$45),0)</f>
        <v>#VALUE!</v>
      </c>
      <c r="P622" s="90" t="e">
        <f>IF(Worksheets!$AA$24&gt;=K622,(Worksheets!$L$45-SUM($P$7:P621))*((Worksheets!$L$44^4*Worksheets!$AD$29^4+4*Worksheets!$L$44^3*(1-Worksheets!$L$44)*Worksheets!$AD$29^3+6*Worksheets!$L$44^2*(1-Worksheets!$L$44)^2*Worksheets!$AD$29^2+4*Worksheets!$L$44*(1-Worksheets!$L$44^3)*Worksheets!$AD$29)/Worksheets!$L$45),0)</f>
        <v>#VALUE!</v>
      </c>
      <c r="Q622" s="90" t="str">
        <f>IF(Worksheets!$I$45='Yield Calculations'!$M$4,'Yield Calculations'!L622*'Yield Calculations'!M622,IF(Worksheets!$I$45='Yield Calculations'!$N$4,'Yield Calculations'!L622*'Yield Calculations'!N622,IF(Worksheets!$I$45='Yield Calculations'!$O$4,'Yield Calculations'!L622*'Yield Calculations'!O622,IF(Worksheets!$I$45='Yield Calculations'!$P$4,'Yield Calculations'!L622*'Yield Calculations'!P622,"Too Many Lanes"))))</f>
        <v>Too Many Lanes</v>
      </c>
      <c r="R622" s="90" t="str">
        <f>IF(Worksheets!$I$45='Yield Calculations'!$M$4,'Yield Calculations'!M622,IF(Worksheets!$I$45='Yield Calculations'!$N$4,'Yield Calculations'!N622,IF(Worksheets!$I$45='Yield Calculations'!$O$4,'Yield Calculations'!O622,IF(Worksheets!$I$45='Yield Calculations'!$P$4,'Yield Calculations'!P622,"Too Many Lanes"))))</f>
        <v>Too Many Lanes</v>
      </c>
    </row>
    <row r="623" spans="1:18">
      <c r="A623" s="83">
        <f t="shared" si="9"/>
        <v>616</v>
      </c>
      <c r="B623" s="83" t="e">
        <f>Worksheets!$S$24*(A623-0.5)</f>
        <v>#VALUE!</v>
      </c>
      <c r="C623" s="90" t="e">
        <f>IF(Worksheets!$V$24&gt;=A623,Worksheets!$G$45*Worksheets!$AD$29*(1-Worksheets!$AD$29)^('Yield Calculations'!A623-1),0)</f>
        <v>#VALUE!</v>
      </c>
      <c r="D623" s="90" t="e">
        <f>IF(Worksheets!$V$24&gt;=A623,(Worksheets!$G$45-SUM($D$7:D622))*(((2*Worksheets!$G$44*(1-Worksheets!$G$44)*Worksheets!$AD$29)+(Worksheets!$G$44^2*Worksheets!$AD$29^2))/Worksheets!$G$45),0)</f>
        <v>#VALUE!</v>
      </c>
      <c r="E623" s="90" t="e">
        <f>IF(Worksheets!$V$24&gt;=A623,(Worksheets!$G$45-SUM($E$7:E622))*((Worksheets!$G$44^3*Worksheets!$AD$29^3+3*Worksheets!$G$44^2*(1-Worksheets!$G$44)*Worksheets!$AD$29^2+3*Worksheets!$G$44*(1-Worksheets!$G$44)^2*Worksheets!$AD$29)/Worksheets!$G$45),0)</f>
        <v>#VALUE!</v>
      </c>
      <c r="F623" s="90" t="e">
        <f>IF(Worksheets!$V$24&gt;=A623,(Worksheets!$G$45-SUM($F$7:F622))*((Worksheets!$G$44^4*Worksheets!$AD$29^4+4*Worksheets!$G$44^3*(1-Worksheets!$G$44)*Worksheets!$AD$29^3+6*Worksheets!$G$44^2*(1-Worksheets!$G$44)^2*Worksheets!$AD$29^2+4*Worksheets!$G$44*(1-Worksheets!$G$44^3)*Worksheets!$AD$29)/Worksheets!$G$45),0)</f>
        <v>#VALUE!</v>
      </c>
      <c r="G623" s="90" t="str">
        <f>IF(Worksheets!$D$45='Yield Calculations'!$C$4,'Yield Calculations'!B623*'Yield Calculations'!C623,IF(Worksheets!$D$45='Yield Calculations'!$D$4,'Yield Calculations'!B623*'Yield Calculations'!D623,IF(Worksheets!$D$45='Yield Calculations'!$E$4,'Yield Calculations'!B623*'Yield Calculations'!E623,IF(Worksheets!$D$45='Yield Calculations'!$F$4,'Yield Calculations'!B623*'Yield Calculations'!F623,"Too Many Lanes"))))</f>
        <v>Too Many Lanes</v>
      </c>
      <c r="H623" s="90" t="str">
        <f>IF(Worksheets!$D$45='Yield Calculations'!$C$4,'Yield Calculations'!C623,IF(Worksheets!$D$45='Yield Calculations'!$D$4,'Yield Calculations'!D623,IF(Worksheets!$D$45='Yield Calculations'!$E$4,'Yield Calculations'!E623,IF(Worksheets!$D$45='Yield Calculations'!$F$4,'Yield Calculations'!F623,"Too Many Lanes"))))</f>
        <v>Too Many Lanes</v>
      </c>
      <c r="K623" s="83">
        <v>616</v>
      </c>
      <c r="L623" s="83" t="e">
        <f>Worksheets!$X$24*(K623-0.5)</f>
        <v>#VALUE!</v>
      </c>
      <c r="M623" s="90" t="e">
        <f>IF(Worksheets!$AA$24&gt;=K623,Worksheets!$L$45*Worksheets!$AD$29*(1-Worksheets!$AD$29)^('Yield Calculations'!K623-1),0)</f>
        <v>#VALUE!</v>
      </c>
      <c r="N623" s="90" t="e">
        <f>IF(Worksheets!$AA$24&gt;=K623,(Worksheets!$L$45-SUM($N$7:N622))*(((2*Worksheets!$L$44*(1-Worksheets!$L$44)*Worksheets!$AD$29)+(Worksheets!$L$44^2*Worksheets!$AD$29^2))/Worksheets!$L$45),0)</f>
        <v>#VALUE!</v>
      </c>
      <c r="O623" s="90" t="e">
        <f>IF(Worksheets!$AA$24&gt;=K623,(Worksheets!$L$45-SUM($O$7:O622))*((Worksheets!$L$44^3*Worksheets!$AD$29^3+3*Worksheets!$L$44^2*(1-Worksheets!$L$44)*Worksheets!$AD$29^2+3*Worksheets!$L$44*(1-Worksheets!$L$44)^2*Worksheets!$AD$29)/Worksheets!$L$45),0)</f>
        <v>#VALUE!</v>
      </c>
      <c r="P623" s="90" t="e">
        <f>IF(Worksheets!$AA$24&gt;=K623,(Worksheets!$L$45-SUM($P$7:P622))*((Worksheets!$L$44^4*Worksheets!$AD$29^4+4*Worksheets!$L$44^3*(1-Worksheets!$L$44)*Worksheets!$AD$29^3+6*Worksheets!$L$44^2*(1-Worksheets!$L$44)^2*Worksheets!$AD$29^2+4*Worksheets!$L$44*(1-Worksheets!$L$44^3)*Worksheets!$AD$29)/Worksheets!$L$45),0)</f>
        <v>#VALUE!</v>
      </c>
      <c r="Q623" s="90" t="str">
        <f>IF(Worksheets!$I$45='Yield Calculations'!$M$4,'Yield Calculations'!L623*'Yield Calculations'!M623,IF(Worksheets!$I$45='Yield Calculations'!$N$4,'Yield Calculations'!L623*'Yield Calculations'!N623,IF(Worksheets!$I$45='Yield Calculations'!$O$4,'Yield Calculations'!L623*'Yield Calculations'!O623,IF(Worksheets!$I$45='Yield Calculations'!$P$4,'Yield Calculations'!L623*'Yield Calculations'!P623,"Too Many Lanes"))))</f>
        <v>Too Many Lanes</v>
      </c>
      <c r="R623" s="90" t="str">
        <f>IF(Worksheets!$I$45='Yield Calculations'!$M$4,'Yield Calculations'!M623,IF(Worksheets!$I$45='Yield Calculations'!$N$4,'Yield Calculations'!N623,IF(Worksheets!$I$45='Yield Calculations'!$O$4,'Yield Calculations'!O623,IF(Worksheets!$I$45='Yield Calculations'!$P$4,'Yield Calculations'!P623,"Too Many Lanes"))))</f>
        <v>Too Many Lanes</v>
      </c>
    </row>
    <row r="624" spans="1:18">
      <c r="A624" s="83">
        <f t="shared" si="9"/>
        <v>617</v>
      </c>
      <c r="B624" s="83" t="e">
        <f>Worksheets!$S$24*(A624-0.5)</f>
        <v>#VALUE!</v>
      </c>
      <c r="C624" s="90" t="e">
        <f>IF(Worksheets!$V$24&gt;=A624,Worksheets!$G$45*Worksheets!$AD$29*(1-Worksheets!$AD$29)^('Yield Calculations'!A624-1),0)</f>
        <v>#VALUE!</v>
      </c>
      <c r="D624" s="90" t="e">
        <f>IF(Worksheets!$V$24&gt;=A624,(Worksheets!$G$45-SUM($D$7:D623))*(((2*Worksheets!$G$44*(1-Worksheets!$G$44)*Worksheets!$AD$29)+(Worksheets!$G$44^2*Worksheets!$AD$29^2))/Worksheets!$G$45),0)</f>
        <v>#VALUE!</v>
      </c>
      <c r="E624" s="90" t="e">
        <f>IF(Worksheets!$V$24&gt;=A624,(Worksheets!$G$45-SUM($E$7:E623))*((Worksheets!$G$44^3*Worksheets!$AD$29^3+3*Worksheets!$G$44^2*(1-Worksheets!$G$44)*Worksheets!$AD$29^2+3*Worksheets!$G$44*(1-Worksheets!$G$44)^2*Worksheets!$AD$29)/Worksheets!$G$45),0)</f>
        <v>#VALUE!</v>
      </c>
      <c r="F624" s="90" t="e">
        <f>IF(Worksheets!$V$24&gt;=A624,(Worksheets!$G$45-SUM($F$7:F623))*((Worksheets!$G$44^4*Worksheets!$AD$29^4+4*Worksheets!$G$44^3*(1-Worksheets!$G$44)*Worksheets!$AD$29^3+6*Worksheets!$G$44^2*(1-Worksheets!$G$44)^2*Worksheets!$AD$29^2+4*Worksheets!$G$44*(1-Worksheets!$G$44^3)*Worksheets!$AD$29)/Worksheets!$G$45),0)</f>
        <v>#VALUE!</v>
      </c>
      <c r="G624" s="90" t="str">
        <f>IF(Worksheets!$D$45='Yield Calculations'!$C$4,'Yield Calculations'!B624*'Yield Calculations'!C624,IF(Worksheets!$D$45='Yield Calculations'!$D$4,'Yield Calculations'!B624*'Yield Calculations'!D624,IF(Worksheets!$D$45='Yield Calculations'!$E$4,'Yield Calculations'!B624*'Yield Calculations'!E624,IF(Worksheets!$D$45='Yield Calculations'!$F$4,'Yield Calculations'!B624*'Yield Calculations'!F624,"Too Many Lanes"))))</f>
        <v>Too Many Lanes</v>
      </c>
      <c r="H624" s="90" t="str">
        <f>IF(Worksheets!$D$45='Yield Calculations'!$C$4,'Yield Calculations'!C624,IF(Worksheets!$D$45='Yield Calculations'!$D$4,'Yield Calculations'!D624,IF(Worksheets!$D$45='Yield Calculations'!$E$4,'Yield Calculations'!E624,IF(Worksheets!$D$45='Yield Calculations'!$F$4,'Yield Calculations'!F624,"Too Many Lanes"))))</f>
        <v>Too Many Lanes</v>
      </c>
      <c r="K624" s="83">
        <v>617</v>
      </c>
      <c r="L624" s="83" t="e">
        <f>Worksheets!$X$24*(K624-0.5)</f>
        <v>#VALUE!</v>
      </c>
      <c r="M624" s="90" t="e">
        <f>IF(Worksheets!$AA$24&gt;=K624,Worksheets!$L$45*Worksheets!$AD$29*(1-Worksheets!$AD$29)^('Yield Calculations'!K624-1),0)</f>
        <v>#VALUE!</v>
      </c>
      <c r="N624" s="90" t="e">
        <f>IF(Worksheets!$AA$24&gt;=K624,(Worksheets!$L$45-SUM($N$7:N623))*(((2*Worksheets!$L$44*(1-Worksheets!$L$44)*Worksheets!$AD$29)+(Worksheets!$L$44^2*Worksheets!$AD$29^2))/Worksheets!$L$45),0)</f>
        <v>#VALUE!</v>
      </c>
      <c r="O624" s="90" t="e">
        <f>IF(Worksheets!$AA$24&gt;=K624,(Worksheets!$L$45-SUM($O$7:O623))*((Worksheets!$L$44^3*Worksheets!$AD$29^3+3*Worksheets!$L$44^2*(1-Worksheets!$L$44)*Worksheets!$AD$29^2+3*Worksheets!$L$44*(1-Worksheets!$L$44)^2*Worksheets!$AD$29)/Worksheets!$L$45),0)</f>
        <v>#VALUE!</v>
      </c>
      <c r="P624" s="90" t="e">
        <f>IF(Worksheets!$AA$24&gt;=K624,(Worksheets!$L$45-SUM($P$7:P623))*((Worksheets!$L$44^4*Worksheets!$AD$29^4+4*Worksheets!$L$44^3*(1-Worksheets!$L$44)*Worksheets!$AD$29^3+6*Worksheets!$L$44^2*(1-Worksheets!$L$44)^2*Worksheets!$AD$29^2+4*Worksheets!$L$44*(1-Worksheets!$L$44^3)*Worksheets!$AD$29)/Worksheets!$L$45),0)</f>
        <v>#VALUE!</v>
      </c>
      <c r="Q624" s="90" t="str">
        <f>IF(Worksheets!$I$45='Yield Calculations'!$M$4,'Yield Calculations'!L624*'Yield Calculations'!M624,IF(Worksheets!$I$45='Yield Calculations'!$N$4,'Yield Calculations'!L624*'Yield Calculations'!N624,IF(Worksheets!$I$45='Yield Calculations'!$O$4,'Yield Calculations'!L624*'Yield Calculations'!O624,IF(Worksheets!$I$45='Yield Calculations'!$P$4,'Yield Calculations'!L624*'Yield Calculations'!P624,"Too Many Lanes"))))</f>
        <v>Too Many Lanes</v>
      </c>
      <c r="R624" s="90" t="str">
        <f>IF(Worksheets!$I$45='Yield Calculations'!$M$4,'Yield Calculations'!M624,IF(Worksheets!$I$45='Yield Calculations'!$N$4,'Yield Calculations'!N624,IF(Worksheets!$I$45='Yield Calculations'!$O$4,'Yield Calculations'!O624,IF(Worksheets!$I$45='Yield Calculations'!$P$4,'Yield Calculations'!P624,"Too Many Lanes"))))</f>
        <v>Too Many Lanes</v>
      </c>
    </row>
    <row r="625" spans="1:18">
      <c r="A625" s="83">
        <f t="shared" si="9"/>
        <v>618</v>
      </c>
      <c r="B625" s="83" t="e">
        <f>Worksheets!$S$24*(A625-0.5)</f>
        <v>#VALUE!</v>
      </c>
      <c r="C625" s="90" t="e">
        <f>IF(Worksheets!$V$24&gt;=A625,Worksheets!$G$45*Worksheets!$AD$29*(1-Worksheets!$AD$29)^('Yield Calculations'!A625-1),0)</f>
        <v>#VALUE!</v>
      </c>
      <c r="D625" s="90" t="e">
        <f>IF(Worksheets!$V$24&gt;=A625,(Worksheets!$G$45-SUM($D$7:D624))*(((2*Worksheets!$G$44*(1-Worksheets!$G$44)*Worksheets!$AD$29)+(Worksheets!$G$44^2*Worksheets!$AD$29^2))/Worksheets!$G$45),0)</f>
        <v>#VALUE!</v>
      </c>
      <c r="E625" s="90" t="e">
        <f>IF(Worksheets!$V$24&gt;=A625,(Worksheets!$G$45-SUM($E$7:E624))*((Worksheets!$G$44^3*Worksheets!$AD$29^3+3*Worksheets!$G$44^2*(1-Worksheets!$G$44)*Worksheets!$AD$29^2+3*Worksheets!$G$44*(1-Worksheets!$G$44)^2*Worksheets!$AD$29)/Worksheets!$G$45),0)</f>
        <v>#VALUE!</v>
      </c>
      <c r="F625" s="90" t="e">
        <f>IF(Worksheets!$V$24&gt;=A625,(Worksheets!$G$45-SUM($F$7:F624))*((Worksheets!$G$44^4*Worksheets!$AD$29^4+4*Worksheets!$G$44^3*(1-Worksheets!$G$44)*Worksheets!$AD$29^3+6*Worksheets!$G$44^2*(1-Worksheets!$G$44)^2*Worksheets!$AD$29^2+4*Worksheets!$G$44*(1-Worksheets!$G$44^3)*Worksheets!$AD$29)/Worksheets!$G$45),0)</f>
        <v>#VALUE!</v>
      </c>
      <c r="G625" s="90" t="str">
        <f>IF(Worksheets!$D$45='Yield Calculations'!$C$4,'Yield Calculations'!B625*'Yield Calculations'!C625,IF(Worksheets!$D$45='Yield Calculations'!$D$4,'Yield Calculations'!B625*'Yield Calculations'!D625,IF(Worksheets!$D$45='Yield Calculations'!$E$4,'Yield Calculations'!B625*'Yield Calculations'!E625,IF(Worksheets!$D$45='Yield Calculations'!$F$4,'Yield Calculations'!B625*'Yield Calculations'!F625,"Too Many Lanes"))))</f>
        <v>Too Many Lanes</v>
      </c>
      <c r="H625" s="90" t="str">
        <f>IF(Worksheets!$D$45='Yield Calculations'!$C$4,'Yield Calculations'!C625,IF(Worksheets!$D$45='Yield Calculations'!$D$4,'Yield Calculations'!D625,IF(Worksheets!$D$45='Yield Calculations'!$E$4,'Yield Calculations'!E625,IF(Worksheets!$D$45='Yield Calculations'!$F$4,'Yield Calculations'!F625,"Too Many Lanes"))))</f>
        <v>Too Many Lanes</v>
      </c>
      <c r="K625" s="83">
        <v>618</v>
      </c>
      <c r="L625" s="83" t="e">
        <f>Worksheets!$X$24*(K625-0.5)</f>
        <v>#VALUE!</v>
      </c>
      <c r="M625" s="90" t="e">
        <f>IF(Worksheets!$AA$24&gt;=K625,Worksheets!$L$45*Worksheets!$AD$29*(1-Worksheets!$AD$29)^('Yield Calculations'!K625-1),0)</f>
        <v>#VALUE!</v>
      </c>
      <c r="N625" s="90" t="e">
        <f>IF(Worksheets!$AA$24&gt;=K625,(Worksheets!$L$45-SUM($N$7:N624))*(((2*Worksheets!$L$44*(1-Worksheets!$L$44)*Worksheets!$AD$29)+(Worksheets!$L$44^2*Worksheets!$AD$29^2))/Worksheets!$L$45),0)</f>
        <v>#VALUE!</v>
      </c>
      <c r="O625" s="90" t="e">
        <f>IF(Worksheets!$AA$24&gt;=K625,(Worksheets!$L$45-SUM($O$7:O624))*((Worksheets!$L$44^3*Worksheets!$AD$29^3+3*Worksheets!$L$44^2*(1-Worksheets!$L$44)*Worksheets!$AD$29^2+3*Worksheets!$L$44*(1-Worksheets!$L$44)^2*Worksheets!$AD$29)/Worksheets!$L$45),0)</f>
        <v>#VALUE!</v>
      </c>
      <c r="P625" s="90" t="e">
        <f>IF(Worksheets!$AA$24&gt;=K625,(Worksheets!$L$45-SUM($P$7:P624))*((Worksheets!$L$44^4*Worksheets!$AD$29^4+4*Worksheets!$L$44^3*(1-Worksheets!$L$44)*Worksheets!$AD$29^3+6*Worksheets!$L$44^2*(1-Worksheets!$L$44)^2*Worksheets!$AD$29^2+4*Worksheets!$L$44*(1-Worksheets!$L$44^3)*Worksheets!$AD$29)/Worksheets!$L$45),0)</f>
        <v>#VALUE!</v>
      </c>
      <c r="Q625" s="90" t="str">
        <f>IF(Worksheets!$I$45='Yield Calculations'!$M$4,'Yield Calculations'!L625*'Yield Calculations'!M625,IF(Worksheets!$I$45='Yield Calculations'!$N$4,'Yield Calculations'!L625*'Yield Calculations'!N625,IF(Worksheets!$I$45='Yield Calculations'!$O$4,'Yield Calculations'!L625*'Yield Calculations'!O625,IF(Worksheets!$I$45='Yield Calculations'!$P$4,'Yield Calculations'!L625*'Yield Calculations'!P625,"Too Many Lanes"))))</f>
        <v>Too Many Lanes</v>
      </c>
      <c r="R625" s="90" t="str">
        <f>IF(Worksheets!$I$45='Yield Calculations'!$M$4,'Yield Calculations'!M625,IF(Worksheets!$I$45='Yield Calculations'!$N$4,'Yield Calculations'!N625,IF(Worksheets!$I$45='Yield Calculations'!$O$4,'Yield Calculations'!O625,IF(Worksheets!$I$45='Yield Calculations'!$P$4,'Yield Calculations'!P625,"Too Many Lanes"))))</f>
        <v>Too Many Lanes</v>
      </c>
    </row>
    <row r="626" spans="1:18">
      <c r="A626" s="83">
        <f t="shared" si="9"/>
        <v>619</v>
      </c>
      <c r="B626" s="83" t="e">
        <f>Worksheets!$S$24*(A626-0.5)</f>
        <v>#VALUE!</v>
      </c>
      <c r="C626" s="90" t="e">
        <f>IF(Worksheets!$V$24&gt;=A626,Worksheets!$G$45*Worksheets!$AD$29*(1-Worksheets!$AD$29)^('Yield Calculations'!A626-1),0)</f>
        <v>#VALUE!</v>
      </c>
      <c r="D626" s="90" t="e">
        <f>IF(Worksheets!$V$24&gt;=A626,(Worksheets!$G$45-SUM($D$7:D625))*(((2*Worksheets!$G$44*(1-Worksheets!$G$44)*Worksheets!$AD$29)+(Worksheets!$G$44^2*Worksheets!$AD$29^2))/Worksheets!$G$45),0)</f>
        <v>#VALUE!</v>
      </c>
      <c r="E626" s="90" t="e">
        <f>IF(Worksheets!$V$24&gt;=A626,(Worksheets!$G$45-SUM($E$7:E625))*((Worksheets!$G$44^3*Worksheets!$AD$29^3+3*Worksheets!$G$44^2*(1-Worksheets!$G$44)*Worksheets!$AD$29^2+3*Worksheets!$G$44*(1-Worksheets!$G$44)^2*Worksheets!$AD$29)/Worksheets!$G$45),0)</f>
        <v>#VALUE!</v>
      </c>
      <c r="F626" s="90" t="e">
        <f>IF(Worksheets!$V$24&gt;=A626,(Worksheets!$G$45-SUM($F$7:F625))*((Worksheets!$G$44^4*Worksheets!$AD$29^4+4*Worksheets!$G$44^3*(1-Worksheets!$G$44)*Worksheets!$AD$29^3+6*Worksheets!$G$44^2*(1-Worksheets!$G$44)^2*Worksheets!$AD$29^2+4*Worksheets!$G$44*(1-Worksheets!$G$44^3)*Worksheets!$AD$29)/Worksheets!$G$45),0)</f>
        <v>#VALUE!</v>
      </c>
      <c r="G626" s="90" t="str">
        <f>IF(Worksheets!$D$45='Yield Calculations'!$C$4,'Yield Calculations'!B626*'Yield Calculations'!C626,IF(Worksheets!$D$45='Yield Calculations'!$D$4,'Yield Calculations'!B626*'Yield Calculations'!D626,IF(Worksheets!$D$45='Yield Calculations'!$E$4,'Yield Calculations'!B626*'Yield Calculations'!E626,IF(Worksheets!$D$45='Yield Calculations'!$F$4,'Yield Calculations'!B626*'Yield Calculations'!F626,"Too Many Lanes"))))</f>
        <v>Too Many Lanes</v>
      </c>
      <c r="H626" s="90" t="str">
        <f>IF(Worksheets!$D$45='Yield Calculations'!$C$4,'Yield Calculations'!C626,IF(Worksheets!$D$45='Yield Calculations'!$D$4,'Yield Calculations'!D626,IF(Worksheets!$D$45='Yield Calculations'!$E$4,'Yield Calculations'!E626,IF(Worksheets!$D$45='Yield Calculations'!$F$4,'Yield Calculations'!F626,"Too Many Lanes"))))</f>
        <v>Too Many Lanes</v>
      </c>
      <c r="K626" s="83">
        <v>619</v>
      </c>
      <c r="L626" s="83" t="e">
        <f>Worksheets!$X$24*(K626-0.5)</f>
        <v>#VALUE!</v>
      </c>
      <c r="M626" s="90" t="e">
        <f>IF(Worksheets!$AA$24&gt;=K626,Worksheets!$L$45*Worksheets!$AD$29*(1-Worksheets!$AD$29)^('Yield Calculations'!K626-1),0)</f>
        <v>#VALUE!</v>
      </c>
      <c r="N626" s="90" t="e">
        <f>IF(Worksheets!$AA$24&gt;=K626,(Worksheets!$L$45-SUM($N$7:N625))*(((2*Worksheets!$L$44*(1-Worksheets!$L$44)*Worksheets!$AD$29)+(Worksheets!$L$44^2*Worksheets!$AD$29^2))/Worksheets!$L$45),0)</f>
        <v>#VALUE!</v>
      </c>
      <c r="O626" s="90" t="e">
        <f>IF(Worksheets!$AA$24&gt;=K626,(Worksheets!$L$45-SUM($O$7:O625))*((Worksheets!$L$44^3*Worksheets!$AD$29^3+3*Worksheets!$L$44^2*(1-Worksheets!$L$44)*Worksheets!$AD$29^2+3*Worksheets!$L$44*(1-Worksheets!$L$44)^2*Worksheets!$AD$29)/Worksheets!$L$45),0)</f>
        <v>#VALUE!</v>
      </c>
      <c r="P626" s="90" t="e">
        <f>IF(Worksheets!$AA$24&gt;=K626,(Worksheets!$L$45-SUM($P$7:P625))*((Worksheets!$L$44^4*Worksheets!$AD$29^4+4*Worksheets!$L$44^3*(1-Worksheets!$L$44)*Worksheets!$AD$29^3+6*Worksheets!$L$44^2*(1-Worksheets!$L$44)^2*Worksheets!$AD$29^2+4*Worksheets!$L$44*(1-Worksheets!$L$44^3)*Worksheets!$AD$29)/Worksheets!$L$45),0)</f>
        <v>#VALUE!</v>
      </c>
      <c r="Q626" s="90" t="str">
        <f>IF(Worksheets!$I$45='Yield Calculations'!$M$4,'Yield Calculations'!L626*'Yield Calculations'!M626,IF(Worksheets!$I$45='Yield Calculations'!$N$4,'Yield Calculations'!L626*'Yield Calculations'!N626,IF(Worksheets!$I$45='Yield Calculations'!$O$4,'Yield Calculations'!L626*'Yield Calculations'!O626,IF(Worksheets!$I$45='Yield Calculations'!$P$4,'Yield Calculations'!L626*'Yield Calculations'!P626,"Too Many Lanes"))))</f>
        <v>Too Many Lanes</v>
      </c>
      <c r="R626" s="90" t="str">
        <f>IF(Worksheets!$I$45='Yield Calculations'!$M$4,'Yield Calculations'!M626,IF(Worksheets!$I$45='Yield Calculations'!$N$4,'Yield Calculations'!N626,IF(Worksheets!$I$45='Yield Calculations'!$O$4,'Yield Calculations'!O626,IF(Worksheets!$I$45='Yield Calculations'!$P$4,'Yield Calculations'!P626,"Too Many Lanes"))))</f>
        <v>Too Many Lanes</v>
      </c>
    </row>
    <row r="627" spans="1:18">
      <c r="A627" s="83">
        <f t="shared" si="9"/>
        <v>620</v>
      </c>
      <c r="B627" s="83" t="e">
        <f>Worksheets!$S$24*(A627-0.5)</f>
        <v>#VALUE!</v>
      </c>
      <c r="C627" s="90" t="e">
        <f>IF(Worksheets!$V$24&gt;=A627,Worksheets!$G$45*Worksheets!$AD$29*(1-Worksheets!$AD$29)^('Yield Calculations'!A627-1),0)</f>
        <v>#VALUE!</v>
      </c>
      <c r="D627" s="90" t="e">
        <f>IF(Worksheets!$V$24&gt;=A627,(Worksheets!$G$45-SUM($D$7:D626))*(((2*Worksheets!$G$44*(1-Worksheets!$G$44)*Worksheets!$AD$29)+(Worksheets!$G$44^2*Worksheets!$AD$29^2))/Worksheets!$G$45),0)</f>
        <v>#VALUE!</v>
      </c>
      <c r="E627" s="90" t="e">
        <f>IF(Worksheets!$V$24&gt;=A627,(Worksheets!$G$45-SUM($E$7:E626))*((Worksheets!$G$44^3*Worksheets!$AD$29^3+3*Worksheets!$G$44^2*(1-Worksheets!$G$44)*Worksheets!$AD$29^2+3*Worksheets!$G$44*(1-Worksheets!$G$44)^2*Worksheets!$AD$29)/Worksheets!$G$45),0)</f>
        <v>#VALUE!</v>
      </c>
      <c r="F627" s="90" t="e">
        <f>IF(Worksheets!$V$24&gt;=A627,(Worksheets!$G$45-SUM($F$7:F626))*((Worksheets!$G$44^4*Worksheets!$AD$29^4+4*Worksheets!$G$44^3*(1-Worksheets!$G$44)*Worksheets!$AD$29^3+6*Worksheets!$G$44^2*(1-Worksheets!$G$44)^2*Worksheets!$AD$29^2+4*Worksheets!$G$44*(1-Worksheets!$G$44^3)*Worksheets!$AD$29)/Worksheets!$G$45),0)</f>
        <v>#VALUE!</v>
      </c>
      <c r="G627" s="90" t="str">
        <f>IF(Worksheets!$D$45='Yield Calculations'!$C$4,'Yield Calculations'!B627*'Yield Calculations'!C627,IF(Worksheets!$D$45='Yield Calculations'!$D$4,'Yield Calculations'!B627*'Yield Calculations'!D627,IF(Worksheets!$D$45='Yield Calculations'!$E$4,'Yield Calculations'!B627*'Yield Calculations'!E627,IF(Worksheets!$D$45='Yield Calculations'!$F$4,'Yield Calculations'!B627*'Yield Calculations'!F627,"Too Many Lanes"))))</f>
        <v>Too Many Lanes</v>
      </c>
      <c r="H627" s="90" t="str">
        <f>IF(Worksheets!$D$45='Yield Calculations'!$C$4,'Yield Calculations'!C627,IF(Worksheets!$D$45='Yield Calculations'!$D$4,'Yield Calculations'!D627,IF(Worksheets!$D$45='Yield Calculations'!$E$4,'Yield Calculations'!E627,IF(Worksheets!$D$45='Yield Calculations'!$F$4,'Yield Calculations'!F627,"Too Many Lanes"))))</f>
        <v>Too Many Lanes</v>
      </c>
      <c r="K627" s="83">
        <v>620</v>
      </c>
      <c r="L627" s="83" t="e">
        <f>Worksheets!$X$24*(K627-0.5)</f>
        <v>#VALUE!</v>
      </c>
      <c r="M627" s="90" t="e">
        <f>IF(Worksheets!$AA$24&gt;=K627,Worksheets!$L$45*Worksheets!$AD$29*(1-Worksheets!$AD$29)^('Yield Calculations'!K627-1),0)</f>
        <v>#VALUE!</v>
      </c>
      <c r="N627" s="90" t="e">
        <f>IF(Worksheets!$AA$24&gt;=K627,(Worksheets!$L$45-SUM($N$7:N626))*(((2*Worksheets!$L$44*(1-Worksheets!$L$44)*Worksheets!$AD$29)+(Worksheets!$L$44^2*Worksheets!$AD$29^2))/Worksheets!$L$45),0)</f>
        <v>#VALUE!</v>
      </c>
      <c r="O627" s="90" t="e">
        <f>IF(Worksheets!$AA$24&gt;=K627,(Worksheets!$L$45-SUM($O$7:O626))*((Worksheets!$L$44^3*Worksheets!$AD$29^3+3*Worksheets!$L$44^2*(1-Worksheets!$L$44)*Worksheets!$AD$29^2+3*Worksheets!$L$44*(1-Worksheets!$L$44)^2*Worksheets!$AD$29)/Worksheets!$L$45),0)</f>
        <v>#VALUE!</v>
      </c>
      <c r="P627" s="90" t="e">
        <f>IF(Worksheets!$AA$24&gt;=K627,(Worksheets!$L$45-SUM($P$7:P626))*((Worksheets!$L$44^4*Worksheets!$AD$29^4+4*Worksheets!$L$44^3*(1-Worksheets!$L$44)*Worksheets!$AD$29^3+6*Worksheets!$L$44^2*(1-Worksheets!$L$44)^2*Worksheets!$AD$29^2+4*Worksheets!$L$44*(1-Worksheets!$L$44^3)*Worksheets!$AD$29)/Worksheets!$L$45),0)</f>
        <v>#VALUE!</v>
      </c>
      <c r="Q627" s="90" t="str">
        <f>IF(Worksheets!$I$45='Yield Calculations'!$M$4,'Yield Calculations'!L627*'Yield Calculations'!M627,IF(Worksheets!$I$45='Yield Calculations'!$N$4,'Yield Calculations'!L627*'Yield Calculations'!N627,IF(Worksheets!$I$45='Yield Calculations'!$O$4,'Yield Calculations'!L627*'Yield Calculations'!O627,IF(Worksheets!$I$45='Yield Calculations'!$P$4,'Yield Calculations'!L627*'Yield Calculations'!P627,"Too Many Lanes"))))</f>
        <v>Too Many Lanes</v>
      </c>
      <c r="R627" s="90" t="str">
        <f>IF(Worksheets!$I$45='Yield Calculations'!$M$4,'Yield Calculations'!M627,IF(Worksheets!$I$45='Yield Calculations'!$N$4,'Yield Calculations'!N627,IF(Worksheets!$I$45='Yield Calculations'!$O$4,'Yield Calculations'!O627,IF(Worksheets!$I$45='Yield Calculations'!$P$4,'Yield Calculations'!P627,"Too Many Lanes"))))</f>
        <v>Too Many Lanes</v>
      </c>
    </row>
    <row r="628" spans="1:18">
      <c r="A628" s="83">
        <f t="shared" si="9"/>
        <v>621</v>
      </c>
      <c r="B628" s="83" t="e">
        <f>Worksheets!$S$24*(A628-0.5)</f>
        <v>#VALUE!</v>
      </c>
      <c r="C628" s="90" t="e">
        <f>IF(Worksheets!$V$24&gt;=A628,Worksheets!$G$45*Worksheets!$AD$29*(1-Worksheets!$AD$29)^('Yield Calculations'!A628-1),0)</f>
        <v>#VALUE!</v>
      </c>
      <c r="D628" s="90" t="e">
        <f>IF(Worksheets!$V$24&gt;=A628,(Worksheets!$G$45-SUM($D$7:D627))*(((2*Worksheets!$G$44*(1-Worksheets!$G$44)*Worksheets!$AD$29)+(Worksheets!$G$44^2*Worksheets!$AD$29^2))/Worksheets!$G$45),0)</f>
        <v>#VALUE!</v>
      </c>
      <c r="E628" s="90" t="e">
        <f>IF(Worksheets!$V$24&gt;=A628,(Worksheets!$G$45-SUM($E$7:E627))*((Worksheets!$G$44^3*Worksheets!$AD$29^3+3*Worksheets!$G$44^2*(1-Worksheets!$G$44)*Worksheets!$AD$29^2+3*Worksheets!$G$44*(1-Worksheets!$G$44)^2*Worksheets!$AD$29)/Worksheets!$G$45),0)</f>
        <v>#VALUE!</v>
      </c>
      <c r="F628" s="90" t="e">
        <f>IF(Worksheets!$V$24&gt;=A628,(Worksheets!$G$45-SUM($F$7:F627))*((Worksheets!$G$44^4*Worksheets!$AD$29^4+4*Worksheets!$G$44^3*(1-Worksheets!$G$44)*Worksheets!$AD$29^3+6*Worksheets!$G$44^2*(1-Worksheets!$G$44)^2*Worksheets!$AD$29^2+4*Worksheets!$G$44*(1-Worksheets!$G$44^3)*Worksheets!$AD$29)/Worksheets!$G$45),0)</f>
        <v>#VALUE!</v>
      </c>
      <c r="G628" s="90" t="str">
        <f>IF(Worksheets!$D$45='Yield Calculations'!$C$4,'Yield Calculations'!B628*'Yield Calculations'!C628,IF(Worksheets!$D$45='Yield Calculations'!$D$4,'Yield Calculations'!B628*'Yield Calculations'!D628,IF(Worksheets!$D$45='Yield Calculations'!$E$4,'Yield Calculations'!B628*'Yield Calculations'!E628,IF(Worksheets!$D$45='Yield Calculations'!$F$4,'Yield Calculations'!B628*'Yield Calculations'!F628,"Too Many Lanes"))))</f>
        <v>Too Many Lanes</v>
      </c>
      <c r="H628" s="90" t="str">
        <f>IF(Worksheets!$D$45='Yield Calculations'!$C$4,'Yield Calculations'!C628,IF(Worksheets!$D$45='Yield Calculations'!$D$4,'Yield Calculations'!D628,IF(Worksheets!$D$45='Yield Calculations'!$E$4,'Yield Calculations'!E628,IF(Worksheets!$D$45='Yield Calculations'!$F$4,'Yield Calculations'!F628,"Too Many Lanes"))))</f>
        <v>Too Many Lanes</v>
      </c>
      <c r="K628" s="83">
        <v>621</v>
      </c>
      <c r="L628" s="83" t="e">
        <f>Worksheets!$X$24*(K628-0.5)</f>
        <v>#VALUE!</v>
      </c>
      <c r="M628" s="90" t="e">
        <f>IF(Worksheets!$AA$24&gt;=K628,Worksheets!$L$45*Worksheets!$AD$29*(1-Worksheets!$AD$29)^('Yield Calculations'!K628-1),0)</f>
        <v>#VALUE!</v>
      </c>
      <c r="N628" s="90" t="e">
        <f>IF(Worksheets!$AA$24&gt;=K628,(Worksheets!$L$45-SUM($N$7:N627))*(((2*Worksheets!$L$44*(1-Worksheets!$L$44)*Worksheets!$AD$29)+(Worksheets!$L$44^2*Worksheets!$AD$29^2))/Worksheets!$L$45),0)</f>
        <v>#VALUE!</v>
      </c>
      <c r="O628" s="90" t="e">
        <f>IF(Worksheets!$AA$24&gt;=K628,(Worksheets!$L$45-SUM($O$7:O627))*((Worksheets!$L$44^3*Worksheets!$AD$29^3+3*Worksheets!$L$44^2*(1-Worksheets!$L$44)*Worksheets!$AD$29^2+3*Worksheets!$L$44*(1-Worksheets!$L$44)^2*Worksheets!$AD$29)/Worksheets!$L$45),0)</f>
        <v>#VALUE!</v>
      </c>
      <c r="P628" s="90" t="e">
        <f>IF(Worksheets!$AA$24&gt;=K628,(Worksheets!$L$45-SUM($P$7:P627))*((Worksheets!$L$44^4*Worksheets!$AD$29^4+4*Worksheets!$L$44^3*(1-Worksheets!$L$44)*Worksheets!$AD$29^3+6*Worksheets!$L$44^2*(1-Worksheets!$L$44)^2*Worksheets!$AD$29^2+4*Worksheets!$L$44*(1-Worksheets!$L$44^3)*Worksheets!$AD$29)/Worksheets!$L$45),0)</f>
        <v>#VALUE!</v>
      </c>
      <c r="Q628" s="90" t="str">
        <f>IF(Worksheets!$I$45='Yield Calculations'!$M$4,'Yield Calculations'!L628*'Yield Calculations'!M628,IF(Worksheets!$I$45='Yield Calculations'!$N$4,'Yield Calculations'!L628*'Yield Calculations'!N628,IF(Worksheets!$I$45='Yield Calculations'!$O$4,'Yield Calculations'!L628*'Yield Calculations'!O628,IF(Worksheets!$I$45='Yield Calculations'!$P$4,'Yield Calculations'!L628*'Yield Calculations'!P628,"Too Many Lanes"))))</f>
        <v>Too Many Lanes</v>
      </c>
      <c r="R628" s="90" t="str">
        <f>IF(Worksheets!$I$45='Yield Calculations'!$M$4,'Yield Calculations'!M628,IF(Worksheets!$I$45='Yield Calculations'!$N$4,'Yield Calculations'!N628,IF(Worksheets!$I$45='Yield Calculations'!$O$4,'Yield Calculations'!O628,IF(Worksheets!$I$45='Yield Calculations'!$P$4,'Yield Calculations'!P628,"Too Many Lanes"))))</f>
        <v>Too Many Lanes</v>
      </c>
    </row>
    <row r="629" spans="1:18">
      <c r="A629" s="83">
        <f t="shared" si="9"/>
        <v>622</v>
      </c>
      <c r="B629" s="83" t="e">
        <f>Worksheets!$S$24*(A629-0.5)</f>
        <v>#VALUE!</v>
      </c>
      <c r="C629" s="90" t="e">
        <f>IF(Worksheets!$V$24&gt;=A629,Worksheets!$G$45*Worksheets!$AD$29*(1-Worksheets!$AD$29)^('Yield Calculations'!A629-1),0)</f>
        <v>#VALUE!</v>
      </c>
      <c r="D629" s="90" t="e">
        <f>IF(Worksheets!$V$24&gt;=A629,(Worksheets!$G$45-SUM($D$7:D628))*(((2*Worksheets!$G$44*(1-Worksheets!$G$44)*Worksheets!$AD$29)+(Worksheets!$G$44^2*Worksheets!$AD$29^2))/Worksheets!$G$45),0)</f>
        <v>#VALUE!</v>
      </c>
      <c r="E629" s="90" t="e">
        <f>IF(Worksheets!$V$24&gt;=A629,(Worksheets!$G$45-SUM($E$7:E628))*((Worksheets!$G$44^3*Worksheets!$AD$29^3+3*Worksheets!$G$44^2*(1-Worksheets!$G$44)*Worksheets!$AD$29^2+3*Worksheets!$G$44*(1-Worksheets!$G$44)^2*Worksheets!$AD$29)/Worksheets!$G$45),0)</f>
        <v>#VALUE!</v>
      </c>
      <c r="F629" s="90" t="e">
        <f>IF(Worksheets!$V$24&gt;=A629,(Worksheets!$G$45-SUM($F$7:F628))*((Worksheets!$G$44^4*Worksheets!$AD$29^4+4*Worksheets!$G$44^3*(1-Worksheets!$G$44)*Worksheets!$AD$29^3+6*Worksheets!$G$44^2*(1-Worksheets!$G$44)^2*Worksheets!$AD$29^2+4*Worksheets!$G$44*(1-Worksheets!$G$44^3)*Worksheets!$AD$29)/Worksheets!$G$45),0)</f>
        <v>#VALUE!</v>
      </c>
      <c r="G629" s="90" t="str">
        <f>IF(Worksheets!$D$45='Yield Calculations'!$C$4,'Yield Calculations'!B629*'Yield Calculations'!C629,IF(Worksheets!$D$45='Yield Calculations'!$D$4,'Yield Calculations'!B629*'Yield Calculations'!D629,IF(Worksheets!$D$45='Yield Calculations'!$E$4,'Yield Calculations'!B629*'Yield Calculations'!E629,IF(Worksheets!$D$45='Yield Calculations'!$F$4,'Yield Calculations'!B629*'Yield Calculations'!F629,"Too Many Lanes"))))</f>
        <v>Too Many Lanes</v>
      </c>
      <c r="H629" s="90" t="str">
        <f>IF(Worksheets!$D$45='Yield Calculations'!$C$4,'Yield Calculations'!C629,IF(Worksheets!$D$45='Yield Calculations'!$D$4,'Yield Calculations'!D629,IF(Worksheets!$D$45='Yield Calculations'!$E$4,'Yield Calculations'!E629,IF(Worksheets!$D$45='Yield Calculations'!$F$4,'Yield Calculations'!F629,"Too Many Lanes"))))</f>
        <v>Too Many Lanes</v>
      </c>
      <c r="K629" s="83">
        <v>622</v>
      </c>
      <c r="L629" s="83" t="e">
        <f>Worksheets!$X$24*(K629-0.5)</f>
        <v>#VALUE!</v>
      </c>
      <c r="M629" s="90" t="e">
        <f>IF(Worksheets!$AA$24&gt;=K629,Worksheets!$L$45*Worksheets!$AD$29*(1-Worksheets!$AD$29)^('Yield Calculations'!K629-1),0)</f>
        <v>#VALUE!</v>
      </c>
      <c r="N629" s="90" t="e">
        <f>IF(Worksheets!$AA$24&gt;=K629,(Worksheets!$L$45-SUM($N$7:N628))*(((2*Worksheets!$L$44*(1-Worksheets!$L$44)*Worksheets!$AD$29)+(Worksheets!$L$44^2*Worksheets!$AD$29^2))/Worksheets!$L$45),0)</f>
        <v>#VALUE!</v>
      </c>
      <c r="O629" s="90" t="e">
        <f>IF(Worksheets!$AA$24&gt;=K629,(Worksheets!$L$45-SUM($O$7:O628))*((Worksheets!$L$44^3*Worksheets!$AD$29^3+3*Worksheets!$L$44^2*(1-Worksheets!$L$44)*Worksheets!$AD$29^2+3*Worksheets!$L$44*(1-Worksheets!$L$44)^2*Worksheets!$AD$29)/Worksheets!$L$45),0)</f>
        <v>#VALUE!</v>
      </c>
      <c r="P629" s="90" t="e">
        <f>IF(Worksheets!$AA$24&gt;=K629,(Worksheets!$L$45-SUM($P$7:P628))*((Worksheets!$L$44^4*Worksheets!$AD$29^4+4*Worksheets!$L$44^3*(1-Worksheets!$L$44)*Worksheets!$AD$29^3+6*Worksheets!$L$44^2*(1-Worksheets!$L$44)^2*Worksheets!$AD$29^2+4*Worksheets!$L$44*(1-Worksheets!$L$44^3)*Worksheets!$AD$29)/Worksheets!$L$45),0)</f>
        <v>#VALUE!</v>
      </c>
      <c r="Q629" s="90" t="str">
        <f>IF(Worksheets!$I$45='Yield Calculations'!$M$4,'Yield Calculations'!L629*'Yield Calculations'!M629,IF(Worksheets!$I$45='Yield Calculations'!$N$4,'Yield Calculations'!L629*'Yield Calculations'!N629,IF(Worksheets!$I$45='Yield Calculations'!$O$4,'Yield Calculations'!L629*'Yield Calculations'!O629,IF(Worksheets!$I$45='Yield Calculations'!$P$4,'Yield Calculations'!L629*'Yield Calculations'!P629,"Too Many Lanes"))))</f>
        <v>Too Many Lanes</v>
      </c>
      <c r="R629" s="90" t="str">
        <f>IF(Worksheets!$I$45='Yield Calculations'!$M$4,'Yield Calculations'!M629,IF(Worksheets!$I$45='Yield Calculations'!$N$4,'Yield Calculations'!N629,IF(Worksheets!$I$45='Yield Calculations'!$O$4,'Yield Calculations'!O629,IF(Worksheets!$I$45='Yield Calculations'!$P$4,'Yield Calculations'!P629,"Too Many Lanes"))))</f>
        <v>Too Many Lanes</v>
      </c>
    </row>
    <row r="630" spans="1:18">
      <c r="A630" s="83">
        <f t="shared" si="9"/>
        <v>623</v>
      </c>
      <c r="B630" s="83" t="e">
        <f>Worksheets!$S$24*(A630-0.5)</f>
        <v>#VALUE!</v>
      </c>
      <c r="C630" s="90" t="e">
        <f>IF(Worksheets!$V$24&gt;=A630,Worksheets!$G$45*Worksheets!$AD$29*(1-Worksheets!$AD$29)^('Yield Calculations'!A630-1),0)</f>
        <v>#VALUE!</v>
      </c>
      <c r="D630" s="90" t="e">
        <f>IF(Worksheets!$V$24&gt;=A630,(Worksheets!$G$45-SUM($D$7:D629))*(((2*Worksheets!$G$44*(1-Worksheets!$G$44)*Worksheets!$AD$29)+(Worksheets!$G$44^2*Worksheets!$AD$29^2))/Worksheets!$G$45),0)</f>
        <v>#VALUE!</v>
      </c>
      <c r="E630" s="90" t="e">
        <f>IF(Worksheets!$V$24&gt;=A630,(Worksheets!$G$45-SUM($E$7:E629))*((Worksheets!$G$44^3*Worksheets!$AD$29^3+3*Worksheets!$G$44^2*(1-Worksheets!$G$44)*Worksheets!$AD$29^2+3*Worksheets!$G$44*(1-Worksheets!$G$44)^2*Worksheets!$AD$29)/Worksheets!$G$45),0)</f>
        <v>#VALUE!</v>
      </c>
      <c r="F630" s="90" t="e">
        <f>IF(Worksheets!$V$24&gt;=A630,(Worksheets!$G$45-SUM($F$7:F629))*((Worksheets!$G$44^4*Worksheets!$AD$29^4+4*Worksheets!$G$44^3*(1-Worksheets!$G$44)*Worksheets!$AD$29^3+6*Worksheets!$G$44^2*(1-Worksheets!$G$44)^2*Worksheets!$AD$29^2+4*Worksheets!$G$44*(1-Worksheets!$G$44^3)*Worksheets!$AD$29)/Worksheets!$G$45),0)</f>
        <v>#VALUE!</v>
      </c>
      <c r="G630" s="90" t="str">
        <f>IF(Worksheets!$D$45='Yield Calculations'!$C$4,'Yield Calculations'!B630*'Yield Calculations'!C630,IF(Worksheets!$D$45='Yield Calculations'!$D$4,'Yield Calculations'!B630*'Yield Calculations'!D630,IF(Worksheets!$D$45='Yield Calculations'!$E$4,'Yield Calculations'!B630*'Yield Calculations'!E630,IF(Worksheets!$D$45='Yield Calculations'!$F$4,'Yield Calculations'!B630*'Yield Calculations'!F630,"Too Many Lanes"))))</f>
        <v>Too Many Lanes</v>
      </c>
      <c r="H630" s="90" t="str">
        <f>IF(Worksheets!$D$45='Yield Calculations'!$C$4,'Yield Calculations'!C630,IF(Worksheets!$D$45='Yield Calculations'!$D$4,'Yield Calculations'!D630,IF(Worksheets!$D$45='Yield Calculations'!$E$4,'Yield Calculations'!E630,IF(Worksheets!$D$45='Yield Calculations'!$F$4,'Yield Calculations'!F630,"Too Many Lanes"))))</f>
        <v>Too Many Lanes</v>
      </c>
      <c r="K630" s="83">
        <v>623</v>
      </c>
      <c r="L630" s="83" t="e">
        <f>Worksheets!$X$24*(K630-0.5)</f>
        <v>#VALUE!</v>
      </c>
      <c r="M630" s="90" t="e">
        <f>IF(Worksheets!$AA$24&gt;=K630,Worksheets!$L$45*Worksheets!$AD$29*(1-Worksheets!$AD$29)^('Yield Calculations'!K630-1),0)</f>
        <v>#VALUE!</v>
      </c>
      <c r="N630" s="90" t="e">
        <f>IF(Worksheets!$AA$24&gt;=K630,(Worksheets!$L$45-SUM($N$7:N629))*(((2*Worksheets!$L$44*(1-Worksheets!$L$44)*Worksheets!$AD$29)+(Worksheets!$L$44^2*Worksheets!$AD$29^2))/Worksheets!$L$45),0)</f>
        <v>#VALUE!</v>
      </c>
      <c r="O630" s="90" t="e">
        <f>IF(Worksheets!$AA$24&gt;=K630,(Worksheets!$L$45-SUM($O$7:O629))*((Worksheets!$L$44^3*Worksheets!$AD$29^3+3*Worksheets!$L$44^2*(1-Worksheets!$L$44)*Worksheets!$AD$29^2+3*Worksheets!$L$44*(1-Worksheets!$L$44)^2*Worksheets!$AD$29)/Worksheets!$L$45),0)</f>
        <v>#VALUE!</v>
      </c>
      <c r="P630" s="90" t="e">
        <f>IF(Worksheets!$AA$24&gt;=K630,(Worksheets!$L$45-SUM($P$7:P629))*((Worksheets!$L$44^4*Worksheets!$AD$29^4+4*Worksheets!$L$44^3*(1-Worksheets!$L$44)*Worksheets!$AD$29^3+6*Worksheets!$L$44^2*(1-Worksheets!$L$44)^2*Worksheets!$AD$29^2+4*Worksheets!$L$44*(1-Worksheets!$L$44^3)*Worksheets!$AD$29)/Worksheets!$L$45),0)</f>
        <v>#VALUE!</v>
      </c>
      <c r="Q630" s="90" t="str">
        <f>IF(Worksheets!$I$45='Yield Calculations'!$M$4,'Yield Calculations'!L630*'Yield Calculations'!M630,IF(Worksheets!$I$45='Yield Calculations'!$N$4,'Yield Calculations'!L630*'Yield Calculations'!N630,IF(Worksheets!$I$45='Yield Calculations'!$O$4,'Yield Calculations'!L630*'Yield Calculations'!O630,IF(Worksheets!$I$45='Yield Calculations'!$P$4,'Yield Calculations'!L630*'Yield Calculations'!P630,"Too Many Lanes"))))</f>
        <v>Too Many Lanes</v>
      </c>
      <c r="R630" s="90" t="str">
        <f>IF(Worksheets!$I$45='Yield Calculations'!$M$4,'Yield Calculations'!M630,IF(Worksheets!$I$45='Yield Calculations'!$N$4,'Yield Calculations'!N630,IF(Worksheets!$I$45='Yield Calculations'!$O$4,'Yield Calculations'!O630,IF(Worksheets!$I$45='Yield Calculations'!$P$4,'Yield Calculations'!P630,"Too Many Lanes"))))</f>
        <v>Too Many Lanes</v>
      </c>
    </row>
    <row r="631" spans="1:18">
      <c r="A631" s="83">
        <f t="shared" si="9"/>
        <v>624</v>
      </c>
      <c r="B631" s="83" t="e">
        <f>Worksheets!$S$24*(A631-0.5)</f>
        <v>#VALUE!</v>
      </c>
      <c r="C631" s="90" t="e">
        <f>IF(Worksheets!$V$24&gt;=A631,Worksheets!$G$45*Worksheets!$AD$29*(1-Worksheets!$AD$29)^('Yield Calculations'!A631-1),0)</f>
        <v>#VALUE!</v>
      </c>
      <c r="D631" s="90" t="e">
        <f>IF(Worksheets!$V$24&gt;=A631,(Worksheets!$G$45-SUM($D$7:D630))*(((2*Worksheets!$G$44*(1-Worksheets!$G$44)*Worksheets!$AD$29)+(Worksheets!$G$44^2*Worksheets!$AD$29^2))/Worksheets!$G$45),0)</f>
        <v>#VALUE!</v>
      </c>
      <c r="E631" s="90" t="e">
        <f>IF(Worksheets!$V$24&gt;=A631,(Worksheets!$G$45-SUM($E$7:E630))*((Worksheets!$G$44^3*Worksheets!$AD$29^3+3*Worksheets!$G$44^2*(1-Worksheets!$G$44)*Worksheets!$AD$29^2+3*Worksheets!$G$44*(1-Worksheets!$G$44)^2*Worksheets!$AD$29)/Worksheets!$G$45),0)</f>
        <v>#VALUE!</v>
      </c>
      <c r="F631" s="90" t="e">
        <f>IF(Worksheets!$V$24&gt;=A631,(Worksheets!$G$45-SUM($F$7:F630))*((Worksheets!$G$44^4*Worksheets!$AD$29^4+4*Worksheets!$G$44^3*(1-Worksheets!$G$44)*Worksheets!$AD$29^3+6*Worksheets!$G$44^2*(1-Worksheets!$G$44)^2*Worksheets!$AD$29^2+4*Worksheets!$G$44*(1-Worksheets!$G$44^3)*Worksheets!$AD$29)/Worksheets!$G$45),0)</f>
        <v>#VALUE!</v>
      </c>
      <c r="G631" s="90" t="str">
        <f>IF(Worksheets!$D$45='Yield Calculations'!$C$4,'Yield Calculations'!B631*'Yield Calculations'!C631,IF(Worksheets!$D$45='Yield Calculations'!$D$4,'Yield Calculations'!B631*'Yield Calculations'!D631,IF(Worksheets!$D$45='Yield Calculations'!$E$4,'Yield Calculations'!B631*'Yield Calculations'!E631,IF(Worksheets!$D$45='Yield Calculations'!$F$4,'Yield Calculations'!B631*'Yield Calculations'!F631,"Too Many Lanes"))))</f>
        <v>Too Many Lanes</v>
      </c>
      <c r="H631" s="90" t="str">
        <f>IF(Worksheets!$D$45='Yield Calculations'!$C$4,'Yield Calculations'!C631,IF(Worksheets!$D$45='Yield Calculations'!$D$4,'Yield Calculations'!D631,IF(Worksheets!$D$45='Yield Calculations'!$E$4,'Yield Calculations'!E631,IF(Worksheets!$D$45='Yield Calculations'!$F$4,'Yield Calculations'!F631,"Too Many Lanes"))))</f>
        <v>Too Many Lanes</v>
      </c>
      <c r="K631" s="83">
        <v>624</v>
      </c>
      <c r="L631" s="83" t="e">
        <f>Worksheets!$X$24*(K631-0.5)</f>
        <v>#VALUE!</v>
      </c>
      <c r="M631" s="90" t="e">
        <f>IF(Worksheets!$AA$24&gt;=K631,Worksheets!$L$45*Worksheets!$AD$29*(1-Worksheets!$AD$29)^('Yield Calculations'!K631-1),0)</f>
        <v>#VALUE!</v>
      </c>
      <c r="N631" s="90" t="e">
        <f>IF(Worksheets!$AA$24&gt;=K631,(Worksheets!$L$45-SUM($N$7:N630))*(((2*Worksheets!$L$44*(1-Worksheets!$L$44)*Worksheets!$AD$29)+(Worksheets!$L$44^2*Worksheets!$AD$29^2))/Worksheets!$L$45),0)</f>
        <v>#VALUE!</v>
      </c>
      <c r="O631" s="90" t="e">
        <f>IF(Worksheets!$AA$24&gt;=K631,(Worksheets!$L$45-SUM($O$7:O630))*((Worksheets!$L$44^3*Worksheets!$AD$29^3+3*Worksheets!$L$44^2*(1-Worksheets!$L$44)*Worksheets!$AD$29^2+3*Worksheets!$L$44*(1-Worksheets!$L$44)^2*Worksheets!$AD$29)/Worksheets!$L$45),0)</f>
        <v>#VALUE!</v>
      </c>
      <c r="P631" s="90" t="e">
        <f>IF(Worksheets!$AA$24&gt;=K631,(Worksheets!$L$45-SUM($P$7:P630))*((Worksheets!$L$44^4*Worksheets!$AD$29^4+4*Worksheets!$L$44^3*(1-Worksheets!$L$44)*Worksheets!$AD$29^3+6*Worksheets!$L$44^2*(1-Worksheets!$L$44)^2*Worksheets!$AD$29^2+4*Worksheets!$L$44*(1-Worksheets!$L$44^3)*Worksheets!$AD$29)/Worksheets!$L$45),0)</f>
        <v>#VALUE!</v>
      </c>
      <c r="Q631" s="90" t="str">
        <f>IF(Worksheets!$I$45='Yield Calculations'!$M$4,'Yield Calculations'!L631*'Yield Calculations'!M631,IF(Worksheets!$I$45='Yield Calculations'!$N$4,'Yield Calculations'!L631*'Yield Calculations'!N631,IF(Worksheets!$I$45='Yield Calculations'!$O$4,'Yield Calculations'!L631*'Yield Calculations'!O631,IF(Worksheets!$I$45='Yield Calculations'!$P$4,'Yield Calculations'!L631*'Yield Calculations'!P631,"Too Many Lanes"))))</f>
        <v>Too Many Lanes</v>
      </c>
      <c r="R631" s="90" t="str">
        <f>IF(Worksheets!$I$45='Yield Calculations'!$M$4,'Yield Calculations'!M631,IF(Worksheets!$I$45='Yield Calculations'!$N$4,'Yield Calculations'!N631,IF(Worksheets!$I$45='Yield Calculations'!$O$4,'Yield Calculations'!O631,IF(Worksheets!$I$45='Yield Calculations'!$P$4,'Yield Calculations'!P631,"Too Many Lanes"))))</f>
        <v>Too Many Lanes</v>
      </c>
    </row>
    <row r="632" spans="1:18">
      <c r="A632" s="83">
        <f t="shared" si="9"/>
        <v>625</v>
      </c>
      <c r="B632" s="83" t="e">
        <f>Worksheets!$S$24*(A632-0.5)</f>
        <v>#VALUE!</v>
      </c>
      <c r="C632" s="90" t="e">
        <f>IF(Worksheets!$V$24&gt;=A632,Worksheets!$G$45*Worksheets!$AD$29*(1-Worksheets!$AD$29)^('Yield Calculations'!A632-1),0)</f>
        <v>#VALUE!</v>
      </c>
      <c r="D632" s="90" t="e">
        <f>IF(Worksheets!$V$24&gt;=A632,(Worksheets!$G$45-SUM($D$7:D631))*(((2*Worksheets!$G$44*(1-Worksheets!$G$44)*Worksheets!$AD$29)+(Worksheets!$G$44^2*Worksheets!$AD$29^2))/Worksheets!$G$45),0)</f>
        <v>#VALUE!</v>
      </c>
      <c r="E632" s="90" t="e">
        <f>IF(Worksheets!$V$24&gt;=A632,(Worksheets!$G$45-SUM($E$7:E631))*((Worksheets!$G$44^3*Worksheets!$AD$29^3+3*Worksheets!$G$44^2*(1-Worksheets!$G$44)*Worksheets!$AD$29^2+3*Worksheets!$G$44*(1-Worksheets!$G$44)^2*Worksheets!$AD$29)/Worksheets!$G$45),0)</f>
        <v>#VALUE!</v>
      </c>
      <c r="F632" s="90" t="e">
        <f>IF(Worksheets!$V$24&gt;=A632,(Worksheets!$G$45-SUM($F$7:F631))*((Worksheets!$G$44^4*Worksheets!$AD$29^4+4*Worksheets!$G$44^3*(1-Worksheets!$G$44)*Worksheets!$AD$29^3+6*Worksheets!$G$44^2*(1-Worksheets!$G$44)^2*Worksheets!$AD$29^2+4*Worksheets!$G$44*(1-Worksheets!$G$44^3)*Worksheets!$AD$29)/Worksheets!$G$45),0)</f>
        <v>#VALUE!</v>
      </c>
      <c r="G632" s="90" t="str">
        <f>IF(Worksheets!$D$45='Yield Calculations'!$C$4,'Yield Calculations'!B632*'Yield Calculations'!C632,IF(Worksheets!$D$45='Yield Calculations'!$D$4,'Yield Calculations'!B632*'Yield Calculations'!D632,IF(Worksheets!$D$45='Yield Calculations'!$E$4,'Yield Calculations'!B632*'Yield Calculations'!E632,IF(Worksheets!$D$45='Yield Calculations'!$F$4,'Yield Calculations'!B632*'Yield Calculations'!F632,"Too Many Lanes"))))</f>
        <v>Too Many Lanes</v>
      </c>
      <c r="H632" s="90" t="str">
        <f>IF(Worksheets!$D$45='Yield Calculations'!$C$4,'Yield Calculations'!C632,IF(Worksheets!$D$45='Yield Calculations'!$D$4,'Yield Calculations'!D632,IF(Worksheets!$D$45='Yield Calculations'!$E$4,'Yield Calculations'!E632,IF(Worksheets!$D$45='Yield Calculations'!$F$4,'Yield Calculations'!F632,"Too Many Lanes"))))</f>
        <v>Too Many Lanes</v>
      </c>
      <c r="K632" s="83">
        <v>625</v>
      </c>
      <c r="L632" s="83" t="e">
        <f>Worksheets!$X$24*(K632-0.5)</f>
        <v>#VALUE!</v>
      </c>
      <c r="M632" s="90" t="e">
        <f>IF(Worksheets!$AA$24&gt;=K632,Worksheets!$L$45*Worksheets!$AD$29*(1-Worksheets!$AD$29)^('Yield Calculations'!K632-1),0)</f>
        <v>#VALUE!</v>
      </c>
      <c r="N632" s="90" t="e">
        <f>IF(Worksheets!$AA$24&gt;=K632,(Worksheets!$L$45-SUM($N$7:N631))*(((2*Worksheets!$L$44*(1-Worksheets!$L$44)*Worksheets!$AD$29)+(Worksheets!$L$44^2*Worksheets!$AD$29^2))/Worksheets!$L$45),0)</f>
        <v>#VALUE!</v>
      </c>
      <c r="O632" s="90" t="e">
        <f>IF(Worksheets!$AA$24&gt;=K632,(Worksheets!$L$45-SUM($O$7:O631))*((Worksheets!$L$44^3*Worksheets!$AD$29^3+3*Worksheets!$L$44^2*(1-Worksheets!$L$44)*Worksheets!$AD$29^2+3*Worksheets!$L$44*(1-Worksheets!$L$44)^2*Worksheets!$AD$29)/Worksheets!$L$45),0)</f>
        <v>#VALUE!</v>
      </c>
      <c r="P632" s="90" t="e">
        <f>IF(Worksheets!$AA$24&gt;=K632,(Worksheets!$L$45-SUM($P$7:P631))*((Worksheets!$L$44^4*Worksheets!$AD$29^4+4*Worksheets!$L$44^3*(1-Worksheets!$L$44)*Worksheets!$AD$29^3+6*Worksheets!$L$44^2*(1-Worksheets!$L$44)^2*Worksheets!$AD$29^2+4*Worksheets!$L$44*(1-Worksheets!$L$44^3)*Worksheets!$AD$29)/Worksheets!$L$45),0)</f>
        <v>#VALUE!</v>
      </c>
      <c r="Q632" s="90" t="str">
        <f>IF(Worksheets!$I$45='Yield Calculations'!$M$4,'Yield Calculations'!L632*'Yield Calculations'!M632,IF(Worksheets!$I$45='Yield Calculations'!$N$4,'Yield Calculations'!L632*'Yield Calculations'!N632,IF(Worksheets!$I$45='Yield Calculations'!$O$4,'Yield Calculations'!L632*'Yield Calculations'!O632,IF(Worksheets!$I$45='Yield Calculations'!$P$4,'Yield Calculations'!L632*'Yield Calculations'!P632,"Too Many Lanes"))))</f>
        <v>Too Many Lanes</v>
      </c>
      <c r="R632" s="90" t="str">
        <f>IF(Worksheets!$I$45='Yield Calculations'!$M$4,'Yield Calculations'!M632,IF(Worksheets!$I$45='Yield Calculations'!$N$4,'Yield Calculations'!N632,IF(Worksheets!$I$45='Yield Calculations'!$O$4,'Yield Calculations'!O632,IF(Worksheets!$I$45='Yield Calculations'!$P$4,'Yield Calculations'!P632,"Too Many Lanes"))))</f>
        <v>Too Many Lanes</v>
      </c>
    </row>
    <row r="633" spans="1:18">
      <c r="A633" s="83">
        <f t="shared" si="9"/>
        <v>626</v>
      </c>
      <c r="B633" s="83" t="e">
        <f>Worksheets!$S$24*(A633-0.5)</f>
        <v>#VALUE!</v>
      </c>
      <c r="C633" s="90" t="e">
        <f>IF(Worksheets!$V$24&gt;=A633,Worksheets!$G$45*Worksheets!$AD$29*(1-Worksheets!$AD$29)^('Yield Calculations'!A633-1),0)</f>
        <v>#VALUE!</v>
      </c>
      <c r="D633" s="90" t="e">
        <f>IF(Worksheets!$V$24&gt;=A633,(Worksheets!$G$45-SUM($D$7:D632))*(((2*Worksheets!$G$44*(1-Worksheets!$G$44)*Worksheets!$AD$29)+(Worksheets!$G$44^2*Worksheets!$AD$29^2))/Worksheets!$G$45),0)</f>
        <v>#VALUE!</v>
      </c>
      <c r="E633" s="90" t="e">
        <f>IF(Worksheets!$V$24&gt;=A633,(Worksheets!$G$45-SUM($E$7:E632))*((Worksheets!$G$44^3*Worksheets!$AD$29^3+3*Worksheets!$G$44^2*(1-Worksheets!$G$44)*Worksheets!$AD$29^2+3*Worksheets!$G$44*(1-Worksheets!$G$44)^2*Worksheets!$AD$29)/Worksheets!$G$45),0)</f>
        <v>#VALUE!</v>
      </c>
      <c r="F633" s="90" t="e">
        <f>IF(Worksheets!$V$24&gt;=A633,(Worksheets!$G$45-SUM($F$7:F632))*((Worksheets!$G$44^4*Worksheets!$AD$29^4+4*Worksheets!$G$44^3*(1-Worksheets!$G$44)*Worksheets!$AD$29^3+6*Worksheets!$G$44^2*(1-Worksheets!$G$44)^2*Worksheets!$AD$29^2+4*Worksheets!$G$44*(1-Worksheets!$G$44^3)*Worksheets!$AD$29)/Worksheets!$G$45),0)</f>
        <v>#VALUE!</v>
      </c>
      <c r="G633" s="90" t="str">
        <f>IF(Worksheets!$D$45='Yield Calculations'!$C$4,'Yield Calculations'!B633*'Yield Calculations'!C633,IF(Worksheets!$D$45='Yield Calculations'!$D$4,'Yield Calculations'!B633*'Yield Calculations'!D633,IF(Worksheets!$D$45='Yield Calculations'!$E$4,'Yield Calculations'!B633*'Yield Calculations'!E633,IF(Worksheets!$D$45='Yield Calculations'!$F$4,'Yield Calculations'!B633*'Yield Calculations'!F633,"Too Many Lanes"))))</f>
        <v>Too Many Lanes</v>
      </c>
      <c r="H633" s="90" t="str">
        <f>IF(Worksheets!$D$45='Yield Calculations'!$C$4,'Yield Calculations'!C633,IF(Worksheets!$D$45='Yield Calculations'!$D$4,'Yield Calculations'!D633,IF(Worksheets!$D$45='Yield Calculations'!$E$4,'Yield Calculations'!E633,IF(Worksheets!$D$45='Yield Calculations'!$F$4,'Yield Calculations'!F633,"Too Many Lanes"))))</f>
        <v>Too Many Lanes</v>
      </c>
      <c r="K633" s="83">
        <v>626</v>
      </c>
      <c r="L633" s="83" t="e">
        <f>Worksheets!$X$24*(K633-0.5)</f>
        <v>#VALUE!</v>
      </c>
      <c r="M633" s="90" t="e">
        <f>IF(Worksheets!$AA$24&gt;=K633,Worksheets!$L$45*Worksheets!$AD$29*(1-Worksheets!$AD$29)^('Yield Calculations'!K633-1),0)</f>
        <v>#VALUE!</v>
      </c>
      <c r="N633" s="90" t="e">
        <f>IF(Worksheets!$AA$24&gt;=K633,(Worksheets!$L$45-SUM($N$7:N632))*(((2*Worksheets!$L$44*(1-Worksheets!$L$44)*Worksheets!$AD$29)+(Worksheets!$L$44^2*Worksheets!$AD$29^2))/Worksheets!$L$45),0)</f>
        <v>#VALUE!</v>
      </c>
      <c r="O633" s="90" t="e">
        <f>IF(Worksheets!$AA$24&gt;=K633,(Worksheets!$L$45-SUM($O$7:O632))*((Worksheets!$L$44^3*Worksheets!$AD$29^3+3*Worksheets!$L$44^2*(1-Worksheets!$L$44)*Worksheets!$AD$29^2+3*Worksheets!$L$44*(1-Worksheets!$L$44)^2*Worksheets!$AD$29)/Worksheets!$L$45),0)</f>
        <v>#VALUE!</v>
      </c>
      <c r="P633" s="90" t="e">
        <f>IF(Worksheets!$AA$24&gt;=K633,(Worksheets!$L$45-SUM($P$7:P632))*((Worksheets!$L$44^4*Worksheets!$AD$29^4+4*Worksheets!$L$44^3*(1-Worksheets!$L$44)*Worksheets!$AD$29^3+6*Worksheets!$L$44^2*(1-Worksheets!$L$44)^2*Worksheets!$AD$29^2+4*Worksheets!$L$44*(1-Worksheets!$L$44^3)*Worksheets!$AD$29)/Worksheets!$L$45),0)</f>
        <v>#VALUE!</v>
      </c>
      <c r="Q633" s="90" t="str">
        <f>IF(Worksheets!$I$45='Yield Calculations'!$M$4,'Yield Calculations'!L633*'Yield Calculations'!M633,IF(Worksheets!$I$45='Yield Calculations'!$N$4,'Yield Calculations'!L633*'Yield Calculations'!N633,IF(Worksheets!$I$45='Yield Calculations'!$O$4,'Yield Calculations'!L633*'Yield Calculations'!O633,IF(Worksheets!$I$45='Yield Calculations'!$P$4,'Yield Calculations'!L633*'Yield Calculations'!P633,"Too Many Lanes"))))</f>
        <v>Too Many Lanes</v>
      </c>
      <c r="R633" s="90" t="str">
        <f>IF(Worksheets!$I$45='Yield Calculations'!$M$4,'Yield Calculations'!M633,IF(Worksheets!$I$45='Yield Calculations'!$N$4,'Yield Calculations'!N633,IF(Worksheets!$I$45='Yield Calculations'!$O$4,'Yield Calculations'!O633,IF(Worksheets!$I$45='Yield Calculations'!$P$4,'Yield Calculations'!P633,"Too Many Lanes"))))</f>
        <v>Too Many Lanes</v>
      </c>
    </row>
    <row r="634" spans="1:18">
      <c r="A634" s="83">
        <f t="shared" si="9"/>
        <v>627</v>
      </c>
      <c r="B634" s="83" t="e">
        <f>Worksheets!$S$24*(A634-0.5)</f>
        <v>#VALUE!</v>
      </c>
      <c r="C634" s="90" t="e">
        <f>IF(Worksheets!$V$24&gt;=A634,Worksheets!$G$45*Worksheets!$AD$29*(1-Worksheets!$AD$29)^('Yield Calculations'!A634-1),0)</f>
        <v>#VALUE!</v>
      </c>
      <c r="D634" s="90" t="e">
        <f>IF(Worksheets!$V$24&gt;=A634,(Worksheets!$G$45-SUM($D$7:D633))*(((2*Worksheets!$G$44*(1-Worksheets!$G$44)*Worksheets!$AD$29)+(Worksheets!$G$44^2*Worksheets!$AD$29^2))/Worksheets!$G$45),0)</f>
        <v>#VALUE!</v>
      </c>
      <c r="E634" s="90" t="e">
        <f>IF(Worksheets!$V$24&gt;=A634,(Worksheets!$G$45-SUM($E$7:E633))*((Worksheets!$G$44^3*Worksheets!$AD$29^3+3*Worksheets!$G$44^2*(1-Worksheets!$G$44)*Worksheets!$AD$29^2+3*Worksheets!$G$44*(1-Worksheets!$G$44)^2*Worksheets!$AD$29)/Worksheets!$G$45),0)</f>
        <v>#VALUE!</v>
      </c>
      <c r="F634" s="90" t="e">
        <f>IF(Worksheets!$V$24&gt;=A634,(Worksheets!$G$45-SUM($F$7:F633))*((Worksheets!$G$44^4*Worksheets!$AD$29^4+4*Worksheets!$G$44^3*(1-Worksheets!$G$44)*Worksheets!$AD$29^3+6*Worksheets!$G$44^2*(1-Worksheets!$G$44)^2*Worksheets!$AD$29^2+4*Worksheets!$G$44*(1-Worksheets!$G$44^3)*Worksheets!$AD$29)/Worksheets!$G$45),0)</f>
        <v>#VALUE!</v>
      </c>
      <c r="G634" s="90" t="str">
        <f>IF(Worksheets!$D$45='Yield Calculations'!$C$4,'Yield Calculations'!B634*'Yield Calculations'!C634,IF(Worksheets!$D$45='Yield Calculations'!$D$4,'Yield Calculations'!B634*'Yield Calculations'!D634,IF(Worksheets!$D$45='Yield Calculations'!$E$4,'Yield Calculations'!B634*'Yield Calculations'!E634,IF(Worksheets!$D$45='Yield Calculations'!$F$4,'Yield Calculations'!B634*'Yield Calculations'!F634,"Too Many Lanes"))))</f>
        <v>Too Many Lanes</v>
      </c>
      <c r="H634" s="90" t="str">
        <f>IF(Worksheets!$D$45='Yield Calculations'!$C$4,'Yield Calculations'!C634,IF(Worksheets!$D$45='Yield Calculations'!$D$4,'Yield Calculations'!D634,IF(Worksheets!$D$45='Yield Calculations'!$E$4,'Yield Calculations'!E634,IF(Worksheets!$D$45='Yield Calculations'!$F$4,'Yield Calculations'!F634,"Too Many Lanes"))))</f>
        <v>Too Many Lanes</v>
      </c>
      <c r="K634" s="83">
        <v>627</v>
      </c>
      <c r="L634" s="83" t="e">
        <f>Worksheets!$X$24*(K634-0.5)</f>
        <v>#VALUE!</v>
      </c>
      <c r="M634" s="90" t="e">
        <f>IF(Worksheets!$AA$24&gt;=K634,Worksheets!$L$45*Worksheets!$AD$29*(1-Worksheets!$AD$29)^('Yield Calculations'!K634-1),0)</f>
        <v>#VALUE!</v>
      </c>
      <c r="N634" s="90" t="e">
        <f>IF(Worksheets!$AA$24&gt;=K634,(Worksheets!$L$45-SUM($N$7:N633))*(((2*Worksheets!$L$44*(1-Worksheets!$L$44)*Worksheets!$AD$29)+(Worksheets!$L$44^2*Worksheets!$AD$29^2))/Worksheets!$L$45),0)</f>
        <v>#VALUE!</v>
      </c>
      <c r="O634" s="90" t="e">
        <f>IF(Worksheets!$AA$24&gt;=K634,(Worksheets!$L$45-SUM($O$7:O633))*((Worksheets!$L$44^3*Worksheets!$AD$29^3+3*Worksheets!$L$44^2*(1-Worksheets!$L$44)*Worksheets!$AD$29^2+3*Worksheets!$L$44*(1-Worksheets!$L$44)^2*Worksheets!$AD$29)/Worksheets!$L$45),0)</f>
        <v>#VALUE!</v>
      </c>
      <c r="P634" s="90" t="e">
        <f>IF(Worksheets!$AA$24&gt;=K634,(Worksheets!$L$45-SUM($P$7:P633))*((Worksheets!$L$44^4*Worksheets!$AD$29^4+4*Worksheets!$L$44^3*(1-Worksheets!$L$44)*Worksheets!$AD$29^3+6*Worksheets!$L$44^2*(1-Worksheets!$L$44)^2*Worksheets!$AD$29^2+4*Worksheets!$L$44*(1-Worksheets!$L$44^3)*Worksheets!$AD$29)/Worksheets!$L$45),0)</f>
        <v>#VALUE!</v>
      </c>
      <c r="Q634" s="90" t="str">
        <f>IF(Worksheets!$I$45='Yield Calculations'!$M$4,'Yield Calculations'!L634*'Yield Calculations'!M634,IF(Worksheets!$I$45='Yield Calculations'!$N$4,'Yield Calculations'!L634*'Yield Calculations'!N634,IF(Worksheets!$I$45='Yield Calculations'!$O$4,'Yield Calculations'!L634*'Yield Calculations'!O634,IF(Worksheets!$I$45='Yield Calculations'!$P$4,'Yield Calculations'!L634*'Yield Calculations'!P634,"Too Many Lanes"))))</f>
        <v>Too Many Lanes</v>
      </c>
      <c r="R634" s="90" t="str">
        <f>IF(Worksheets!$I$45='Yield Calculations'!$M$4,'Yield Calculations'!M634,IF(Worksheets!$I$45='Yield Calculations'!$N$4,'Yield Calculations'!N634,IF(Worksheets!$I$45='Yield Calculations'!$O$4,'Yield Calculations'!O634,IF(Worksheets!$I$45='Yield Calculations'!$P$4,'Yield Calculations'!P634,"Too Many Lanes"))))</f>
        <v>Too Many Lanes</v>
      </c>
    </row>
    <row r="635" spans="1:18">
      <c r="A635" s="83">
        <f t="shared" si="9"/>
        <v>628</v>
      </c>
      <c r="B635" s="83" t="e">
        <f>Worksheets!$S$24*(A635-0.5)</f>
        <v>#VALUE!</v>
      </c>
      <c r="C635" s="90" t="e">
        <f>IF(Worksheets!$V$24&gt;=A635,Worksheets!$G$45*Worksheets!$AD$29*(1-Worksheets!$AD$29)^('Yield Calculations'!A635-1),0)</f>
        <v>#VALUE!</v>
      </c>
      <c r="D635" s="90" t="e">
        <f>IF(Worksheets!$V$24&gt;=A635,(Worksheets!$G$45-SUM($D$7:D634))*(((2*Worksheets!$G$44*(1-Worksheets!$G$44)*Worksheets!$AD$29)+(Worksheets!$G$44^2*Worksheets!$AD$29^2))/Worksheets!$G$45),0)</f>
        <v>#VALUE!</v>
      </c>
      <c r="E635" s="90" t="e">
        <f>IF(Worksheets!$V$24&gt;=A635,(Worksheets!$G$45-SUM($E$7:E634))*((Worksheets!$G$44^3*Worksheets!$AD$29^3+3*Worksheets!$G$44^2*(1-Worksheets!$G$44)*Worksheets!$AD$29^2+3*Worksheets!$G$44*(1-Worksheets!$G$44)^2*Worksheets!$AD$29)/Worksheets!$G$45),0)</f>
        <v>#VALUE!</v>
      </c>
      <c r="F635" s="90" t="e">
        <f>IF(Worksheets!$V$24&gt;=A635,(Worksheets!$G$45-SUM($F$7:F634))*((Worksheets!$G$44^4*Worksheets!$AD$29^4+4*Worksheets!$G$44^3*(1-Worksheets!$G$44)*Worksheets!$AD$29^3+6*Worksheets!$G$44^2*(1-Worksheets!$G$44)^2*Worksheets!$AD$29^2+4*Worksheets!$G$44*(1-Worksheets!$G$44^3)*Worksheets!$AD$29)/Worksheets!$G$45),0)</f>
        <v>#VALUE!</v>
      </c>
      <c r="G635" s="90" t="str">
        <f>IF(Worksheets!$D$45='Yield Calculations'!$C$4,'Yield Calculations'!B635*'Yield Calculations'!C635,IF(Worksheets!$D$45='Yield Calculations'!$D$4,'Yield Calculations'!B635*'Yield Calculations'!D635,IF(Worksheets!$D$45='Yield Calculations'!$E$4,'Yield Calculations'!B635*'Yield Calculations'!E635,IF(Worksheets!$D$45='Yield Calculations'!$F$4,'Yield Calculations'!B635*'Yield Calculations'!F635,"Too Many Lanes"))))</f>
        <v>Too Many Lanes</v>
      </c>
      <c r="H635" s="90" t="str">
        <f>IF(Worksheets!$D$45='Yield Calculations'!$C$4,'Yield Calculations'!C635,IF(Worksheets!$D$45='Yield Calculations'!$D$4,'Yield Calculations'!D635,IF(Worksheets!$D$45='Yield Calculations'!$E$4,'Yield Calculations'!E635,IF(Worksheets!$D$45='Yield Calculations'!$F$4,'Yield Calculations'!F635,"Too Many Lanes"))))</f>
        <v>Too Many Lanes</v>
      </c>
      <c r="K635" s="83">
        <v>628</v>
      </c>
      <c r="L635" s="83" t="e">
        <f>Worksheets!$X$24*(K635-0.5)</f>
        <v>#VALUE!</v>
      </c>
      <c r="M635" s="90" t="e">
        <f>IF(Worksheets!$AA$24&gt;=K635,Worksheets!$L$45*Worksheets!$AD$29*(1-Worksheets!$AD$29)^('Yield Calculations'!K635-1),0)</f>
        <v>#VALUE!</v>
      </c>
      <c r="N635" s="90" t="e">
        <f>IF(Worksheets!$AA$24&gt;=K635,(Worksheets!$L$45-SUM($N$7:N634))*(((2*Worksheets!$L$44*(1-Worksheets!$L$44)*Worksheets!$AD$29)+(Worksheets!$L$44^2*Worksheets!$AD$29^2))/Worksheets!$L$45),0)</f>
        <v>#VALUE!</v>
      </c>
      <c r="O635" s="90" t="e">
        <f>IF(Worksheets!$AA$24&gt;=K635,(Worksheets!$L$45-SUM($O$7:O634))*((Worksheets!$L$44^3*Worksheets!$AD$29^3+3*Worksheets!$L$44^2*(1-Worksheets!$L$44)*Worksheets!$AD$29^2+3*Worksheets!$L$44*(1-Worksheets!$L$44)^2*Worksheets!$AD$29)/Worksheets!$L$45),0)</f>
        <v>#VALUE!</v>
      </c>
      <c r="P635" s="90" t="e">
        <f>IF(Worksheets!$AA$24&gt;=K635,(Worksheets!$L$45-SUM($P$7:P634))*((Worksheets!$L$44^4*Worksheets!$AD$29^4+4*Worksheets!$L$44^3*(1-Worksheets!$L$44)*Worksheets!$AD$29^3+6*Worksheets!$L$44^2*(1-Worksheets!$L$44)^2*Worksheets!$AD$29^2+4*Worksheets!$L$44*(1-Worksheets!$L$44^3)*Worksheets!$AD$29)/Worksheets!$L$45),0)</f>
        <v>#VALUE!</v>
      </c>
      <c r="Q635" s="90" t="str">
        <f>IF(Worksheets!$I$45='Yield Calculations'!$M$4,'Yield Calculations'!L635*'Yield Calculations'!M635,IF(Worksheets!$I$45='Yield Calculations'!$N$4,'Yield Calculations'!L635*'Yield Calculations'!N635,IF(Worksheets!$I$45='Yield Calculations'!$O$4,'Yield Calculations'!L635*'Yield Calculations'!O635,IF(Worksheets!$I$45='Yield Calculations'!$P$4,'Yield Calculations'!L635*'Yield Calculations'!P635,"Too Many Lanes"))))</f>
        <v>Too Many Lanes</v>
      </c>
      <c r="R635" s="90" t="str">
        <f>IF(Worksheets!$I$45='Yield Calculations'!$M$4,'Yield Calculations'!M635,IF(Worksheets!$I$45='Yield Calculations'!$N$4,'Yield Calculations'!N635,IF(Worksheets!$I$45='Yield Calculations'!$O$4,'Yield Calculations'!O635,IF(Worksheets!$I$45='Yield Calculations'!$P$4,'Yield Calculations'!P635,"Too Many Lanes"))))</f>
        <v>Too Many Lanes</v>
      </c>
    </row>
    <row r="636" spans="1:18">
      <c r="A636" s="83">
        <f t="shared" si="9"/>
        <v>629</v>
      </c>
      <c r="B636" s="83" t="e">
        <f>Worksheets!$S$24*(A636-0.5)</f>
        <v>#VALUE!</v>
      </c>
      <c r="C636" s="90" t="e">
        <f>IF(Worksheets!$V$24&gt;=A636,Worksheets!$G$45*Worksheets!$AD$29*(1-Worksheets!$AD$29)^('Yield Calculations'!A636-1),0)</f>
        <v>#VALUE!</v>
      </c>
      <c r="D636" s="90" t="e">
        <f>IF(Worksheets!$V$24&gt;=A636,(Worksheets!$G$45-SUM($D$7:D635))*(((2*Worksheets!$G$44*(1-Worksheets!$G$44)*Worksheets!$AD$29)+(Worksheets!$G$44^2*Worksheets!$AD$29^2))/Worksheets!$G$45),0)</f>
        <v>#VALUE!</v>
      </c>
      <c r="E636" s="90" t="e">
        <f>IF(Worksheets!$V$24&gt;=A636,(Worksheets!$G$45-SUM($E$7:E635))*((Worksheets!$G$44^3*Worksheets!$AD$29^3+3*Worksheets!$G$44^2*(1-Worksheets!$G$44)*Worksheets!$AD$29^2+3*Worksheets!$G$44*(1-Worksheets!$G$44)^2*Worksheets!$AD$29)/Worksheets!$G$45),0)</f>
        <v>#VALUE!</v>
      </c>
      <c r="F636" s="90" t="e">
        <f>IF(Worksheets!$V$24&gt;=A636,(Worksheets!$G$45-SUM($F$7:F635))*((Worksheets!$G$44^4*Worksheets!$AD$29^4+4*Worksheets!$G$44^3*(1-Worksheets!$G$44)*Worksheets!$AD$29^3+6*Worksheets!$G$44^2*(1-Worksheets!$G$44)^2*Worksheets!$AD$29^2+4*Worksheets!$G$44*(1-Worksheets!$G$44^3)*Worksheets!$AD$29)/Worksheets!$G$45),0)</f>
        <v>#VALUE!</v>
      </c>
      <c r="G636" s="90" t="str">
        <f>IF(Worksheets!$D$45='Yield Calculations'!$C$4,'Yield Calculations'!B636*'Yield Calculations'!C636,IF(Worksheets!$D$45='Yield Calculations'!$D$4,'Yield Calculations'!B636*'Yield Calculations'!D636,IF(Worksheets!$D$45='Yield Calculations'!$E$4,'Yield Calculations'!B636*'Yield Calculations'!E636,IF(Worksheets!$D$45='Yield Calculations'!$F$4,'Yield Calculations'!B636*'Yield Calculations'!F636,"Too Many Lanes"))))</f>
        <v>Too Many Lanes</v>
      </c>
      <c r="H636" s="90" t="str">
        <f>IF(Worksheets!$D$45='Yield Calculations'!$C$4,'Yield Calculations'!C636,IF(Worksheets!$D$45='Yield Calculations'!$D$4,'Yield Calculations'!D636,IF(Worksheets!$D$45='Yield Calculations'!$E$4,'Yield Calculations'!E636,IF(Worksheets!$D$45='Yield Calculations'!$F$4,'Yield Calculations'!F636,"Too Many Lanes"))))</f>
        <v>Too Many Lanes</v>
      </c>
      <c r="K636" s="83">
        <v>629</v>
      </c>
      <c r="L636" s="83" t="e">
        <f>Worksheets!$X$24*(K636-0.5)</f>
        <v>#VALUE!</v>
      </c>
      <c r="M636" s="90" t="e">
        <f>IF(Worksheets!$AA$24&gt;=K636,Worksheets!$L$45*Worksheets!$AD$29*(1-Worksheets!$AD$29)^('Yield Calculations'!K636-1),0)</f>
        <v>#VALUE!</v>
      </c>
      <c r="N636" s="90" t="e">
        <f>IF(Worksheets!$AA$24&gt;=K636,(Worksheets!$L$45-SUM($N$7:N635))*(((2*Worksheets!$L$44*(1-Worksheets!$L$44)*Worksheets!$AD$29)+(Worksheets!$L$44^2*Worksheets!$AD$29^2))/Worksheets!$L$45),0)</f>
        <v>#VALUE!</v>
      </c>
      <c r="O636" s="90" t="e">
        <f>IF(Worksheets!$AA$24&gt;=K636,(Worksheets!$L$45-SUM($O$7:O635))*((Worksheets!$L$44^3*Worksheets!$AD$29^3+3*Worksheets!$L$44^2*(1-Worksheets!$L$44)*Worksheets!$AD$29^2+3*Worksheets!$L$44*(1-Worksheets!$L$44)^2*Worksheets!$AD$29)/Worksheets!$L$45),0)</f>
        <v>#VALUE!</v>
      </c>
      <c r="P636" s="90" t="e">
        <f>IF(Worksheets!$AA$24&gt;=K636,(Worksheets!$L$45-SUM($P$7:P635))*((Worksheets!$L$44^4*Worksheets!$AD$29^4+4*Worksheets!$L$44^3*(1-Worksheets!$L$44)*Worksheets!$AD$29^3+6*Worksheets!$L$44^2*(1-Worksheets!$L$44)^2*Worksheets!$AD$29^2+4*Worksheets!$L$44*(1-Worksheets!$L$44^3)*Worksheets!$AD$29)/Worksheets!$L$45),0)</f>
        <v>#VALUE!</v>
      </c>
      <c r="Q636" s="90" t="str">
        <f>IF(Worksheets!$I$45='Yield Calculations'!$M$4,'Yield Calculations'!L636*'Yield Calculations'!M636,IF(Worksheets!$I$45='Yield Calculations'!$N$4,'Yield Calculations'!L636*'Yield Calculations'!N636,IF(Worksheets!$I$45='Yield Calculations'!$O$4,'Yield Calculations'!L636*'Yield Calculations'!O636,IF(Worksheets!$I$45='Yield Calculations'!$P$4,'Yield Calculations'!L636*'Yield Calculations'!P636,"Too Many Lanes"))))</f>
        <v>Too Many Lanes</v>
      </c>
      <c r="R636" s="90" t="str">
        <f>IF(Worksheets!$I$45='Yield Calculations'!$M$4,'Yield Calculations'!M636,IF(Worksheets!$I$45='Yield Calculations'!$N$4,'Yield Calculations'!N636,IF(Worksheets!$I$45='Yield Calculations'!$O$4,'Yield Calculations'!O636,IF(Worksheets!$I$45='Yield Calculations'!$P$4,'Yield Calculations'!P636,"Too Many Lanes"))))</f>
        <v>Too Many Lanes</v>
      </c>
    </row>
    <row r="637" spans="1:18">
      <c r="A637" s="83">
        <f t="shared" si="9"/>
        <v>630</v>
      </c>
      <c r="B637" s="83" t="e">
        <f>Worksheets!$S$24*(A637-0.5)</f>
        <v>#VALUE!</v>
      </c>
      <c r="C637" s="90" t="e">
        <f>IF(Worksheets!$V$24&gt;=A637,Worksheets!$G$45*Worksheets!$AD$29*(1-Worksheets!$AD$29)^('Yield Calculations'!A637-1),0)</f>
        <v>#VALUE!</v>
      </c>
      <c r="D637" s="90" t="e">
        <f>IF(Worksheets!$V$24&gt;=A637,(Worksheets!$G$45-SUM($D$7:D636))*(((2*Worksheets!$G$44*(1-Worksheets!$G$44)*Worksheets!$AD$29)+(Worksheets!$G$44^2*Worksheets!$AD$29^2))/Worksheets!$G$45),0)</f>
        <v>#VALUE!</v>
      </c>
      <c r="E637" s="90" t="e">
        <f>IF(Worksheets!$V$24&gt;=A637,(Worksheets!$G$45-SUM($E$7:E636))*((Worksheets!$G$44^3*Worksheets!$AD$29^3+3*Worksheets!$G$44^2*(1-Worksheets!$G$44)*Worksheets!$AD$29^2+3*Worksheets!$G$44*(1-Worksheets!$G$44)^2*Worksheets!$AD$29)/Worksheets!$G$45),0)</f>
        <v>#VALUE!</v>
      </c>
      <c r="F637" s="90" t="e">
        <f>IF(Worksheets!$V$24&gt;=A637,(Worksheets!$G$45-SUM($F$7:F636))*((Worksheets!$G$44^4*Worksheets!$AD$29^4+4*Worksheets!$G$44^3*(1-Worksheets!$G$44)*Worksheets!$AD$29^3+6*Worksheets!$G$44^2*(1-Worksheets!$G$44)^2*Worksheets!$AD$29^2+4*Worksheets!$G$44*(1-Worksheets!$G$44^3)*Worksheets!$AD$29)/Worksheets!$G$45),0)</f>
        <v>#VALUE!</v>
      </c>
      <c r="G637" s="90" t="str">
        <f>IF(Worksheets!$D$45='Yield Calculations'!$C$4,'Yield Calculations'!B637*'Yield Calculations'!C637,IF(Worksheets!$D$45='Yield Calculations'!$D$4,'Yield Calculations'!B637*'Yield Calculations'!D637,IF(Worksheets!$D$45='Yield Calculations'!$E$4,'Yield Calculations'!B637*'Yield Calculations'!E637,IF(Worksheets!$D$45='Yield Calculations'!$F$4,'Yield Calculations'!B637*'Yield Calculations'!F637,"Too Many Lanes"))))</f>
        <v>Too Many Lanes</v>
      </c>
      <c r="H637" s="90" t="str">
        <f>IF(Worksheets!$D$45='Yield Calculations'!$C$4,'Yield Calculations'!C637,IF(Worksheets!$D$45='Yield Calculations'!$D$4,'Yield Calculations'!D637,IF(Worksheets!$D$45='Yield Calculations'!$E$4,'Yield Calculations'!E637,IF(Worksheets!$D$45='Yield Calculations'!$F$4,'Yield Calculations'!F637,"Too Many Lanes"))))</f>
        <v>Too Many Lanes</v>
      </c>
      <c r="K637" s="83">
        <v>630</v>
      </c>
      <c r="L637" s="83" t="e">
        <f>Worksheets!$X$24*(K637-0.5)</f>
        <v>#VALUE!</v>
      </c>
      <c r="M637" s="90" t="e">
        <f>IF(Worksheets!$AA$24&gt;=K637,Worksheets!$L$45*Worksheets!$AD$29*(1-Worksheets!$AD$29)^('Yield Calculations'!K637-1),0)</f>
        <v>#VALUE!</v>
      </c>
      <c r="N637" s="90" t="e">
        <f>IF(Worksheets!$AA$24&gt;=K637,(Worksheets!$L$45-SUM($N$7:N636))*(((2*Worksheets!$L$44*(1-Worksheets!$L$44)*Worksheets!$AD$29)+(Worksheets!$L$44^2*Worksheets!$AD$29^2))/Worksheets!$L$45),0)</f>
        <v>#VALUE!</v>
      </c>
      <c r="O637" s="90" t="e">
        <f>IF(Worksheets!$AA$24&gt;=K637,(Worksheets!$L$45-SUM($O$7:O636))*((Worksheets!$L$44^3*Worksheets!$AD$29^3+3*Worksheets!$L$44^2*(1-Worksheets!$L$44)*Worksheets!$AD$29^2+3*Worksheets!$L$44*(1-Worksheets!$L$44)^2*Worksheets!$AD$29)/Worksheets!$L$45),0)</f>
        <v>#VALUE!</v>
      </c>
      <c r="P637" s="90" t="e">
        <f>IF(Worksheets!$AA$24&gt;=K637,(Worksheets!$L$45-SUM($P$7:P636))*((Worksheets!$L$44^4*Worksheets!$AD$29^4+4*Worksheets!$L$44^3*(1-Worksheets!$L$44)*Worksheets!$AD$29^3+6*Worksheets!$L$44^2*(1-Worksheets!$L$44)^2*Worksheets!$AD$29^2+4*Worksheets!$L$44*(1-Worksheets!$L$44^3)*Worksheets!$AD$29)/Worksheets!$L$45),0)</f>
        <v>#VALUE!</v>
      </c>
      <c r="Q637" s="90" t="str">
        <f>IF(Worksheets!$I$45='Yield Calculations'!$M$4,'Yield Calculations'!L637*'Yield Calculations'!M637,IF(Worksheets!$I$45='Yield Calculations'!$N$4,'Yield Calculations'!L637*'Yield Calculations'!N637,IF(Worksheets!$I$45='Yield Calculations'!$O$4,'Yield Calculations'!L637*'Yield Calculations'!O637,IF(Worksheets!$I$45='Yield Calculations'!$P$4,'Yield Calculations'!L637*'Yield Calculations'!P637,"Too Many Lanes"))))</f>
        <v>Too Many Lanes</v>
      </c>
      <c r="R637" s="90" t="str">
        <f>IF(Worksheets!$I$45='Yield Calculations'!$M$4,'Yield Calculations'!M637,IF(Worksheets!$I$45='Yield Calculations'!$N$4,'Yield Calculations'!N637,IF(Worksheets!$I$45='Yield Calculations'!$O$4,'Yield Calculations'!O637,IF(Worksheets!$I$45='Yield Calculations'!$P$4,'Yield Calculations'!P637,"Too Many Lanes"))))</f>
        <v>Too Many Lanes</v>
      </c>
    </row>
    <row r="638" spans="1:18">
      <c r="A638" s="83">
        <f t="shared" si="9"/>
        <v>631</v>
      </c>
      <c r="B638" s="83" t="e">
        <f>Worksheets!$S$24*(A638-0.5)</f>
        <v>#VALUE!</v>
      </c>
      <c r="C638" s="90" t="e">
        <f>IF(Worksheets!$V$24&gt;=A638,Worksheets!$G$45*Worksheets!$AD$29*(1-Worksheets!$AD$29)^('Yield Calculations'!A638-1),0)</f>
        <v>#VALUE!</v>
      </c>
      <c r="D638" s="90" t="e">
        <f>IF(Worksheets!$V$24&gt;=A638,(Worksheets!$G$45-SUM($D$7:D637))*(((2*Worksheets!$G$44*(1-Worksheets!$G$44)*Worksheets!$AD$29)+(Worksheets!$G$44^2*Worksheets!$AD$29^2))/Worksheets!$G$45),0)</f>
        <v>#VALUE!</v>
      </c>
      <c r="E638" s="90" t="e">
        <f>IF(Worksheets!$V$24&gt;=A638,(Worksheets!$G$45-SUM($E$7:E637))*((Worksheets!$G$44^3*Worksheets!$AD$29^3+3*Worksheets!$G$44^2*(1-Worksheets!$G$44)*Worksheets!$AD$29^2+3*Worksheets!$G$44*(1-Worksheets!$G$44)^2*Worksheets!$AD$29)/Worksheets!$G$45),0)</f>
        <v>#VALUE!</v>
      </c>
      <c r="F638" s="90" t="e">
        <f>IF(Worksheets!$V$24&gt;=A638,(Worksheets!$G$45-SUM($F$7:F637))*((Worksheets!$G$44^4*Worksheets!$AD$29^4+4*Worksheets!$G$44^3*(1-Worksheets!$G$44)*Worksheets!$AD$29^3+6*Worksheets!$G$44^2*(1-Worksheets!$G$44)^2*Worksheets!$AD$29^2+4*Worksheets!$G$44*(1-Worksheets!$G$44^3)*Worksheets!$AD$29)/Worksheets!$G$45),0)</f>
        <v>#VALUE!</v>
      </c>
      <c r="G638" s="90" t="str">
        <f>IF(Worksheets!$D$45='Yield Calculations'!$C$4,'Yield Calculations'!B638*'Yield Calculations'!C638,IF(Worksheets!$D$45='Yield Calculations'!$D$4,'Yield Calculations'!B638*'Yield Calculations'!D638,IF(Worksheets!$D$45='Yield Calculations'!$E$4,'Yield Calculations'!B638*'Yield Calculations'!E638,IF(Worksheets!$D$45='Yield Calculations'!$F$4,'Yield Calculations'!B638*'Yield Calculations'!F638,"Too Many Lanes"))))</f>
        <v>Too Many Lanes</v>
      </c>
      <c r="H638" s="90" t="str">
        <f>IF(Worksheets!$D$45='Yield Calculations'!$C$4,'Yield Calculations'!C638,IF(Worksheets!$D$45='Yield Calculations'!$D$4,'Yield Calculations'!D638,IF(Worksheets!$D$45='Yield Calculations'!$E$4,'Yield Calculations'!E638,IF(Worksheets!$D$45='Yield Calculations'!$F$4,'Yield Calculations'!F638,"Too Many Lanes"))))</f>
        <v>Too Many Lanes</v>
      </c>
      <c r="K638" s="83">
        <v>631</v>
      </c>
      <c r="L638" s="83" t="e">
        <f>Worksheets!$X$24*(K638-0.5)</f>
        <v>#VALUE!</v>
      </c>
      <c r="M638" s="90" t="e">
        <f>IF(Worksheets!$AA$24&gt;=K638,Worksheets!$L$45*Worksheets!$AD$29*(1-Worksheets!$AD$29)^('Yield Calculations'!K638-1),0)</f>
        <v>#VALUE!</v>
      </c>
      <c r="N638" s="90" t="e">
        <f>IF(Worksheets!$AA$24&gt;=K638,(Worksheets!$L$45-SUM($N$7:N637))*(((2*Worksheets!$L$44*(1-Worksheets!$L$44)*Worksheets!$AD$29)+(Worksheets!$L$44^2*Worksheets!$AD$29^2))/Worksheets!$L$45),0)</f>
        <v>#VALUE!</v>
      </c>
      <c r="O638" s="90" t="e">
        <f>IF(Worksheets!$AA$24&gt;=K638,(Worksheets!$L$45-SUM($O$7:O637))*((Worksheets!$L$44^3*Worksheets!$AD$29^3+3*Worksheets!$L$44^2*(1-Worksheets!$L$44)*Worksheets!$AD$29^2+3*Worksheets!$L$44*(1-Worksheets!$L$44)^2*Worksheets!$AD$29)/Worksheets!$L$45),0)</f>
        <v>#VALUE!</v>
      </c>
      <c r="P638" s="90" t="e">
        <f>IF(Worksheets!$AA$24&gt;=K638,(Worksheets!$L$45-SUM($P$7:P637))*((Worksheets!$L$44^4*Worksheets!$AD$29^4+4*Worksheets!$L$44^3*(1-Worksheets!$L$44)*Worksheets!$AD$29^3+6*Worksheets!$L$44^2*(1-Worksheets!$L$44)^2*Worksheets!$AD$29^2+4*Worksheets!$L$44*(1-Worksheets!$L$44^3)*Worksheets!$AD$29)/Worksheets!$L$45),0)</f>
        <v>#VALUE!</v>
      </c>
      <c r="Q638" s="90" t="str">
        <f>IF(Worksheets!$I$45='Yield Calculations'!$M$4,'Yield Calculations'!L638*'Yield Calculations'!M638,IF(Worksheets!$I$45='Yield Calculations'!$N$4,'Yield Calculations'!L638*'Yield Calculations'!N638,IF(Worksheets!$I$45='Yield Calculations'!$O$4,'Yield Calculations'!L638*'Yield Calculations'!O638,IF(Worksheets!$I$45='Yield Calculations'!$P$4,'Yield Calculations'!L638*'Yield Calculations'!P638,"Too Many Lanes"))))</f>
        <v>Too Many Lanes</v>
      </c>
      <c r="R638" s="90" t="str">
        <f>IF(Worksheets!$I$45='Yield Calculations'!$M$4,'Yield Calculations'!M638,IF(Worksheets!$I$45='Yield Calculations'!$N$4,'Yield Calculations'!N638,IF(Worksheets!$I$45='Yield Calculations'!$O$4,'Yield Calculations'!O638,IF(Worksheets!$I$45='Yield Calculations'!$P$4,'Yield Calculations'!P638,"Too Many Lanes"))))</f>
        <v>Too Many Lanes</v>
      </c>
    </row>
    <row r="639" spans="1:18">
      <c r="A639" s="83">
        <f t="shared" si="9"/>
        <v>632</v>
      </c>
      <c r="B639" s="83" t="e">
        <f>Worksheets!$S$24*(A639-0.5)</f>
        <v>#VALUE!</v>
      </c>
      <c r="C639" s="90" t="e">
        <f>IF(Worksheets!$V$24&gt;=A639,Worksheets!$G$45*Worksheets!$AD$29*(1-Worksheets!$AD$29)^('Yield Calculations'!A639-1),0)</f>
        <v>#VALUE!</v>
      </c>
      <c r="D639" s="90" t="e">
        <f>IF(Worksheets!$V$24&gt;=A639,(Worksheets!$G$45-SUM($D$7:D638))*(((2*Worksheets!$G$44*(1-Worksheets!$G$44)*Worksheets!$AD$29)+(Worksheets!$G$44^2*Worksheets!$AD$29^2))/Worksheets!$G$45),0)</f>
        <v>#VALUE!</v>
      </c>
      <c r="E639" s="90" t="e">
        <f>IF(Worksheets!$V$24&gt;=A639,(Worksheets!$G$45-SUM($E$7:E638))*((Worksheets!$G$44^3*Worksheets!$AD$29^3+3*Worksheets!$G$44^2*(1-Worksheets!$G$44)*Worksheets!$AD$29^2+3*Worksheets!$G$44*(1-Worksheets!$G$44)^2*Worksheets!$AD$29)/Worksheets!$G$45),0)</f>
        <v>#VALUE!</v>
      </c>
      <c r="F639" s="90" t="e">
        <f>IF(Worksheets!$V$24&gt;=A639,(Worksheets!$G$45-SUM($F$7:F638))*((Worksheets!$G$44^4*Worksheets!$AD$29^4+4*Worksheets!$G$44^3*(1-Worksheets!$G$44)*Worksheets!$AD$29^3+6*Worksheets!$G$44^2*(1-Worksheets!$G$44)^2*Worksheets!$AD$29^2+4*Worksheets!$G$44*(1-Worksheets!$G$44^3)*Worksheets!$AD$29)/Worksheets!$G$45),0)</f>
        <v>#VALUE!</v>
      </c>
      <c r="G639" s="90" t="str">
        <f>IF(Worksheets!$D$45='Yield Calculations'!$C$4,'Yield Calculations'!B639*'Yield Calculations'!C639,IF(Worksheets!$D$45='Yield Calculations'!$D$4,'Yield Calculations'!B639*'Yield Calculations'!D639,IF(Worksheets!$D$45='Yield Calculations'!$E$4,'Yield Calculations'!B639*'Yield Calculations'!E639,IF(Worksheets!$D$45='Yield Calculations'!$F$4,'Yield Calculations'!B639*'Yield Calculations'!F639,"Too Many Lanes"))))</f>
        <v>Too Many Lanes</v>
      </c>
      <c r="H639" s="90" t="str">
        <f>IF(Worksheets!$D$45='Yield Calculations'!$C$4,'Yield Calculations'!C639,IF(Worksheets!$D$45='Yield Calculations'!$D$4,'Yield Calculations'!D639,IF(Worksheets!$D$45='Yield Calculations'!$E$4,'Yield Calculations'!E639,IF(Worksheets!$D$45='Yield Calculations'!$F$4,'Yield Calculations'!F639,"Too Many Lanes"))))</f>
        <v>Too Many Lanes</v>
      </c>
      <c r="K639" s="83">
        <v>632</v>
      </c>
      <c r="L639" s="83" t="e">
        <f>Worksheets!$X$24*(K639-0.5)</f>
        <v>#VALUE!</v>
      </c>
      <c r="M639" s="90" t="e">
        <f>IF(Worksheets!$AA$24&gt;=K639,Worksheets!$L$45*Worksheets!$AD$29*(1-Worksheets!$AD$29)^('Yield Calculations'!K639-1),0)</f>
        <v>#VALUE!</v>
      </c>
      <c r="N639" s="90" t="e">
        <f>IF(Worksheets!$AA$24&gt;=K639,(Worksheets!$L$45-SUM($N$7:N638))*(((2*Worksheets!$L$44*(1-Worksheets!$L$44)*Worksheets!$AD$29)+(Worksheets!$L$44^2*Worksheets!$AD$29^2))/Worksheets!$L$45),0)</f>
        <v>#VALUE!</v>
      </c>
      <c r="O639" s="90" t="e">
        <f>IF(Worksheets!$AA$24&gt;=K639,(Worksheets!$L$45-SUM($O$7:O638))*((Worksheets!$L$44^3*Worksheets!$AD$29^3+3*Worksheets!$L$44^2*(1-Worksheets!$L$44)*Worksheets!$AD$29^2+3*Worksheets!$L$44*(1-Worksheets!$L$44)^2*Worksheets!$AD$29)/Worksheets!$L$45),0)</f>
        <v>#VALUE!</v>
      </c>
      <c r="P639" s="90" t="e">
        <f>IF(Worksheets!$AA$24&gt;=K639,(Worksheets!$L$45-SUM($P$7:P638))*((Worksheets!$L$44^4*Worksheets!$AD$29^4+4*Worksheets!$L$44^3*(1-Worksheets!$L$44)*Worksheets!$AD$29^3+6*Worksheets!$L$44^2*(1-Worksheets!$L$44)^2*Worksheets!$AD$29^2+4*Worksheets!$L$44*(1-Worksheets!$L$44^3)*Worksheets!$AD$29)/Worksheets!$L$45),0)</f>
        <v>#VALUE!</v>
      </c>
      <c r="Q639" s="90" t="str">
        <f>IF(Worksheets!$I$45='Yield Calculations'!$M$4,'Yield Calculations'!L639*'Yield Calculations'!M639,IF(Worksheets!$I$45='Yield Calculations'!$N$4,'Yield Calculations'!L639*'Yield Calculations'!N639,IF(Worksheets!$I$45='Yield Calculations'!$O$4,'Yield Calculations'!L639*'Yield Calculations'!O639,IF(Worksheets!$I$45='Yield Calculations'!$P$4,'Yield Calculations'!L639*'Yield Calculations'!P639,"Too Many Lanes"))))</f>
        <v>Too Many Lanes</v>
      </c>
      <c r="R639" s="90" t="str">
        <f>IF(Worksheets!$I$45='Yield Calculations'!$M$4,'Yield Calculations'!M639,IF(Worksheets!$I$45='Yield Calculations'!$N$4,'Yield Calculations'!N639,IF(Worksheets!$I$45='Yield Calculations'!$O$4,'Yield Calculations'!O639,IF(Worksheets!$I$45='Yield Calculations'!$P$4,'Yield Calculations'!P639,"Too Many Lanes"))))</f>
        <v>Too Many Lanes</v>
      </c>
    </row>
    <row r="640" spans="1:18">
      <c r="A640" s="83">
        <f t="shared" si="9"/>
        <v>633</v>
      </c>
      <c r="B640" s="83" t="e">
        <f>Worksheets!$S$24*(A640-0.5)</f>
        <v>#VALUE!</v>
      </c>
      <c r="C640" s="90" t="e">
        <f>IF(Worksheets!$V$24&gt;=A640,Worksheets!$G$45*Worksheets!$AD$29*(1-Worksheets!$AD$29)^('Yield Calculations'!A640-1),0)</f>
        <v>#VALUE!</v>
      </c>
      <c r="D640" s="90" t="e">
        <f>IF(Worksheets!$V$24&gt;=A640,(Worksheets!$G$45-SUM($D$7:D639))*(((2*Worksheets!$G$44*(1-Worksheets!$G$44)*Worksheets!$AD$29)+(Worksheets!$G$44^2*Worksheets!$AD$29^2))/Worksheets!$G$45),0)</f>
        <v>#VALUE!</v>
      </c>
      <c r="E640" s="90" t="e">
        <f>IF(Worksheets!$V$24&gt;=A640,(Worksheets!$G$45-SUM($E$7:E639))*((Worksheets!$G$44^3*Worksheets!$AD$29^3+3*Worksheets!$G$44^2*(1-Worksheets!$G$44)*Worksheets!$AD$29^2+3*Worksheets!$G$44*(1-Worksheets!$G$44)^2*Worksheets!$AD$29)/Worksheets!$G$45),0)</f>
        <v>#VALUE!</v>
      </c>
      <c r="F640" s="90" t="e">
        <f>IF(Worksheets!$V$24&gt;=A640,(Worksheets!$G$45-SUM($F$7:F639))*((Worksheets!$G$44^4*Worksheets!$AD$29^4+4*Worksheets!$G$44^3*(1-Worksheets!$G$44)*Worksheets!$AD$29^3+6*Worksheets!$G$44^2*(1-Worksheets!$G$44)^2*Worksheets!$AD$29^2+4*Worksheets!$G$44*(1-Worksheets!$G$44^3)*Worksheets!$AD$29)/Worksheets!$G$45),0)</f>
        <v>#VALUE!</v>
      </c>
      <c r="G640" s="90" t="str">
        <f>IF(Worksheets!$D$45='Yield Calculations'!$C$4,'Yield Calculations'!B640*'Yield Calculations'!C640,IF(Worksheets!$D$45='Yield Calculations'!$D$4,'Yield Calculations'!B640*'Yield Calculations'!D640,IF(Worksheets!$D$45='Yield Calculations'!$E$4,'Yield Calculations'!B640*'Yield Calculations'!E640,IF(Worksheets!$D$45='Yield Calculations'!$F$4,'Yield Calculations'!B640*'Yield Calculations'!F640,"Too Many Lanes"))))</f>
        <v>Too Many Lanes</v>
      </c>
      <c r="H640" s="90" t="str">
        <f>IF(Worksheets!$D$45='Yield Calculations'!$C$4,'Yield Calculations'!C640,IF(Worksheets!$D$45='Yield Calculations'!$D$4,'Yield Calculations'!D640,IF(Worksheets!$D$45='Yield Calculations'!$E$4,'Yield Calculations'!E640,IF(Worksheets!$D$45='Yield Calculations'!$F$4,'Yield Calculations'!F640,"Too Many Lanes"))))</f>
        <v>Too Many Lanes</v>
      </c>
      <c r="K640" s="83">
        <v>633</v>
      </c>
      <c r="L640" s="83" t="e">
        <f>Worksheets!$X$24*(K640-0.5)</f>
        <v>#VALUE!</v>
      </c>
      <c r="M640" s="90" t="e">
        <f>IF(Worksheets!$AA$24&gt;=K640,Worksheets!$L$45*Worksheets!$AD$29*(1-Worksheets!$AD$29)^('Yield Calculations'!K640-1),0)</f>
        <v>#VALUE!</v>
      </c>
      <c r="N640" s="90" t="e">
        <f>IF(Worksheets!$AA$24&gt;=K640,(Worksheets!$L$45-SUM($N$7:N639))*(((2*Worksheets!$L$44*(1-Worksheets!$L$44)*Worksheets!$AD$29)+(Worksheets!$L$44^2*Worksheets!$AD$29^2))/Worksheets!$L$45),0)</f>
        <v>#VALUE!</v>
      </c>
      <c r="O640" s="90" t="e">
        <f>IF(Worksheets!$AA$24&gt;=K640,(Worksheets!$L$45-SUM($O$7:O639))*((Worksheets!$L$44^3*Worksheets!$AD$29^3+3*Worksheets!$L$44^2*(1-Worksheets!$L$44)*Worksheets!$AD$29^2+3*Worksheets!$L$44*(1-Worksheets!$L$44)^2*Worksheets!$AD$29)/Worksheets!$L$45),0)</f>
        <v>#VALUE!</v>
      </c>
      <c r="P640" s="90" t="e">
        <f>IF(Worksheets!$AA$24&gt;=K640,(Worksheets!$L$45-SUM($P$7:P639))*((Worksheets!$L$44^4*Worksheets!$AD$29^4+4*Worksheets!$L$44^3*(1-Worksheets!$L$44)*Worksheets!$AD$29^3+6*Worksheets!$L$44^2*(1-Worksheets!$L$44)^2*Worksheets!$AD$29^2+4*Worksheets!$L$44*(1-Worksheets!$L$44^3)*Worksheets!$AD$29)/Worksheets!$L$45),0)</f>
        <v>#VALUE!</v>
      </c>
      <c r="Q640" s="90" t="str">
        <f>IF(Worksheets!$I$45='Yield Calculations'!$M$4,'Yield Calculations'!L640*'Yield Calculations'!M640,IF(Worksheets!$I$45='Yield Calculations'!$N$4,'Yield Calculations'!L640*'Yield Calculations'!N640,IF(Worksheets!$I$45='Yield Calculations'!$O$4,'Yield Calculations'!L640*'Yield Calculations'!O640,IF(Worksheets!$I$45='Yield Calculations'!$P$4,'Yield Calculations'!L640*'Yield Calculations'!P640,"Too Many Lanes"))))</f>
        <v>Too Many Lanes</v>
      </c>
      <c r="R640" s="90" t="str">
        <f>IF(Worksheets!$I$45='Yield Calculations'!$M$4,'Yield Calculations'!M640,IF(Worksheets!$I$45='Yield Calculations'!$N$4,'Yield Calculations'!N640,IF(Worksheets!$I$45='Yield Calculations'!$O$4,'Yield Calculations'!O640,IF(Worksheets!$I$45='Yield Calculations'!$P$4,'Yield Calculations'!P640,"Too Many Lanes"))))</f>
        <v>Too Many Lanes</v>
      </c>
    </row>
    <row r="641" spans="1:18">
      <c r="A641" s="83">
        <f t="shared" si="9"/>
        <v>634</v>
      </c>
      <c r="B641" s="83" t="e">
        <f>Worksheets!$S$24*(A641-0.5)</f>
        <v>#VALUE!</v>
      </c>
      <c r="C641" s="90" t="e">
        <f>IF(Worksheets!$V$24&gt;=A641,Worksheets!$G$45*Worksheets!$AD$29*(1-Worksheets!$AD$29)^('Yield Calculations'!A641-1),0)</f>
        <v>#VALUE!</v>
      </c>
      <c r="D641" s="90" t="e">
        <f>IF(Worksheets!$V$24&gt;=A641,(Worksheets!$G$45-SUM($D$7:D640))*(((2*Worksheets!$G$44*(1-Worksheets!$G$44)*Worksheets!$AD$29)+(Worksheets!$G$44^2*Worksheets!$AD$29^2))/Worksheets!$G$45),0)</f>
        <v>#VALUE!</v>
      </c>
      <c r="E641" s="90" t="e">
        <f>IF(Worksheets!$V$24&gt;=A641,(Worksheets!$G$45-SUM($E$7:E640))*((Worksheets!$G$44^3*Worksheets!$AD$29^3+3*Worksheets!$G$44^2*(1-Worksheets!$G$44)*Worksheets!$AD$29^2+3*Worksheets!$G$44*(1-Worksheets!$G$44)^2*Worksheets!$AD$29)/Worksheets!$G$45),0)</f>
        <v>#VALUE!</v>
      </c>
      <c r="F641" s="90" t="e">
        <f>IF(Worksheets!$V$24&gt;=A641,(Worksheets!$G$45-SUM($F$7:F640))*((Worksheets!$G$44^4*Worksheets!$AD$29^4+4*Worksheets!$G$44^3*(1-Worksheets!$G$44)*Worksheets!$AD$29^3+6*Worksheets!$G$44^2*(1-Worksheets!$G$44)^2*Worksheets!$AD$29^2+4*Worksheets!$G$44*(1-Worksheets!$G$44^3)*Worksheets!$AD$29)/Worksheets!$G$45),0)</f>
        <v>#VALUE!</v>
      </c>
      <c r="G641" s="90" t="str">
        <f>IF(Worksheets!$D$45='Yield Calculations'!$C$4,'Yield Calculations'!B641*'Yield Calculations'!C641,IF(Worksheets!$D$45='Yield Calculations'!$D$4,'Yield Calculations'!B641*'Yield Calculations'!D641,IF(Worksheets!$D$45='Yield Calculations'!$E$4,'Yield Calculations'!B641*'Yield Calculations'!E641,IF(Worksheets!$D$45='Yield Calculations'!$F$4,'Yield Calculations'!B641*'Yield Calculations'!F641,"Too Many Lanes"))))</f>
        <v>Too Many Lanes</v>
      </c>
      <c r="H641" s="90" t="str">
        <f>IF(Worksheets!$D$45='Yield Calculations'!$C$4,'Yield Calculations'!C641,IF(Worksheets!$D$45='Yield Calculations'!$D$4,'Yield Calculations'!D641,IF(Worksheets!$D$45='Yield Calculations'!$E$4,'Yield Calculations'!E641,IF(Worksheets!$D$45='Yield Calculations'!$F$4,'Yield Calculations'!F641,"Too Many Lanes"))))</f>
        <v>Too Many Lanes</v>
      </c>
      <c r="K641" s="83">
        <v>634</v>
      </c>
      <c r="L641" s="83" t="e">
        <f>Worksheets!$X$24*(K641-0.5)</f>
        <v>#VALUE!</v>
      </c>
      <c r="M641" s="90" t="e">
        <f>IF(Worksheets!$AA$24&gt;=K641,Worksheets!$L$45*Worksheets!$AD$29*(1-Worksheets!$AD$29)^('Yield Calculations'!K641-1),0)</f>
        <v>#VALUE!</v>
      </c>
      <c r="N641" s="90" t="e">
        <f>IF(Worksheets!$AA$24&gt;=K641,(Worksheets!$L$45-SUM($N$7:N640))*(((2*Worksheets!$L$44*(1-Worksheets!$L$44)*Worksheets!$AD$29)+(Worksheets!$L$44^2*Worksheets!$AD$29^2))/Worksheets!$L$45),0)</f>
        <v>#VALUE!</v>
      </c>
      <c r="O641" s="90" t="e">
        <f>IF(Worksheets!$AA$24&gt;=K641,(Worksheets!$L$45-SUM($O$7:O640))*((Worksheets!$L$44^3*Worksheets!$AD$29^3+3*Worksheets!$L$44^2*(1-Worksheets!$L$44)*Worksheets!$AD$29^2+3*Worksheets!$L$44*(1-Worksheets!$L$44)^2*Worksheets!$AD$29)/Worksheets!$L$45),0)</f>
        <v>#VALUE!</v>
      </c>
      <c r="P641" s="90" t="e">
        <f>IF(Worksheets!$AA$24&gt;=K641,(Worksheets!$L$45-SUM($P$7:P640))*((Worksheets!$L$44^4*Worksheets!$AD$29^4+4*Worksheets!$L$44^3*(1-Worksheets!$L$44)*Worksheets!$AD$29^3+6*Worksheets!$L$44^2*(1-Worksheets!$L$44)^2*Worksheets!$AD$29^2+4*Worksheets!$L$44*(1-Worksheets!$L$44^3)*Worksheets!$AD$29)/Worksheets!$L$45),0)</f>
        <v>#VALUE!</v>
      </c>
      <c r="Q641" s="90" t="str">
        <f>IF(Worksheets!$I$45='Yield Calculations'!$M$4,'Yield Calculations'!L641*'Yield Calculations'!M641,IF(Worksheets!$I$45='Yield Calculations'!$N$4,'Yield Calculations'!L641*'Yield Calculations'!N641,IF(Worksheets!$I$45='Yield Calculations'!$O$4,'Yield Calculations'!L641*'Yield Calculations'!O641,IF(Worksheets!$I$45='Yield Calculations'!$P$4,'Yield Calculations'!L641*'Yield Calculations'!P641,"Too Many Lanes"))))</f>
        <v>Too Many Lanes</v>
      </c>
      <c r="R641" s="90" t="str">
        <f>IF(Worksheets!$I$45='Yield Calculations'!$M$4,'Yield Calculations'!M641,IF(Worksheets!$I$45='Yield Calculations'!$N$4,'Yield Calculations'!N641,IF(Worksheets!$I$45='Yield Calculations'!$O$4,'Yield Calculations'!O641,IF(Worksheets!$I$45='Yield Calculations'!$P$4,'Yield Calculations'!P641,"Too Many Lanes"))))</f>
        <v>Too Many Lanes</v>
      </c>
    </row>
    <row r="642" spans="1:18">
      <c r="A642" s="83">
        <f t="shared" si="9"/>
        <v>635</v>
      </c>
      <c r="B642" s="83" t="e">
        <f>Worksheets!$S$24*(A642-0.5)</f>
        <v>#VALUE!</v>
      </c>
      <c r="C642" s="90" t="e">
        <f>IF(Worksheets!$V$24&gt;=A642,Worksheets!$G$45*Worksheets!$AD$29*(1-Worksheets!$AD$29)^('Yield Calculations'!A642-1),0)</f>
        <v>#VALUE!</v>
      </c>
      <c r="D642" s="90" t="e">
        <f>IF(Worksheets!$V$24&gt;=A642,(Worksheets!$G$45-SUM($D$7:D641))*(((2*Worksheets!$G$44*(1-Worksheets!$G$44)*Worksheets!$AD$29)+(Worksheets!$G$44^2*Worksheets!$AD$29^2))/Worksheets!$G$45),0)</f>
        <v>#VALUE!</v>
      </c>
      <c r="E642" s="90" t="e">
        <f>IF(Worksheets!$V$24&gt;=A642,(Worksheets!$G$45-SUM($E$7:E641))*((Worksheets!$G$44^3*Worksheets!$AD$29^3+3*Worksheets!$G$44^2*(1-Worksheets!$G$44)*Worksheets!$AD$29^2+3*Worksheets!$G$44*(1-Worksheets!$G$44)^2*Worksheets!$AD$29)/Worksheets!$G$45),0)</f>
        <v>#VALUE!</v>
      </c>
      <c r="F642" s="90" t="e">
        <f>IF(Worksheets!$V$24&gt;=A642,(Worksheets!$G$45-SUM($F$7:F641))*((Worksheets!$G$44^4*Worksheets!$AD$29^4+4*Worksheets!$G$44^3*(1-Worksheets!$G$44)*Worksheets!$AD$29^3+6*Worksheets!$G$44^2*(1-Worksheets!$G$44)^2*Worksheets!$AD$29^2+4*Worksheets!$G$44*(1-Worksheets!$G$44^3)*Worksheets!$AD$29)/Worksheets!$G$45),0)</f>
        <v>#VALUE!</v>
      </c>
      <c r="G642" s="90" t="str">
        <f>IF(Worksheets!$D$45='Yield Calculations'!$C$4,'Yield Calculations'!B642*'Yield Calculations'!C642,IF(Worksheets!$D$45='Yield Calculations'!$D$4,'Yield Calculations'!B642*'Yield Calculations'!D642,IF(Worksheets!$D$45='Yield Calculations'!$E$4,'Yield Calculations'!B642*'Yield Calculations'!E642,IF(Worksheets!$D$45='Yield Calculations'!$F$4,'Yield Calculations'!B642*'Yield Calculations'!F642,"Too Many Lanes"))))</f>
        <v>Too Many Lanes</v>
      </c>
      <c r="H642" s="90" t="str">
        <f>IF(Worksheets!$D$45='Yield Calculations'!$C$4,'Yield Calculations'!C642,IF(Worksheets!$D$45='Yield Calculations'!$D$4,'Yield Calculations'!D642,IF(Worksheets!$D$45='Yield Calculations'!$E$4,'Yield Calculations'!E642,IF(Worksheets!$D$45='Yield Calculations'!$F$4,'Yield Calculations'!F642,"Too Many Lanes"))))</f>
        <v>Too Many Lanes</v>
      </c>
      <c r="K642" s="83">
        <v>635</v>
      </c>
      <c r="L642" s="83" t="e">
        <f>Worksheets!$X$24*(K642-0.5)</f>
        <v>#VALUE!</v>
      </c>
      <c r="M642" s="90" t="e">
        <f>IF(Worksheets!$AA$24&gt;=K642,Worksheets!$L$45*Worksheets!$AD$29*(1-Worksheets!$AD$29)^('Yield Calculations'!K642-1),0)</f>
        <v>#VALUE!</v>
      </c>
      <c r="N642" s="90" t="e">
        <f>IF(Worksheets!$AA$24&gt;=K642,(Worksheets!$L$45-SUM($N$7:N641))*(((2*Worksheets!$L$44*(1-Worksheets!$L$44)*Worksheets!$AD$29)+(Worksheets!$L$44^2*Worksheets!$AD$29^2))/Worksheets!$L$45),0)</f>
        <v>#VALUE!</v>
      </c>
      <c r="O642" s="90" t="e">
        <f>IF(Worksheets!$AA$24&gt;=K642,(Worksheets!$L$45-SUM($O$7:O641))*((Worksheets!$L$44^3*Worksheets!$AD$29^3+3*Worksheets!$L$44^2*(1-Worksheets!$L$44)*Worksheets!$AD$29^2+3*Worksheets!$L$44*(1-Worksheets!$L$44)^2*Worksheets!$AD$29)/Worksheets!$L$45),0)</f>
        <v>#VALUE!</v>
      </c>
      <c r="P642" s="90" t="e">
        <f>IF(Worksheets!$AA$24&gt;=K642,(Worksheets!$L$45-SUM($P$7:P641))*((Worksheets!$L$44^4*Worksheets!$AD$29^4+4*Worksheets!$L$44^3*(1-Worksheets!$L$44)*Worksheets!$AD$29^3+6*Worksheets!$L$44^2*(1-Worksheets!$L$44)^2*Worksheets!$AD$29^2+4*Worksheets!$L$44*(1-Worksheets!$L$44^3)*Worksheets!$AD$29)/Worksheets!$L$45),0)</f>
        <v>#VALUE!</v>
      </c>
      <c r="Q642" s="90" t="str">
        <f>IF(Worksheets!$I$45='Yield Calculations'!$M$4,'Yield Calculations'!L642*'Yield Calculations'!M642,IF(Worksheets!$I$45='Yield Calculations'!$N$4,'Yield Calculations'!L642*'Yield Calculations'!N642,IF(Worksheets!$I$45='Yield Calculations'!$O$4,'Yield Calculations'!L642*'Yield Calculations'!O642,IF(Worksheets!$I$45='Yield Calculations'!$P$4,'Yield Calculations'!L642*'Yield Calculations'!P642,"Too Many Lanes"))))</f>
        <v>Too Many Lanes</v>
      </c>
      <c r="R642" s="90" t="str">
        <f>IF(Worksheets!$I$45='Yield Calculations'!$M$4,'Yield Calculations'!M642,IF(Worksheets!$I$45='Yield Calculations'!$N$4,'Yield Calculations'!N642,IF(Worksheets!$I$45='Yield Calculations'!$O$4,'Yield Calculations'!O642,IF(Worksheets!$I$45='Yield Calculations'!$P$4,'Yield Calculations'!P642,"Too Many Lanes"))))</f>
        <v>Too Many Lanes</v>
      </c>
    </row>
    <row r="643" spans="1:18">
      <c r="A643" s="83">
        <f t="shared" si="9"/>
        <v>636</v>
      </c>
      <c r="B643" s="83" t="e">
        <f>Worksheets!$S$24*(A643-0.5)</f>
        <v>#VALUE!</v>
      </c>
      <c r="C643" s="90" t="e">
        <f>IF(Worksheets!$V$24&gt;=A643,Worksheets!$G$45*Worksheets!$AD$29*(1-Worksheets!$AD$29)^('Yield Calculations'!A643-1),0)</f>
        <v>#VALUE!</v>
      </c>
      <c r="D643" s="90" t="e">
        <f>IF(Worksheets!$V$24&gt;=A643,(Worksheets!$G$45-SUM($D$7:D642))*(((2*Worksheets!$G$44*(1-Worksheets!$G$44)*Worksheets!$AD$29)+(Worksheets!$G$44^2*Worksheets!$AD$29^2))/Worksheets!$G$45),0)</f>
        <v>#VALUE!</v>
      </c>
      <c r="E643" s="90" t="e">
        <f>IF(Worksheets!$V$24&gt;=A643,(Worksheets!$G$45-SUM($E$7:E642))*((Worksheets!$G$44^3*Worksheets!$AD$29^3+3*Worksheets!$G$44^2*(1-Worksheets!$G$44)*Worksheets!$AD$29^2+3*Worksheets!$G$44*(1-Worksheets!$G$44)^2*Worksheets!$AD$29)/Worksheets!$G$45),0)</f>
        <v>#VALUE!</v>
      </c>
      <c r="F643" s="90" t="e">
        <f>IF(Worksheets!$V$24&gt;=A643,(Worksheets!$G$45-SUM($F$7:F642))*((Worksheets!$G$44^4*Worksheets!$AD$29^4+4*Worksheets!$G$44^3*(1-Worksheets!$G$44)*Worksheets!$AD$29^3+6*Worksheets!$G$44^2*(1-Worksheets!$G$44)^2*Worksheets!$AD$29^2+4*Worksheets!$G$44*(1-Worksheets!$G$44^3)*Worksheets!$AD$29)/Worksheets!$G$45),0)</f>
        <v>#VALUE!</v>
      </c>
      <c r="G643" s="90" t="str">
        <f>IF(Worksheets!$D$45='Yield Calculations'!$C$4,'Yield Calculations'!B643*'Yield Calculations'!C643,IF(Worksheets!$D$45='Yield Calculations'!$D$4,'Yield Calculations'!B643*'Yield Calculations'!D643,IF(Worksheets!$D$45='Yield Calculations'!$E$4,'Yield Calculations'!B643*'Yield Calculations'!E643,IF(Worksheets!$D$45='Yield Calculations'!$F$4,'Yield Calculations'!B643*'Yield Calculations'!F643,"Too Many Lanes"))))</f>
        <v>Too Many Lanes</v>
      </c>
      <c r="H643" s="90" t="str">
        <f>IF(Worksheets!$D$45='Yield Calculations'!$C$4,'Yield Calculations'!C643,IF(Worksheets!$D$45='Yield Calculations'!$D$4,'Yield Calculations'!D643,IF(Worksheets!$D$45='Yield Calculations'!$E$4,'Yield Calculations'!E643,IF(Worksheets!$D$45='Yield Calculations'!$F$4,'Yield Calculations'!F643,"Too Many Lanes"))))</f>
        <v>Too Many Lanes</v>
      </c>
      <c r="K643" s="83">
        <v>636</v>
      </c>
      <c r="L643" s="83" t="e">
        <f>Worksheets!$X$24*(K643-0.5)</f>
        <v>#VALUE!</v>
      </c>
      <c r="M643" s="90" t="e">
        <f>IF(Worksheets!$AA$24&gt;=K643,Worksheets!$L$45*Worksheets!$AD$29*(1-Worksheets!$AD$29)^('Yield Calculations'!K643-1),0)</f>
        <v>#VALUE!</v>
      </c>
      <c r="N643" s="90" t="e">
        <f>IF(Worksheets!$AA$24&gt;=K643,(Worksheets!$L$45-SUM($N$7:N642))*(((2*Worksheets!$L$44*(1-Worksheets!$L$44)*Worksheets!$AD$29)+(Worksheets!$L$44^2*Worksheets!$AD$29^2))/Worksheets!$L$45),0)</f>
        <v>#VALUE!</v>
      </c>
      <c r="O643" s="90" t="e">
        <f>IF(Worksheets!$AA$24&gt;=K643,(Worksheets!$L$45-SUM($O$7:O642))*((Worksheets!$L$44^3*Worksheets!$AD$29^3+3*Worksheets!$L$44^2*(1-Worksheets!$L$44)*Worksheets!$AD$29^2+3*Worksheets!$L$44*(1-Worksheets!$L$44)^2*Worksheets!$AD$29)/Worksheets!$L$45),0)</f>
        <v>#VALUE!</v>
      </c>
      <c r="P643" s="90" t="e">
        <f>IF(Worksheets!$AA$24&gt;=K643,(Worksheets!$L$45-SUM($P$7:P642))*((Worksheets!$L$44^4*Worksheets!$AD$29^4+4*Worksheets!$L$44^3*(1-Worksheets!$L$44)*Worksheets!$AD$29^3+6*Worksheets!$L$44^2*(1-Worksheets!$L$44)^2*Worksheets!$AD$29^2+4*Worksheets!$L$44*(1-Worksheets!$L$44^3)*Worksheets!$AD$29)/Worksheets!$L$45),0)</f>
        <v>#VALUE!</v>
      </c>
      <c r="Q643" s="90" t="str">
        <f>IF(Worksheets!$I$45='Yield Calculations'!$M$4,'Yield Calculations'!L643*'Yield Calculations'!M643,IF(Worksheets!$I$45='Yield Calculations'!$N$4,'Yield Calculations'!L643*'Yield Calculations'!N643,IF(Worksheets!$I$45='Yield Calculations'!$O$4,'Yield Calculations'!L643*'Yield Calculations'!O643,IF(Worksheets!$I$45='Yield Calculations'!$P$4,'Yield Calculations'!L643*'Yield Calculations'!P643,"Too Many Lanes"))))</f>
        <v>Too Many Lanes</v>
      </c>
      <c r="R643" s="90" t="str">
        <f>IF(Worksheets!$I$45='Yield Calculations'!$M$4,'Yield Calculations'!M643,IF(Worksheets!$I$45='Yield Calculations'!$N$4,'Yield Calculations'!N643,IF(Worksheets!$I$45='Yield Calculations'!$O$4,'Yield Calculations'!O643,IF(Worksheets!$I$45='Yield Calculations'!$P$4,'Yield Calculations'!P643,"Too Many Lanes"))))</f>
        <v>Too Many Lanes</v>
      </c>
    </row>
    <row r="644" spans="1:18">
      <c r="A644" s="83">
        <f t="shared" si="9"/>
        <v>637</v>
      </c>
      <c r="B644" s="83" t="e">
        <f>Worksheets!$S$24*(A644-0.5)</f>
        <v>#VALUE!</v>
      </c>
      <c r="C644" s="90" t="e">
        <f>IF(Worksheets!$V$24&gt;=A644,Worksheets!$G$45*Worksheets!$AD$29*(1-Worksheets!$AD$29)^('Yield Calculations'!A644-1),0)</f>
        <v>#VALUE!</v>
      </c>
      <c r="D644" s="90" t="e">
        <f>IF(Worksheets!$V$24&gt;=A644,(Worksheets!$G$45-SUM($D$7:D643))*(((2*Worksheets!$G$44*(1-Worksheets!$G$44)*Worksheets!$AD$29)+(Worksheets!$G$44^2*Worksheets!$AD$29^2))/Worksheets!$G$45),0)</f>
        <v>#VALUE!</v>
      </c>
      <c r="E644" s="90" t="e">
        <f>IF(Worksheets!$V$24&gt;=A644,(Worksheets!$G$45-SUM($E$7:E643))*((Worksheets!$G$44^3*Worksheets!$AD$29^3+3*Worksheets!$G$44^2*(1-Worksheets!$G$44)*Worksheets!$AD$29^2+3*Worksheets!$G$44*(1-Worksheets!$G$44)^2*Worksheets!$AD$29)/Worksheets!$G$45),0)</f>
        <v>#VALUE!</v>
      </c>
      <c r="F644" s="90" t="e">
        <f>IF(Worksheets!$V$24&gt;=A644,(Worksheets!$G$45-SUM($F$7:F643))*((Worksheets!$G$44^4*Worksheets!$AD$29^4+4*Worksheets!$G$44^3*(1-Worksheets!$G$44)*Worksheets!$AD$29^3+6*Worksheets!$G$44^2*(1-Worksheets!$G$44)^2*Worksheets!$AD$29^2+4*Worksheets!$G$44*(1-Worksheets!$G$44^3)*Worksheets!$AD$29)/Worksheets!$G$45),0)</f>
        <v>#VALUE!</v>
      </c>
      <c r="G644" s="90" t="str">
        <f>IF(Worksheets!$D$45='Yield Calculations'!$C$4,'Yield Calculations'!B644*'Yield Calculations'!C644,IF(Worksheets!$D$45='Yield Calculations'!$D$4,'Yield Calculations'!B644*'Yield Calculations'!D644,IF(Worksheets!$D$45='Yield Calculations'!$E$4,'Yield Calculations'!B644*'Yield Calculations'!E644,IF(Worksheets!$D$45='Yield Calculations'!$F$4,'Yield Calculations'!B644*'Yield Calculations'!F644,"Too Many Lanes"))))</f>
        <v>Too Many Lanes</v>
      </c>
      <c r="H644" s="90" t="str">
        <f>IF(Worksheets!$D$45='Yield Calculations'!$C$4,'Yield Calculations'!C644,IF(Worksheets!$D$45='Yield Calculations'!$D$4,'Yield Calculations'!D644,IF(Worksheets!$D$45='Yield Calculations'!$E$4,'Yield Calculations'!E644,IF(Worksheets!$D$45='Yield Calculations'!$F$4,'Yield Calculations'!F644,"Too Many Lanes"))))</f>
        <v>Too Many Lanes</v>
      </c>
      <c r="K644" s="83">
        <v>637</v>
      </c>
      <c r="L644" s="83" t="e">
        <f>Worksheets!$X$24*(K644-0.5)</f>
        <v>#VALUE!</v>
      </c>
      <c r="M644" s="90" t="e">
        <f>IF(Worksheets!$AA$24&gt;=K644,Worksheets!$L$45*Worksheets!$AD$29*(1-Worksheets!$AD$29)^('Yield Calculations'!K644-1),0)</f>
        <v>#VALUE!</v>
      </c>
      <c r="N644" s="90" t="e">
        <f>IF(Worksheets!$AA$24&gt;=K644,(Worksheets!$L$45-SUM($N$7:N643))*(((2*Worksheets!$L$44*(1-Worksheets!$L$44)*Worksheets!$AD$29)+(Worksheets!$L$44^2*Worksheets!$AD$29^2))/Worksheets!$L$45),0)</f>
        <v>#VALUE!</v>
      </c>
      <c r="O644" s="90" t="e">
        <f>IF(Worksheets!$AA$24&gt;=K644,(Worksheets!$L$45-SUM($O$7:O643))*((Worksheets!$L$44^3*Worksheets!$AD$29^3+3*Worksheets!$L$44^2*(1-Worksheets!$L$44)*Worksheets!$AD$29^2+3*Worksheets!$L$44*(1-Worksheets!$L$44)^2*Worksheets!$AD$29)/Worksheets!$L$45),0)</f>
        <v>#VALUE!</v>
      </c>
      <c r="P644" s="90" t="e">
        <f>IF(Worksheets!$AA$24&gt;=K644,(Worksheets!$L$45-SUM($P$7:P643))*((Worksheets!$L$44^4*Worksheets!$AD$29^4+4*Worksheets!$L$44^3*(1-Worksheets!$L$44)*Worksheets!$AD$29^3+6*Worksheets!$L$44^2*(1-Worksheets!$L$44)^2*Worksheets!$AD$29^2+4*Worksheets!$L$44*(1-Worksheets!$L$44^3)*Worksheets!$AD$29)/Worksheets!$L$45),0)</f>
        <v>#VALUE!</v>
      </c>
      <c r="Q644" s="90" t="str">
        <f>IF(Worksheets!$I$45='Yield Calculations'!$M$4,'Yield Calculations'!L644*'Yield Calculations'!M644,IF(Worksheets!$I$45='Yield Calculations'!$N$4,'Yield Calculations'!L644*'Yield Calculations'!N644,IF(Worksheets!$I$45='Yield Calculations'!$O$4,'Yield Calculations'!L644*'Yield Calculations'!O644,IF(Worksheets!$I$45='Yield Calculations'!$P$4,'Yield Calculations'!L644*'Yield Calculations'!P644,"Too Many Lanes"))))</f>
        <v>Too Many Lanes</v>
      </c>
      <c r="R644" s="90" t="str">
        <f>IF(Worksheets!$I$45='Yield Calculations'!$M$4,'Yield Calculations'!M644,IF(Worksheets!$I$45='Yield Calculations'!$N$4,'Yield Calculations'!N644,IF(Worksheets!$I$45='Yield Calculations'!$O$4,'Yield Calculations'!O644,IF(Worksheets!$I$45='Yield Calculations'!$P$4,'Yield Calculations'!P644,"Too Many Lanes"))))</f>
        <v>Too Many Lanes</v>
      </c>
    </row>
    <row r="645" spans="1:18">
      <c r="A645" s="83">
        <f t="shared" si="9"/>
        <v>638</v>
      </c>
      <c r="B645" s="83" t="e">
        <f>Worksheets!$S$24*(A645-0.5)</f>
        <v>#VALUE!</v>
      </c>
      <c r="C645" s="90" t="e">
        <f>IF(Worksheets!$V$24&gt;=A645,Worksheets!$G$45*Worksheets!$AD$29*(1-Worksheets!$AD$29)^('Yield Calculations'!A645-1),0)</f>
        <v>#VALUE!</v>
      </c>
      <c r="D645" s="90" t="e">
        <f>IF(Worksheets!$V$24&gt;=A645,(Worksheets!$G$45-SUM($D$7:D644))*(((2*Worksheets!$G$44*(1-Worksheets!$G$44)*Worksheets!$AD$29)+(Worksheets!$G$44^2*Worksheets!$AD$29^2))/Worksheets!$G$45),0)</f>
        <v>#VALUE!</v>
      </c>
      <c r="E645" s="90" t="e">
        <f>IF(Worksheets!$V$24&gt;=A645,(Worksheets!$G$45-SUM($E$7:E644))*((Worksheets!$G$44^3*Worksheets!$AD$29^3+3*Worksheets!$G$44^2*(1-Worksheets!$G$44)*Worksheets!$AD$29^2+3*Worksheets!$G$44*(1-Worksheets!$G$44)^2*Worksheets!$AD$29)/Worksheets!$G$45),0)</f>
        <v>#VALUE!</v>
      </c>
      <c r="F645" s="90" t="e">
        <f>IF(Worksheets!$V$24&gt;=A645,(Worksheets!$G$45-SUM($F$7:F644))*((Worksheets!$G$44^4*Worksheets!$AD$29^4+4*Worksheets!$G$44^3*(1-Worksheets!$G$44)*Worksheets!$AD$29^3+6*Worksheets!$G$44^2*(1-Worksheets!$G$44)^2*Worksheets!$AD$29^2+4*Worksheets!$G$44*(1-Worksheets!$G$44^3)*Worksheets!$AD$29)/Worksheets!$G$45),0)</f>
        <v>#VALUE!</v>
      </c>
      <c r="G645" s="90" t="str">
        <f>IF(Worksheets!$D$45='Yield Calculations'!$C$4,'Yield Calculations'!B645*'Yield Calculations'!C645,IF(Worksheets!$D$45='Yield Calculations'!$D$4,'Yield Calculations'!B645*'Yield Calculations'!D645,IF(Worksheets!$D$45='Yield Calculations'!$E$4,'Yield Calculations'!B645*'Yield Calculations'!E645,IF(Worksheets!$D$45='Yield Calculations'!$F$4,'Yield Calculations'!B645*'Yield Calculations'!F645,"Too Many Lanes"))))</f>
        <v>Too Many Lanes</v>
      </c>
      <c r="H645" s="90" t="str">
        <f>IF(Worksheets!$D$45='Yield Calculations'!$C$4,'Yield Calculations'!C645,IF(Worksheets!$D$45='Yield Calculations'!$D$4,'Yield Calculations'!D645,IF(Worksheets!$D$45='Yield Calculations'!$E$4,'Yield Calculations'!E645,IF(Worksheets!$D$45='Yield Calculations'!$F$4,'Yield Calculations'!F645,"Too Many Lanes"))))</f>
        <v>Too Many Lanes</v>
      </c>
      <c r="K645" s="83">
        <v>638</v>
      </c>
      <c r="L645" s="83" t="e">
        <f>Worksheets!$X$24*(K645-0.5)</f>
        <v>#VALUE!</v>
      </c>
      <c r="M645" s="90" t="e">
        <f>IF(Worksheets!$AA$24&gt;=K645,Worksheets!$L$45*Worksheets!$AD$29*(1-Worksheets!$AD$29)^('Yield Calculations'!K645-1),0)</f>
        <v>#VALUE!</v>
      </c>
      <c r="N645" s="90" t="e">
        <f>IF(Worksheets!$AA$24&gt;=K645,(Worksheets!$L$45-SUM($N$7:N644))*(((2*Worksheets!$L$44*(1-Worksheets!$L$44)*Worksheets!$AD$29)+(Worksheets!$L$44^2*Worksheets!$AD$29^2))/Worksheets!$L$45),0)</f>
        <v>#VALUE!</v>
      </c>
      <c r="O645" s="90" t="e">
        <f>IF(Worksheets!$AA$24&gt;=K645,(Worksheets!$L$45-SUM($O$7:O644))*((Worksheets!$L$44^3*Worksheets!$AD$29^3+3*Worksheets!$L$44^2*(1-Worksheets!$L$44)*Worksheets!$AD$29^2+3*Worksheets!$L$44*(1-Worksheets!$L$44)^2*Worksheets!$AD$29)/Worksheets!$L$45),0)</f>
        <v>#VALUE!</v>
      </c>
      <c r="P645" s="90" t="e">
        <f>IF(Worksheets!$AA$24&gt;=K645,(Worksheets!$L$45-SUM($P$7:P644))*((Worksheets!$L$44^4*Worksheets!$AD$29^4+4*Worksheets!$L$44^3*(1-Worksheets!$L$44)*Worksheets!$AD$29^3+6*Worksheets!$L$44^2*(1-Worksheets!$L$44)^2*Worksheets!$AD$29^2+4*Worksheets!$L$44*(1-Worksheets!$L$44^3)*Worksheets!$AD$29)/Worksheets!$L$45),0)</f>
        <v>#VALUE!</v>
      </c>
      <c r="Q645" s="90" t="str">
        <f>IF(Worksheets!$I$45='Yield Calculations'!$M$4,'Yield Calculations'!L645*'Yield Calculations'!M645,IF(Worksheets!$I$45='Yield Calculations'!$N$4,'Yield Calculations'!L645*'Yield Calculations'!N645,IF(Worksheets!$I$45='Yield Calculations'!$O$4,'Yield Calculations'!L645*'Yield Calculations'!O645,IF(Worksheets!$I$45='Yield Calculations'!$P$4,'Yield Calculations'!L645*'Yield Calculations'!P645,"Too Many Lanes"))))</f>
        <v>Too Many Lanes</v>
      </c>
      <c r="R645" s="90" t="str">
        <f>IF(Worksheets!$I$45='Yield Calculations'!$M$4,'Yield Calculations'!M645,IF(Worksheets!$I$45='Yield Calculations'!$N$4,'Yield Calculations'!N645,IF(Worksheets!$I$45='Yield Calculations'!$O$4,'Yield Calculations'!O645,IF(Worksheets!$I$45='Yield Calculations'!$P$4,'Yield Calculations'!P645,"Too Many Lanes"))))</f>
        <v>Too Many Lanes</v>
      </c>
    </row>
    <row r="646" spans="1:18">
      <c r="A646" s="83">
        <f t="shared" si="9"/>
        <v>639</v>
      </c>
      <c r="B646" s="83" t="e">
        <f>Worksheets!$S$24*(A646-0.5)</f>
        <v>#VALUE!</v>
      </c>
      <c r="C646" s="90" t="e">
        <f>IF(Worksheets!$V$24&gt;=A646,Worksheets!$G$45*Worksheets!$AD$29*(1-Worksheets!$AD$29)^('Yield Calculations'!A646-1),0)</f>
        <v>#VALUE!</v>
      </c>
      <c r="D646" s="90" t="e">
        <f>IF(Worksheets!$V$24&gt;=A646,(Worksheets!$G$45-SUM($D$7:D645))*(((2*Worksheets!$G$44*(1-Worksheets!$G$44)*Worksheets!$AD$29)+(Worksheets!$G$44^2*Worksheets!$AD$29^2))/Worksheets!$G$45),0)</f>
        <v>#VALUE!</v>
      </c>
      <c r="E646" s="90" t="e">
        <f>IF(Worksheets!$V$24&gt;=A646,(Worksheets!$G$45-SUM($E$7:E645))*((Worksheets!$G$44^3*Worksheets!$AD$29^3+3*Worksheets!$G$44^2*(1-Worksheets!$G$44)*Worksheets!$AD$29^2+3*Worksheets!$G$44*(1-Worksheets!$G$44)^2*Worksheets!$AD$29)/Worksheets!$G$45),0)</f>
        <v>#VALUE!</v>
      </c>
      <c r="F646" s="90" t="e">
        <f>IF(Worksheets!$V$24&gt;=A646,(Worksheets!$G$45-SUM($F$7:F645))*((Worksheets!$G$44^4*Worksheets!$AD$29^4+4*Worksheets!$G$44^3*(1-Worksheets!$G$44)*Worksheets!$AD$29^3+6*Worksheets!$G$44^2*(1-Worksheets!$G$44)^2*Worksheets!$AD$29^2+4*Worksheets!$G$44*(1-Worksheets!$G$44^3)*Worksheets!$AD$29)/Worksheets!$G$45),0)</f>
        <v>#VALUE!</v>
      </c>
      <c r="G646" s="90" t="str">
        <f>IF(Worksheets!$D$45='Yield Calculations'!$C$4,'Yield Calculations'!B646*'Yield Calculations'!C646,IF(Worksheets!$D$45='Yield Calculations'!$D$4,'Yield Calculations'!B646*'Yield Calculations'!D646,IF(Worksheets!$D$45='Yield Calculations'!$E$4,'Yield Calculations'!B646*'Yield Calculations'!E646,IF(Worksheets!$D$45='Yield Calculations'!$F$4,'Yield Calculations'!B646*'Yield Calculations'!F646,"Too Many Lanes"))))</f>
        <v>Too Many Lanes</v>
      </c>
      <c r="H646" s="90" t="str">
        <f>IF(Worksheets!$D$45='Yield Calculations'!$C$4,'Yield Calculations'!C646,IF(Worksheets!$D$45='Yield Calculations'!$D$4,'Yield Calculations'!D646,IF(Worksheets!$D$45='Yield Calculations'!$E$4,'Yield Calculations'!E646,IF(Worksheets!$D$45='Yield Calculations'!$F$4,'Yield Calculations'!F646,"Too Many Lanes"))))</f>
        <v>Too Many Lanes</v>
      </c>
      <c r="K646" s="83">
        <v>639</v>
      </c>
      <c r="L646" s="83" t="e">
        <f>Worksheets!$X$24*(K646-0.5)</f>
        <v>#VALUE!</v>
      </c>
      <c r="M646" s="90" t="e">
        <f>IF(Worksheets!$AA$24&gt;=K646,Worksheets!$L$45*Worksheets!$AD$29*(1-Worksheets!$AD$29)^('Yield Calculations'!K646-1),0)</f>
        <v>#VALUE!</v>
      </c>
      <c r="N646" s="90" t="e">
        <f>IF(Worksheets!$AA$24&gt;=K646,(Worksheets!$L$45-SUM($N$7:N645))*(((2*Worksheets!$L$44*(1-Worksheets!$L$44)*Worksheets!$AD$29)+(Worksheets!$L$44^2*Worksheets!$AD$29^2))/Worksheets!$L$45),0)</f>
        <v>#VALUE!</v>
      </c>
      <c r="O646" s="90" t="e">
        <f>IF(Worksheets!$AA$24&gt;=K646,(Worksheets!$L$45-SUM($O$7:O645))*((Worksheets!$L$44^3*Worksheets!$AD$29^3+3*Worksheets!$L$44^2*(1-Worksheets!$L$44)*Worksheets!$AD$29^2+3*Worksheets!$L$44*(1-Worksheets!$L$44)^2*Worksheets!$AD$29)/Worksheets!$L$45),0)</f>
        <v>#VALUE!</v>
      </c>
      <c r="P646" s="90" t="e">
        <f>IF(Worksheets!$AA$24&gt;=K646,(Worksheets!$L$45-SUM($P$7:P645))*((Worksheets!$L$44^4*Worksheets!$AD$29^4+4*Worksheets!$L$44^3*(1-Worksheets!$L$44)*Worksheets!$AD$29^3+6*Worksheets!$L$44^2*(1-Worksheets!$L$44)^2*Worksheets!$AD$29^2+4*Worksheets!$L$44*(1-Worksheets!$L$44^3)*Worksheets!$AD$29)/Worksheets!$L$45),0)</f>
        <v>#VALUE!</v>
      </c>
      <c r="Q646" s="90" t="str">
        <f>IF(Worksheets!$I$45='Yield Calculations'!$M$4,'Yield Calculations'!L646*'Yield Calculations'!M646,IF(Worksheets!$I$45='Yield Calculations'!$N$4,'Yield Calculations'!L646*'Yield Calculations'!N646,IF(Worksheets!$I$45='Yield Calculations'!$O$4,'Yield Calculations'!L646*'Yield Calculations'!O646,IF(Worksheets!$I$45='Yield Calculations'!$P$4,'Yield Calculations'!L646*'Yield Calculations'!P646,"Too Many Lanes"))))</f>
        <v>Too Many Lanes</v>
      </c>
      <c r="R646" s="90" t="str">
        <f>IF(Worksheets!$I$45='Yield Calculations'!$M$4,'Yield Calculations'!M646,IF(Worksheets!$I$45='Yield Calculations'!$N$4,'Yield Calculations'!N646,IF(Worksheets!$I$45='Yield Calculations'!$O$4,'Yield Calculations'!O646,IF(Worksheets!$I$45='Yield Calculations'!$P$4,'Yield Calculations'!P646,"Too Many Lanes"))))</f>
        <v>Too Many Lanes</v>
      </c>
    </row>
    <row r="647" spans="1:18">
      <c r="A647" s="83">
        <f t="shared" si="9"/>
        <v>640</v>
      </c>
      <c r="B647" s="83" t="e">
        <f>Worksheets!$S$24*(A647-0.5)</f>
        <v>#VALUE!</v>
      </c>
      <c r="C647" s="90" t="e">
        <f>IF(Worksheets!$V$24&gt;=A647,Worksheets!$G$45*Worksheets!$AD$29*(1-Worksheets!$AD$29)^('Yield Calculations'!A647-1),0)</f>
        <v>#VALUE!</v>
      </c>
      <c r="D647" s="90" t="e">
        <f>IF(Worksheets!$V$24&gt;=A647,(Worksheets!$G$45-SUM($D$7:D646))*(((2*Worksheets!$G$44*(1-Worksheets!$G$44)*Worksheets!$AD$29)+(Worksheets!$G$44^2*Worksheets!$AD$29^2))/Worksheets!$G$45),0)</f>
        <v>#VALUE!</v>
      </c>
      <c r="E647" s="90" t="e">
        <f>IF(Worksheets!$V$24&gt;=A647,(Worksheets!$G$45-SUM($E$7:E646))*((Worksheets!$G$44^3*Worksheets!$AD$29^3+3*Worksheets!$G$44^2*(1-Worksheets!$G$44)*Worksheets!$AD$29^2+3*Worksheets!$G$44*(1-Worksheets!$G$44)^2*Worksheets!$AD$29)/Worksheets!$G$45),0)</f>
        <v>#VALUE!</v>
      </c>
      <c r="F647" s="90" t="e">
        <f>IF(Worksheets!$V$24&gt;=A647,(Worksheets!$G$45-SUM($F$7:F646))*((Worksheets!$G$44^4*Worksheets!$AD$29^4+4*Worksheets!$G$44^3*(1-Worksheets!$G$44)*Worksheets!$AD$29^3+6*Worksheets!$G$44^2*(1-Worksheets!$G$44)^2*Worksheets!$AD$29^2+4*Worksheets!$G$44*(1-Worksheets!$G$44^3)*Worksheets!$AD$29)/Worksheets!$G$45),0)</f>
        <v>#VALUE!</v>
      </c>
      <c r="G647" s="90" t="str">
        <f>IF(Worksheets!$D$45='Yield Calculations'!$C$4,'Yield Calculations'!B647*'Yield Calculations'!C647,IF(Worksheets!$D$45='Yield Calculations'!$D$4,'Yield Calculations'!B647*'Yield Calculations'!D647,IF(Worksheets!$D$45='Yield Calculations'!$E$4,'Yield Calculations'!B647*'Yield Calculations'!E647,IF(Worksheets!$D$45='Yield Calculations'!$F$4,'Yield Calculations'!B647*'Yield Calculations'!F647,"Too Many Lanes"))))</f>
        <v>Too Many Lanes</v>
      </c>
      <c r="H647" s="90" t="str">
        <f>IF(Worksheets!$D$45='Yield Calculations'!$C$4,'Yield Calculations'!C647,IF(Worksheets!$D$45='Yield Calculations'!$D$4,'Yield Calculations'!D647,IF(Worksheets!$D$45='Yield Calculations'!$E$4,'Yield Calculations'!E647,IF(Worksheets!$D$45='Yield Calculations'!$F$4,'Yield Calculations'!F647,"Too Many Lanes"))))</f>
        <v>Too Many Lanes</v>
      </c>
      <c r="K647" s="83">
        <v>640</v>
      </c>
      <c r="L647" s="83" t="e">
        <f>Worksheets!$X$24*(K647-0.5)</f>
        <v>#VALUE!</v>
      </c>
      <c r="M647" s="90" t="e">
        <f>IF(Worksheets!$AA$24&gt;=K647,Worksheets!$L$45*Worksheets!$AD$29*(1-Worksheets!$AD$29)^('Yield Calculations'!K647-1),0)</f>
        <v>#VALUE!</v>
      </c>
      <c r="N647" s="90" t="e">
        <f>IF(Worksheets!$AA$24&gt;=K647,(Worksheets!$L$45-SUM($N$7:N646))*(((2*Worksheets!$L$44*(1-Worksheets!$L$44)*Worksheets!$AD$29)+(Worksheets!$L$44^2*Worksheets!$AD$29^2))/Worksheets!$L$45),0)</f>
        <v>#VALUE!</v>
      </c>
      <c r="O647" s="90" t="e">
        <f>IF(Worksheets!$AA$24&gt;=K647,(Worksheets!$L$45-SUM($O$7:O646))*((Worksheets!$L$44^3*Worksheets!$AD$29^3+3*Worksheets!$L$44^2*(1-Worksheets!$L$44)*Worksheets!$AD$29^2+3*Worksheets!$L$44*(1-Worksheets!$L$44)^2*Worksheets!$AD$29)/Worksheets!$L$45),0)</f>
        <v>#VALUE!</v>
      </c>
      <c r="P647" s="90" t="e">
        <f>IF(Worksheets!$AA$24&gt;=K647,(Worksheets!$L$45-SUM($P$7:P646))*((Worksheets!$L$44^4*Worksheets!$AD$29^4+4*Worksheets!$L$44^3*(1-Worksheets!$L$44)*Worksheets!$AD$29^3+6*Worksheets!$L$44^2*(1-Worksheets!$L$44)^2*Worksheets!$AD$29^2+4*Worksheets!$L$44*(1-Worksheets!$L$44^3)*Worksheets!$AD$29)/Worksheets!$L$45),0)</f>
        <v>#VALUE!</v>
      </c>
      <c r="Q647" s="90" t="str">
        <f>IF(Worksheets!$I$45='Yield Calculations'!$M$4,'Yield Calculations'!L647*'Yield Calculations'!M647,IF(Worksheets!$I$45='Yield Calculations'!$N$4,'Yield Calculations'!L647*'Yield Calculations'!N647,IF(Worksheets!$I$45='Yield Calculations'!$O$4,'Yield Calculations'!L647*'Yield Calculations'!O647,IF(Worksheets!$I$45='Yield Calculations'!$P$4,'Yield Calculations'!L647*'Yield Calculations'!P647,"Too Many Lanes"))))</f>
        <v>Too Many Lanes</v>
      </c>
      <c r="R647" s="90" t="str">
        <f>IF(Worksheets!$I$45='Yield Calculations'!$M$4,'Yield Calculations'!M647,IF(Worksheets!$I$45='Yield Calculations'!$N$4,'Yield Calculations'!N647,IF(Worksheets!$I$45='Yield Calculations'!$O$4,'Yield Calculations'!O647,IF(Worksheets!$I$45='Yield Calculations'!$P$4,'Yield Calculations'!P647,"Too Many Lanes"))))</f>
        <v>Too Many Lanes</v>
      </c>
    </row>
    <row r="648" spans="1:18">
      <c r="A648" s="83">
        <f t="shared" si="9"/>
        <v>641</v>
      </c>
      <c r="B648" s="83" t="e">
        <f>Worksheets!$S$24*(A648-0.5)</f>
        <v>#VALUE!</v>
      </c>
      <c r="C648" s="90" t="e">
        <f>IF(Worksheets!$V$24&gt;=A648,Worksheets!$G$45*Worksheets!$AD$29*(1-Worksheets!$AD$29)^('Yield Calculations'!A648-1),0)</f>
        <v>#VALUE!</v>
      </c>
      <c r="D648" s="90" t="e">
        <f>IF(Worksheets!$V$24&gt;=A648,(Worksheets!$G$45-SUM($D$7:D647))*(((2*Worksheets!$G$44*(1-Worksheets!$G$44)*Worksheets!$AD$29)+(Worksheets!$G$44^2*Worksheets!$AD$29^2))/Worksheets!$G$45),0)</f>
        <v>#VALUE!</v>
      </c>
      <c r="E648" s="90" t="e">
        <f>IF(Worksheets!$V$24&gt;=A648,(Worksheets!$G$45-SUM($E$7:E647))*((Worksheets!$G$44^3*Worksheets!$AD$29^3+3*Worksheets!$G$44^2*(1-Worksheets!$G$44)*Worksheets!$AD$29^2+3*Worksheets!$G$44*(1-Worksheets!$G$44)^2*Worksheets!$AD$29)/Worksheets!$G$45),0)</f>
        <v>#VALUE!</v>
      </c>
      <c r="F648" s="90" t="e">
        <f>IF(Worksheets!$V$24&gt;=A648,(Worksheets!$G$45-SUM($F$7:F647))*((Worksheets!$G$44^4*Worksheets!$AD$29^4+4*Worksheets!$G$44^3*(1-Worksheets!$G$44)*Worksheets!$AD$29^3+6*Worksheets!$G$44^2*(1-Worksheets!$G$44)^2*Worksheets!$AD$29^2+4*Worksheets!$G$44*(1-Worksheets!$G$44^3)*Worksheets!$AD$29)/Worksheets!$G$45),0)</f>
        <v>#VALUE!</v>
      </c>
      <c r="G648" s="90" t="str">
        <f>IF(Worksheets!$D$45='Yield Calculations'!$C$4,'Yield Calculations'!B648*'Yield Calculations'!C648,IF(Worksheets!$D$45='Yield Calculations'!$D$4,'Yield Calculations'!B648*'Yield Calculations'!D648,IF(Worksheets!$D$45='Yield Calculations'!$E$4,'Yield Calculations'!B648*'Yield Calculations'!E648,IF(Worksheets!$D$45='Yield Calculations'!$F$4,'Yield Calculations'!B648*'Yield Calculations'!F648,"Too Many Lanes"))))</f>
        <v>Too Many Lanes</v>
      </c>
      <c r="H648" s="90" t="str">
        <f>IF(Worksheets!$D$45='Yield Calculations'!$C$4,'Yield Calculations'!C648,IF(Worksheets!$D$45='Yield Calculations'!$D$4,'Yield Calculations'!D648,IF(Worksheets!$D$45='Yield Calculations'!$E$4,'Yield Calculations'!E648,IF(Worksheets!$D$45='Yield Calculations'!$F$4,'Yield Calculations'!F648,"Too Many Lanes"))))</f>
        <v>Too Many Lanes</v>
      </c>
      <c r="K648" s="83">
        <v>641</v>
      </c>
      <c r="L648" s="83" t="e">
        <f>Worksheets!$X$24*(K648-0.5)</f>
        <v>#VALUE!</v>
      </c>
      <c r="M648" s="90" t="e">
        <f>IF(Worksheets!$AA$24&gt;=K648,Worksheets!$L$45*Worksheets!$AD$29*(1-Worksheets!$AD$29)^('Yield Calculations'!K648-1),0)</f>
        <v>#VALUE!</v>
      </c>
      <c r="N648" s="90" t="e">
        <f>IF(Worksheets!$AA$24&gt;=K648,(Worksheets!$L$45-SUM($N$7:N647))*(((2*Worksheets!$L$44*(1-Worksheets!$L$44)*Worksheets!$AD$29)+(Worksheets!$L$44^2*Worksheets!$AD$29^2))/Worksheets!$L$45),0)</f>
        <v>#VALUE!</v>
      </c>
      <c r="O648" s="90" t="e">
        <f>IF(Worksheets!$AA$24&gt;=K648,(Worksheets!$L$45-SUM($O$7:O647))*((Worksheets!$L$44^3*Worksheets!$AD$29^3+3*Worksheets!$L$44^2*(1-Worksheets!$L$44)*Worksheets!$AD$29^2+3*Worksheets!$L$44*(1-Worksheets!$L$44)^2*Worksheets!$AD$29)/Worksheets!$L$45),0)</f>
        <v>#VALUE!</v>
      </c>
      <c r="P648" s="90" t="e">
        <f>IF(Worksheets!$AA$24&gt;=K648,(Worksheets!$L$45-SUM($P$7:P647))*((Worksheets!$L$44^4*Worksheets!$AD$29^4+4*Worksheets!$L$44^3*(1-Worksheets!$L$44)*Worksheets!$AD$29^3+6*Worksheets!$L$44^2*(1-Worksheets!$L$44)^2*Worksheets!$AD$29^2+4*Worksheets!$L$44*(1-Worksheets!$L$44^3)*Worksheets!$AD$29)/Worksheets!$L$45),0)</f>
        <v>#VALUE!</v>
      </c>
      <c r="Q648" s="90" t="str">
        <f>IF(Worksheets!$I$45='Yield Calculations'!$M$4,'Yield Calculations'!L648*'Yield Calculations'!M648,IF(Worksheets!$I$45='Yield Calculations'!$N$4,'Yield Calculations'!L648*'Yield Calculations'!N648,IF(Worksheets!$I$45='Yield Calculations'!$O$4,'Yield Calculations'!L648*'Yield Calculations'!O648,IF(Worksheets!$I$45='Yield Calculations'!$P$4,'Yield Calculations'!L648*'Yield Calculations'!P648,"Too Many Lanes"))))</f>
        <v>Too Many Lanes</v>
      </c>
      <c r="R648" s="90" t="str">
        <f>IF(Worksheets!$I$45='Yield Calculations'!$M$4,'Yield Calculations'!M648,IF(Worksheets!$I$45='Yield Calculations'!$N$4,'Yield Calculations'!N648,IF(Worksheets!$I$45='Yield Calculations'!$O$4,'Yield Calculations'!O648,IF(Worksheets!$I$45='Yield Calculations'!$P$4,'Yield Calculations'!P648,"Too Many Lanes"))))</f>
        <v>Too Many Lanes</v>
      </c>
    </row>
    <row r="649" spans="1:18">
      <c r="A649" s="83">
        <f t="shared" ref="A649:A712" si="10">A648+1</f>
        <v>642</v>
      </c>
      <c r="B649" s="83" t="e">
        <f>Worksheets!$S$24*(A649-0.5)</f>
        <v>#VALUE!</v>
      </c>
      <c r="C649" s="90" t="e">
        <f>IF(Worksheets!$V$24&gt;=A649,Worksheets!$G$45*Worksheets!$AD$29*(1-Worksheets!$AD$29)^('Yield Calculations'!A649-1),0)</f>
        <v>#VALUE!</v>
      </c>
      <c r="D649" s="90" t="e">
        <f>IF(Worksheets!$V$24&gt;=A649,(Worksheets!$G$45-SUM($D$7:D648))*(((2*Worksheets!$G$44*(1-Worksheets!$G$44)*Worksheets!$AD$29)+(Worksheets!$G$44^2*Worksheets!$AD$29^2))/Worksheets!$G$45),0)</f>
        <v>#VALUE!</v>
      </c>
      <c r="E649" s="90" t="e">
        <f>IF(Worksheets!$V$24&gt;=A649,(Worksheets!$G$45-SUM($E$7:E648))*((Worksheets!$G$44^3*Worksheets!$AD$29^3+3*Worksheets!$G$44^2*(1-Worksheets!$G$44)*Worksheets!$AD$29^2+3*Worksheets!$G$44*(1-Worksheets!$G$44)^2*Worksheets!$AD$29)/Worksheets!$G$45),0)</f>
        <v>#VALUE!</v>
      </c>
      <c r="F649" s="90" t="e">
        <f>IF(Worksheets!$V$24&gt;=A649,(Worksheets!$G$45-SUM($F$7:F648))*((Worksheets!$G$44^4*Worksheets!$AD$29^4+4*Worksheets!$G$44^3*(1-Worksheets!$G$44)*Worksheets!$AD$29^3+6*Worksheets!$G$44^2*(1-Worksheets!$G$44)^2*Worksheets!$AD$29^2+4*Worksheets!$G$44*(1-Worksheets!$G$44^3)*Worksheets!$AD$29)/Worksheets!$G$45),0)</f>
        <v>#VALUE!</v>
      </c>
      <c r="G649" s="90" t="str">
        <f>IF(Worksheets!$D$45='Yield Calculations'!$C$4,'Yield Calculations'!B649*'Yield Calculations'!C649,IF(Worksheets!$D$45='Yield Calculations'!$D$4,'Yield Calculations'!B649*'Yield Calculations'!D649,IF(Worksheets!$D$45='Yield Calculations'!$E$4,'Yield Calculations'!B649*'Yield Calculations'!E649,IF(Worksheets!$D$45='Yield Calculations'!$F$4,'Yield Calculations'!B649*'Yield Calculations'!F649,"Too Many Lanes"))))</f>
        <v>Too Many Lanes</v>
      </c>
      <c r="H649" s="90" t="str">
        <f>IF(Worksheets!$D$45='Yield Calculations'!$C$4,'Yield Calculations'!C649,IF(Worksheets!$D$45='Yield Calculations'!$D$4,'Yield Calculations'!D649,IF(Worksheets!$D$45='Yield Calculations'!$E$4,'Yield Calculations'!E649,IF(Worksheets!$D$45='Yield Calculations'!$F$4,'Yield Calculations'!F649,"Too Many Lanes"))))</f>
        <v>Too Many Lanes</v>
      </c>
      <c r="K649" s="83">
        <v>642</v>
      </c>
      <c r="L649" s="83" t="e">
        <f>Worksheets!$X$24*(K649-0.5)</f>
        <v>#VALUE!</v>
      </c>
      <c r="M649" s="90" t="e">
        <f>IF(Worksheets!$AA$24&gt;=K649,Worksheets!$L$45*Worksheets!$AD$29*(1-Worksheets!$AD$29)^('Yield Calculations'!K649-1),0)</f>
        <v>#VALUE!</v>
      </c>
      <c r="N649" s="90" t="e">
        <f>IF(Worksheets!$AA$24&gt;=K649,(Worksheets!$L$45-SUM($N$7:N648))*(((2*Worksheets!$L$44*(1-Worksheets!$L$44)*Worksheets!$AD$29)+(Worksheets!$L$44^2*Worksheets!$AD$29^2))/Worksheets!$L$45),0)</f>
        <v>#VALUE!</v>
      </c>
      <c r="O649" s="90" t="e">
        <f>IF(Worksheets!$AA$24&gt;=K649,(Worksheets!$L$45-SUM($O$7:O648))*((Worksheets!$L$44^3*Worksheets!$AD$29^3+3*Worksheets!$L$44^2*(1-Worksheets!$L$44)*Worksheets!$AD$29^2+3*Worksheets!$L$44*(1-Worksheets!$L$44)^2*Worksheets!$AD$29)/Worksheets!$L$45),0)</f>
        <v>#VALUE!</v>
      </c>
      <c r="P649" s="90" t="e">
        <f>IF(Worksheets!$AA$24&gt;=K649,(Worksheets!$L$45-SUM($P$7:P648))*((Worksheets!$L$44^4*Worksheets!$AD$29^4+4*Worksheets!$L$44^3*(1-Worksheets!$L$44)*Worksheets!$AD$29^3+6*Worksheets!$L$44^2*(1-Worksheets!$L$44)^2*Worksheets!$AD$29^2+4*Worksheets!$L$44*(1-Worksheets!$L$44^3)*Worksheets!$AD$29)/Worksheets!$L$45),0)</f>
        <v>#VALUE!</v>
      </c>
      <c r="Q649" s="90" t="str">
        <f>IF(Worksheets!$I$45='Yield Calculations'!$M$4,'Yield Calculations'!L649*'Yield Calculations'!M649,IF(Worksheets!$I$45='Yield Calculations'!$N$4,'Yield Calculations'!L649*'Yield Calculations'!N649,IF(Worksheets!$I$45='Yield Calculations'!$O$4,'Yield Calculations'!L649*'Yield Calculations'!O649,IF(Worksheets!$I$45='Yield Calculations'!$P$4,'Yield Calculations'!L649*'Yield Calculations'!P649,"Too Many Lanes"))))</f>
        <v>Too Many Lanes</v>
      </c>
      <c r="R649" s="90" t="str">
        <f>IF(Worksheets!$I$45='Yield Calculations'!$M$4,'Yield Calculations'!M649,IF(Worksheets!$I$45='Yield Calculations'!$N$4,'Yield Calculations'!N649,IF(Worksheets!$I$45='Yield Calculations'!$O$4,'Yield Calculations'!O649,IF(Worksheets!$I$45='Yield Calculations'!$P$4,'Yield Calculations'!P649,"Too Many Lanes"))))</f>
        <v>Too Many Lanes</v>
      </c>
    </row>
    <row r="650" spans="1:18">
      <c r="A650" s="83">
        <f t="shared" si="10"/>
        <v>643</v>
      </c>
      <c r="B650" s="83" t="e">
        <f>Worksheets!$S$24*(A650-0.5)</f>
        <v>#VALUE!</v>
      </c>
      <c r="C650" s="90" t="e">
        <f>IF(Worksheets!$V$24&gt;=A650,Worksheets!$G$45*Worksheets!$AD$29*(1-Worksheets!$AD$29)^('Yield Calculations'!A650-1),0)</f>
        <v>#VALUE!</v>
      </c>
      <c r="D650" s="90" t="e">
        <f>IF(Worksheets!$V$24&gt;=A650,(Worksheets!$G$45-SUM($D$7:D649))*(((2*Worksheets!$G$44*(1-Worksheets!$G$44)*Worksheets!$AD$29)+(Worksheets!$G$44^2*Worksheets!$AD$29^2))/Worksheets!$G$45),0)</f>
        <v>#VALUE!</v>
      </c>
      <c r="E650" s="90" t="e">
        <f>IF(Worksheets!$V$24&gt;=A650,(Worksheets!$G$45-SUM($E$7:E649))*((Worksheets!$G$44^3*Worksheets!$AD$29^3+3*Worksheets!$G$44^2*(1-Worksheets!$G$44)*Worksheets!$AD$29^2+3*Worksheets!$G$44*(1-Worksheets!$G$44)^2*Worksheets!$AD$29)/Worksheets!$G$45),0)</f>
        <v>#VALUE!</v>
      </c>
      <c r="F650" s="90" t="e">
        <f>IF(Worksheets!$V$24&gt;=A650,(Worksheets!$G$45-SUM($F$7:F649))*((Worksheets!$G$44^4*Worksheets!$AD$29^4+4*Worksheets!$G$44^3*(1-Worksheets!$G$44)*Worksheets!$AD$29^3+6*Worksheets!$G$44^2*(1-Worksheets!$G$44)^2*Worksheets!$AD$29^2+4*Worksheets!$G$44*(1-Worksheets!$G$44^3)*Worksheets!$AD$29)/Worksheets!$G$45),0)</f>
        <v>#VALUE!</v>
      </c>
      <c r="G650" s="90" t="str">
        <f>IF(Worksheets!$D$45='Yield Calculations'!$C$4,'Yield Calculations'!B650*'Yield Calculations'!C650,IF(Worksheets!$D$45='Yield Calculations'!$D$4,'Yield Calculations'!B650*'Yield Calculations'!D650,IF(Worksheets!$D$45='Yield Calculations'!$E$4,'Yield Calculations'!B650*'Yield Calculations'!E650,IF(Worksheets!$D$45='Yield Calculations'!$F$4,'Yield Calculations'!B650*'Yield Calculations'!F650,"Too Many Lanes"))))</f>
        <v>Too Many Lanes</v>
      </c>
      <c r="H650" s="90" t="str">
        <f>IF(Worksheets!$D$45='Yield Calculations'!$C$4,'Yield Calculations'!C650,IF(Worksheets!$D$45='Yield Calculations'!$D$4,'Yield Calculations'!D650,IF(Worksheets!$D$45='Yield Calculations'!$E$4,'Yield Calculations'!E650,IF(Worksheets!$D$45='Yield Calculations'!$F$4,'Yield Calculations'!F650,"Too Many Lanes"))))</f>
        <v>Too Many Lanes</v>
      </c>
      <c r="K650" s="83">
        <v>643</v>
      </c>
      <c r="L650" s="83" t="e">
        <f>Worksheets!$X$24*(K650-0.5)</f>
        <v>#VALUE!</v>
      </c>
      <c r="M650" s="90" t="e">
        <f>IF(Worksheets!$AA$24&gt;=K650,Worksheets!$L$45*Worksheets!$AD$29*(1-Worksheets!$AD$29)^('Yield Calculations'!K650-1),0)</f>
        <v>#VALUE!</v>
      </c>
      <c r="N650" s="90" t="e">
        <f>IF(Worksheets!$AA$24&gt;=K650,(Worksheets!$L$45-SUM($N$7:N649))*(((2*Worksheets!$L$44*(1-Worksheets!$L$44)*Worksheets!$AD$29)+(Worksheets!$L$44^2*Worksheets!$AD$29^2))/Worksheets!$L$45),0)</f>
        <v>#VALUE!</v>
      </c>
      <c r="O650" s="90" t="e">
        <f>IF(Worksheets!$AA$24&gt;=K650,(Worksheets!$L$45-SUM($O$7:O649))*((Worksheets!$L$44^3*Worksheets!$AD$29^3+3*Worksheets!$L$44^2*(1-Worksheets!$L$44)*Worksheets!$AD$29^2+3*Worksheets!$L$44*(1-Worksheets!$L$44)^2*Worksheets!$AD$29)/Worksheets!$L$45),0)</f>
        <v>#VALUE!</v>
      </c>
      <c r="P650" s="90" t="e">
        <f>IF(Worksheets!$AA$24&gt;=K650,(Worksheets!$L$45-SUM($P$7:P649))*((Worksheets!$L$44^4*Worksheets!$AD$29^4+4*Worksheets!$L$44^3*(1-Worksheets!$L$44)*Worksheets!$AD$29^3+6*Worksheets!$L$44^2*(1-Worksheets!$L$44)^2*Worksheets!$AD$29^2+4*Worksheets!$L$44*(1-Worksheets!$L$44^3)*Worksheets!$AD$29)/Worksheets!$L$45),0)</f>
        <v>#VALUE!</v>
      </c>
      <c r="Q650" s="90" t="str">
        <f>IF(Worksheets!$I$45='Yield Calculations'!$M$4,'Yield Calculations'!L650*'Yield Calculations'!M650,IF(Worksheets!$I$45='Yield Calculations'!$N$4,'Yield Calculations'!L650*'Yield Calculations'!N650,IF(Worksheets!$I$45='Yield Calculations'!$O$4,'Yield Calculations'!L650*'Yield Calculations'!O650,IF(Worksheets!$I$45='Yield Calculations'!$P$4,'Yield Calculations'!L650*'Yield Calculations'!P650,"Too Many Lanes"))))</f>
        <v>Too Many Lanes</v>
      </c>
      <c r="R650" s="90" t="str">
        <f>IF(Worksheets!$I$45='Yield Calculations'!$M$4,'Yield Calculations'!M650,IF(Worksheets!$I$45='Yield Calculations'!$N$4,'Yield Calculations'!N650,IF(Worksheets!$I$45='Yield Calculations'!$O$4,'Yield Calculations'!O650,IF(Worksheets!$I$45='Yield Calculations'!$P$4,'Yield Calculations'!P650,"Too Many Lanes"))))</f>
        <v>Too Many Lanes</v>
      </c>
    </row>
    <row r="651" spans="1:18">
      <c r="A651" s="83">
        <f t="shared" si="10"/>
        <v>644</v>
      </c>
      <c r="B651" s="83" t="e">
        <f>Worksheets!$S$24*(A651-0.5)</f>
        <v>#VALUE!</v>
      </c>
      <c r="C651" s="90" t="e">
        <f>IF(Worksheets!$V$24&gt;=A651,Worksheets!$G$45*Worksheets!$AD$29*(1-Worksheets!$AD$29)^('Yield Calculations'!A651-1),0)</f>
        <v>#VALUE!</v>
      </c>
      <c r="D651" s="90" t="e">
        <f>IF(Worksheets!$V$24&gt;=A651,(Worksheets!$G$45-SUM($D$7:D650))*(((2*Worksheets!$G$44*(1-Worksheets!$G$44)*Worksheets!$AD$29)+(Worksheets!$G$44^2*Worksheets!$AD$29^2))/Worksheets!$G$45),0)</f>
        <v>#VALUE!</v>
      </c>
      <c r="E651" s="90" t="e">
        <f>IF(Worksheets!$V$24&gt;=A651,(Worksheets!$G$45-SUM($E$7:E650))*((Worksheets!$G$44^3*Worksheets!$AD$29^3+3*Worksheets!$G$44^2*(1-Worksheets!$G$44)*Worksheets!$AD$29^2+3*Worksheets!$G$44*(1-Worksheets!$G$44)^2*Worksheets!$AD$29)/Worksheets!$G$45),0)</f>
        <v>#VALUE!</v>
      </c>
      <c r="F651" s="90" t="e">
        <f>IF(Worksheets!$V$24&gt;=A651,(Worksheets!$G$45-SUM($F$7:F650))*((Worksheets!$G$44^4*Worksheets!$AD$29^4+4*Worksheets!$G$44^3*(1-Worksheets!$G$44)*Worksheets!$AD$29^3+6*Worksheets!$G$44^2*(1-Worksheets!$G$44)^2*Worksheets!$AD$29^2+4*Worksheets!$G$44*(1-Worksheets!$G$44^3)*Worksheets!$AD$29)/Worksheets!$G$45),0)</f>
        <v>#VALUE!</v>
      </c>
      <c r="G651" s="90" t="str">
        <f>IF(Worksheets!$D$45='Yield Calculations'!$C$4,'Yield Calculations'!B651*'Yield Calculations'!C651,IF(Worksheets!$D$45='Yield Calculations'!$D$4,'Yield Calculations'!B651*'Yield Calculations'!D651,IF(Worksheets!$D$45='Yield Calculations'!$E$4,'Yield Calculations'!B651*'Yield Calculations'!E651,IF(Worksheets!$D$45='Yield Calculations'!$F$4,'Yield Calculations'!B651*'Yield Calculations'!F651,"Too Many Lanes"))))</f>
        <v>Too Many Lanes</v>
      </c>
      <c r="H651" s="90" t="str">
        <f>IF(Worksheets!$D$45='Yield Calculations'!$C$4,'Yield Calculations'!C651,IF(Worksheets!$D$45='Yield Calculations'!$D$4,'Yield Calculations'!D651,IF(Worksheets!$D$45='Yield Calculations'!$E$4,'Yield Calculations'!E651,IF(Worksheets!$D$45='Yield Calculations'!$F$4,'Yield Calculations'!F651,"Too Many Lanes"))))</f>
        <v>Too Many Lanes</v>
      </c>
      <c r="K651" s="83">
        <v>644</v>
      </c>
      <c r="L651" s="83" t="e">
        <f>Worksheets!$X$24*(K651-0.5)</f>
        <v>#VALUE!</v>
      </c>
      <c r="M651" s="90" t="e">
        <f>IF(Worksheets!$AA$24&gt;=K651,Worksheets!$L$45*Worksheets!$AD$29*(1-Worksheets!$AD$29)^('Yield Calculations'!K651-1),0)</f>
        <v>#VALUE!</v>
      </c>
      <c r="N651" s="90" t="e">
        <f>IF(Worksheets!$AA$24&gt;=K651,(Worksheets!$L$45-SUM($N$7:N650))*(((2*Worksheets!$L$44*(1-Worksheets!$L$44)*Worksheets!$AD$29)+(Worksheets!$L$44^2*Worksheets!$AD$29^2))/Worksheets!$L$45),0)</f>
        <v>#VALUE!</v>
      </c>
      <c r="O651" s="90" t="e">
        <f>IF(Worksheets!$AA$24&gt;=K651,(Worksheets!$L$45-SUM($O$7:O650))*((Worksheets!$L$44^3*Worksheets!$AD$29^3+3*Worksheets!$L$44^2*(1-Worksheets!$L$44)*Worksheets!$AD$29^2+3*Worksheets!$L$44*(1-Worksheets!$L$44)^2*Worksheets!$AD$29)/Worksheets!$L$45),0)</f>
        <v>#VALUE!</v>
      </c>
      <c r="P651" s="90" t="e">
        <f>IF(Worksheets!$AA$24&gt;=K651,(Worksheets!$L$45-SUM($P$7:P650))*((Worksheets!$L$44^4*Worksheets!$AD$29^4+4*Worksheets!$L$44^3*(1-Worksheets!$L$44)*Worksheets!$AD$29^3+6*Worksheets!$L$44^2*(1-Worksheets!$L$44)^2*Worksheets!$AD$29^2+4*Worksheets!$L$44*(1-Worksheets!$L$44^3)*Worksheets!$AD$29)/Worksheets!$L$45),0)</f>
        <v>#VALUE!</v>
      </c>
      <c r="Q651" s="90" t="str">
        <f>IF(Worksheets!$I$45='Yield Calculations'!$M$4,'Yield Calculations'!L651*'Yield Calculations'!M651,IF(Worksheets!$I$45='Yield Calculations'!$N$4,'Yield Calculations'!L651*'Yield Calculations'!N651,IF(Worksheets!$I$45='Yield Calculations'!$O$4,'Yield Calculations'!L651*'Yield Calculations'!O651,IF(Worksheets!$I$45='Yield Calculations'!$P$4,'Yield Calculations'!L651*'Yield Calculations'!P651,"Too Many Lanes"))))</f>
        <v>Too Many Lanes</v>
      </c>
      <c r="R651" s="90" t="str">
        <f>IF(Worksheets!$I$45='Yield Calculations'!$M$4,'Yield Calculations'!M651,IF(Worksheets!$I$45='Yield Calculations'!$N$4,'Yield Calculations'!N651,IF(Worksheets!$I$45='Yield Calculations'!$O$4,'Yield Calculations'!O651,IF(Worksheets!$I$45='Yield Calculations'!$P$4,'Yield Calculations'!P651,"Too Many Lanes"))))</f>
        <v>Too Many Lanes</v>
      </c>
    </row>
    <row r="652" spans="1:18">
      <c r="A652" s="83">
        <f t="shared" si="10"/>
        <v>645</v>
      </c>
      <c r="B652" s="83" t="e">
        <f>Worksheets!$S$24*(A652-0.5)</f>
        <v>#VALUE!</v>
      </c>
      <c r="C652" s="90" t="e">
        <f>IF(Worksheets!$V$24&gt;=A652,Worksheets!$G$45*Worksheets!$AD$29*(1-Worksheets!$AD$29)^('Yield Calculations'!A652-1),0)</f>
        <v>#VALUE!</v>
      </c>
      <c r="D652" s="90" t="e">
        <f>IF(Worksheets!$V$24&gt;=A652,(Worksheets!$G$45-SUM($D$7:D651))*(((2*Worksheets!$G$44*(1-Worksheets!$G$44)*Worksheets!$AD$29)+(Worksheets!$G$44^2*Worksheets!$AD$29^2))/Worksheets!$G$45),0)</f>
        <v>#VALUE!</v>
      </c>
      <c r="E652" s="90" t="e">
        <f>IF(Worksheets!$V$24&gt;=A652,(Worksheets!$G$45-SUM($E$7:E651))*((Worksheets!$G$44^3*Worksheets!$AD$29^3+3*Worksheets!$G$44^2*(1-Worksheets!$G$44)*Worksheets!$AD$29^2+3*Worksheets!$G$44*(1-Worksheets!$G$44)^2*Worksheets!$AD$29)/Worksheets!$G$45),0)</f>
        <v>#VALUE!</v>
      </c>
      <c r="F652" s="90" t="e">
        <f>IF(Worksheets!$V$24&gt;=A652,(Worksheets!$G$45-SUM($F$7:F651))*((Worksheets!$G$44^4*Worksheets!$AD$29^4+4*Worksheets!$G$44^3*(1-Worksheets!$G$44)*Worksheets!$AD$29^3+6*Worksheets!$G$44^2*(1-Worksheets!$G$44)^2*Worksheets!$AD$29^2+4*Worksheets!$G$44*(1-Worksheets!$G$44^3)*Worksheets!$AD$29)/Worksheets!$G$45),0)</f>
        <v>#VALUE!</v>
      </c>
      <c r="G652" s="90" t="str">
        <f>IF(Worksheets!$D$45='Yield Calculations'!$C$4,'Yield Calculations'!B652*'Yield Calculations'!C652,IF(Worksheets!$D$45='Yield Calculations'!$D$4,'Yield Calculations'!B652*'Yield Calculations'!D652,IF(Worksheets!$D$45='Yield Calculations'!$E$4,'Yield Calculations'!B652*'Yield Calculations'!E652,IF(Worksheets!$D$45='Yield Calculations'!$F$4,'Yield Calculations'!B652*'Yield Calculations'!F652,"Too Many Lanes"))))</f>
        <v>Too Many Lanes</v>
      </c>
      <c r="H652" s="90" t="str">
        <f>IF(Worksheets!$D$45='Yield Calculations'!$C$4,'Yield Calculations'!C652,IF(Worksheets!$D$45='Yield Calculations'!$D$4,'Yield Calculations'!D652,IF(Worksheets!$D$45='Yield Calculations'!$E$4,'Yield Calculations'!E652,IF(Worksheets!$D$45='Yield Calculations'!$F$4,'Yield Calculations'!F652,"Too Many Lanes"))))</f>
        <v>Too Many Lanes</v>
      </c>
      <c r="K652" s="83">
        <v>645</v>
      </c>
      <c r="L652" s="83" t="e">
        <f>Worksheets!$X$24*(K652-0.5)</f>
        <v>#VALUE!</v>
      </c>
      <c r="M652" s="90" t="e">
        <f>IF(Worksheets!$AA$24&gt;=K652,Worksheets!$L$45*Worksheets!$AD$29*(1-Worksheets!$AD$29)^('Yield Calculations'!K652-1),0)</f>
        <v>#VALUE!</v>
      </c>
      <c r="N652" s="90" t="e">
        <f>IF(Worksheets!$AA$24&gt;=K652,(Worksheets!$L$45-SUM($N$7:N651))*(((2*Worksheets!$L$44*(1-Worksheets!$L$44)*Worksheets!$AD$29)+(Worksheets!$L$44^2*Worksheets!$AD$29^2))/Worksheets!$L$45),0)</f>
        <v>#VALUE!</v>
      </c>
      <c r="O652" s="90" t="e">
        <f>IF(Worksheets!$AA$24&gt;=K652,(Worksheets!$L$45-SUM($O$7:O651))*((Worksheets!$L$44^3*Worksheets!$AD$29^3+3*Worksheets!$L$44^2*(1-Worksheets!$L$44)*Worksheets!$AD$29^2+3*Worksheets!$L$44*(1-Worksheets!$L$44)^2*Worksheets!$AD$29)/Worksheets!$L$45),0)</f>
        <v>#VALUE!</v>
      </c>
      <c r="P652" s="90" t="e">
        <f>IF(Worksheets!$AA$24&gt;=K652,(Worksheets!$L$45-SUM($P$7:P651))*((Worksheets!$L$44^4*Worksheets!$AD$29^4+4*Worksheets!$L$44^3*(1-Worksheets!$L$44)*Worksheets!$AD$29^3+6*Worksheets!$L$44^2*(1-Worksheets!$L$44)^2*Worksheets!$AD$29^2+4*Worksheets!$L$44*(1-Worksheets!$L$44^3)*Worksheets!$AD$29)/Worksheets!$L$45),0)</f>
        <v>#VALUE!</v>
      </c>
      <c r="Q652" s="90" t="str">
        <f>IF(Worksheets!$I$45='Yield Calculations'!$M$4,'Yield Calculations'!L652*'Yield Calculations'!M652,IF(Worksheets!$I$45='Yield Calculations'!$N$4,'Yield Calculations'!L652*'Yield Calculations'!N652,IF(Worksheets!$I$45='Yield Calculations'!$O$4,'Yield Calculations'!L652*'Yield Calculations'!O652,IF(Worksheets!$I$45='Yield Calculations'!$P$4,'Yield Calculations'!L652*'Yield Calculations'!P652,"Too Many Lanes"))))</f>
        <v>Too Many Lanes</v>
      </c>
      <c r="R652" s="90" t="str">
        <f>IF(Worksheets!$I$45='Yield Calculations'!$M$4,'Yield Calculations'!M652,IF(Worksheets!$I$45='Yield Calculations'!$N$4,'Yield Calculations'!N652,IF(Worksheets!$I$45='Yield Calculations'!$O$4,'Yield Calculations'!O652,IF(Worksheets!$I$45='Yield Calculations'!$P$4,'Yield Calculations'!P652,"Too Many Lanes"))))</f>
        <v>Too Many Lanes</v>
      </c>
    </row>
    <row r="653" spans="1:18">
      <c r="A653" s="83">
        <f t="shared" si="10"/>
        <v>646</v>
      </c>
      <c r="B653" s="83" t="e">
        <f>Worksheets!$S$24*(A653-0.5)</f>
        <v>#VALUE!</v>
      </c>
      <c r="C653" s="90" t="e">
        <f>IF(Worksheets!$V$24&gt;=A653,Worksheets!$G$45*Worksheets!$AD$29*(1-Worksheets!$AD$29)^('Yield Calculations'!A653-1),0)</f>
        <v>#VALUE!</v>
      </c>
      <c r="D653" s="90" t="e">
        <f>IF(Worksheets!$V$24&gt;=A653,(Worksheets!$G$45-SUM($D$7:D652))*(((2*Worksheets!$G$44*(1-Worksheets!$G$44)*Worksheets!$AD$29)+(Worksheets!$G$44^2*Worksheets!$AD$29^2))/Worksheets!$G$45),0)</f>
        <v>#VALUE!</v>
      </c>
      <c r="E653" s="90" t="e">
        <f>IF(Worksheets!$V$24&gt;=A653,(Worksheets!$G$45-SUM($E$7:E652))*((Worksheets!$G$44^3*Worksheets!$AD$29^3+3*Worksheets!$G$44^2*(1-Worksheets!$G$44)*Worksheets!$AD$29^2+3*Worksheets!$G$44*(1-Worksheets!$G$44)^2*Worksheets!$AD$29)/Worksheets!$G$45),0)</f>
        <v>#VALUE!</v>
      </c>
      <c r="F653" s="90" t="e">
        <f>IF(Worksheets!$V$24&gt;=A653,(Worksheets!$G$45-SUM($F$7:F652))*((Worksheets!$G$44^4*Worksheets!$AD$29^4+4*Worksheets!$G$44^3*(1-Worksheets!$G$44)*Worksheets!$AD$29^3+6*Worksheets!$G$44^2*(1-Worksheets!$G$44)^2*Worksheets!$AD$29^2+4*Worksheets!$G$44*(1-Worksheets!$G$44^3)*Worksheets!$AD$29)/Worksheets!$G$45),0)</f>
        <v>#VALUE!</v>
      </c>
      <c r="G653" s="90" t="str">
        <f>IF(Worksheets!$D$45='Yield Calculations'!$C$4,'Yield Calculations'!B653*'Yield Calculations'!C653,IF(Worksheets!$D$45='Yield Calculations'!$D$4,'Yield Calculations'!B653*'Yield Calculations'!D653,IF(Worksheets!$D$45='Yield Calculations'!$E$4,'Yield Calculations'!B653*'Yield Calculations'!E653,IF(Worksheets!$D$45='Yield Calculations'!$F$4,'Yield Calculations'!B653*'Yield Calculations'!F653,"Too Many Lanes"))))</f>
        <v>Too Many Lanes</v>
      </c>
      <c r="H653" s="90" t="str">
        <f>IF(Worksheets!$D$45='Yield Calculations'!$C$4,'Yield Calculations'!C653,IF(Worksheets!$D$45='Yield Calculations'!$D$4,'Yield Calculations'!D653,IF(Worksheets!$D$45='Yield Calculations'!$E$4,'Yield Calculations'!E653,IF(Worksheets!$D$45='Yield Calculations'!$F$4,'Yield Calculations'!F653,"Too Many Lanes"))))</f>
        <v>Too Many Lanes</v>
      </c>
      <c r="K653" s="83">
        <v>646</v>
      </c>
      <c r="L653" s="83" t="e">
        <f>Worksheets!$X$24*(K653-0.5)</f>
        <v>#VALUE!</v>
      </c>
      <c r="M653" s="90" t="e">
        <f>IF(Worksheets!$AA$24&gt;=K653,Worksheets!$L$45*Worksheets!$AD$29*(1-Worksheets!$AD$29)^('Yield Calculations'!K653-1),0)</f>
        <v>#VALUE!</v>
      </c>
      <c r="N653" s="90" t="e">
        <f>IF(Worksheets!$AA$24&gt;=K653,(Worksheets!$L$45-SUM($N$7:N652))*(((2*Worksheets!$L$44*(1-Worksheets!$L$44)*Worksheets!$AD$29)+(Worksheets!$L$44^2*Worksheets!$AD$29^2))/Worksheets!$L$45),0)</f>
        <v>#VALUE!</v>
      </c>
      <c r="O653" s="90" t="e">
        <f>IF(Worksheets!$AA$24&gt;=K653,(Worksheets!$L$45-SUM($O$7:O652))*((Worksheets!$L$44^3*Worksheets!$AD$29^3+3*Worksheets!$L$44^2*(1-Worksheets!$L$44)*Worksheets!$AD$29^2+3*Worksheets!$L$44*(1-Worksheets!$L$44)^2*Worksheets!$AD$29)/Worksheets!$L$45),0)</f>
        <v>#VALUE!</v>
      </c>
      <c r="P653" s="90" t="e">
        <f>IF(Worksheets!$AA$24&gt;=K653,(Worksheets!$L$45-SUM($P$7:P652))*((Worksheets!$L$44^4*Worksheets!$AD$29^4+4*Worksheets!$L$44^3*(1-Worksheets!$L$44)*Worksheets!$AD$29^3+6*Worksheets!$L$44^2*(1-Worksheets!$L$44)^2*Worksheets!$AD$29^2+4*Worksheets!$L$44*(1-Worksheets!$L$44^3)*Worksheets!$AD$29)/Worksheets!$L$45),0)</f>
        <v>#VALUE!</v>
      </c>
      <c r="Q653" s="90" t="str">
        <f>IF(Worksheets!$I$45='Yield Calculations'!$M$4,'Yield Calculations'!L653*'Yield Calculations'!M653,IF(Worksheets!$I$45='Yield Calculations'!$N$4,'Yield Calculations'!L653*'Yield Calculations'!N653,IF(Worksheets!$I$45='Yield Calculations'!$O$4,'Yield Calculations'!L653*'Yield Calculations'!O653,IF(Worksheets!$I$45='Yield Calculations'!$P$4,'Yield Calculations'!L653*'Yield Calculations'!P653,"Too Many Lanes"))))</f>
        <v>Too Many Lanes</v>
      </c>
      <c r="R653" s="90" t="str">
        <f>IF(Worksheets!$I$45='Yield Calculations'!$M$4,'Yield Calculations'!M653,IF(Worksheets!$I$45='Yield Calculations'!$N$4,'Yield Calculations'!N653,IF(Worksheets!$I$45='Yield Calculations'!$O$4,'Yield Calculations'!O653,IF(Worksheets!$I$45='Yield Calculations'!$P$4,'Yield Calculations'!P653,"Too Many Lanes"))))</f>
        <v>Too Many Lanes</v>
      </c>
    </row>
    <row r="654" spans="1:18">
      <c r="A654" s="83">
        <f t="shared" si="10"/>
        <v>647</v>
      </c>
      <c r="B654" s="83" t="e">
        <f>Worksheets!$S$24*(A654-0.5)</f>
        <v>#VALUE!</v>
      </c>
      <c r="C654" s="90" t="e">
        <f>IF(Worksheets!$V$24&gt;=A654,Worksheets!$G$45*Worksheets!$AD$29*(1-Worksheets!$AD$29)^('Yield Calculations'!A654-1),0)</f>
        <v>#VALUE!</v>
      </c>
      <c r="D654" s="90" t="e">
        <f>IF(Worksheets!$V$24&gt;=A654,(Worksheets!$G$45-SUM($D$7:D653))*(((2*Worksheets!$G$44*(1-Worksheets!$G$44)*Worksheets!$AD$29)+(Worksheets!$G$44^2*Worksheets!$AD$29^2))/Worksheets!$G$45),0)</f>
        <v>#VALUE!</v>
      </c>
      <c r="E654" s="90" t="e">
        <f>IF(Worksheets!$V$24&gt;=A654,(Worksheets!$G$45-SUM($E$7:E653))*((Worksheets!$G$44^3*Worksheets!$AD$29^3+3*Worksheets!$G$44^2*(1-Worksheets!$G$44)*Worksheets!$AD$29^2+3*Worksheets!$G$44*(1-Worksheets!$G$44)^2*Worksheets!$AD$29)/Worksheets!$G$45),0)</f>
        <v>#VALUE!</v>
      </c>
      <c r="F654" s="90" t="e">
        <f>IF(Worksheets!$V$24&gt;=A654,(Worksheets!$G$45-SUM($F$7:F653))*((Worksheets!$G$44^4*Worksheets!$AD$29^4+4*Worksheets!$G$44^3*(1-Worksheets!$G$44)*Worksheets!$AD$29^3+6*Worksheets!$G$44^2*(1-Worksheets!$G$44)^2*Worksheets!$AD$29^2+4*Worksheets!$G$44*(1-Worksheets!$G$44^3)*Worksheets!$AD$29)/Worksheets!$G$45),0)</f>
        <v>#VALUE!</v>
      </c>
      <c r="G654" s="90" t="str">
        <f>IF(Worksheets!$D$45='Yield Calculations'!$C$4,'Yield Calculations'!B654*'Yield Calculations'!C654,IF(Worksheets!$D$45='Yield Calculations'!$D$4,'Yield Calculations'!B654*'Yield Calculations'!D654,IF(Worksheets!$D$45='Yield Calculations'!$E$4,'Yield Calculations'!B654*'Yield Calculations'!E654,IF(Worksheets!$D$45='Yield Calculations'!$F$4,'Yield Calculations'!B654*'Yield Calculations'!F654,"Too Many Lanes"))))</f>
        <v>Too Many Lanes</v>
      </c>
      <c r="H654" s="90" t="str">
        <f>IF(Worksheets!$D$45='Yield Calculations'!$C$4,'Yield Calculations'!C654,IF(Worksheets!$D$45='Yield Calculations'!$D$4,'Yield Calculations'!D654,IF(Worksheets!$D$45='Yield Calculations'!$E$4,'Yield Calculations'!E654,IF(Worksheets!$D$45='Yield Calculations'!$F$4,'Yield Calculations'!F654,"Too Many Lanes"))))</f>
        <v>Too Many Lanes</v>
      </c>
      <c r="K654" s="83">
        <v>647</v>
      </c>
      <c r="L654" s="83" t="e">
        <f>Worksheets!$X$24*(K654-0.5)</f>
        <v>#VALUE!</v>
      </c>
      <c r="M654" s="90" t="e">
        <f>IF(Worksheets!$AA$24&gt;=K654,Worksheets!$L$45*Worksheets!$AD$29*(1-Worksheets!$AD$29)^('Yield Calculations'!K654-1),0)</f>
        <v>#VALUE!</v>
      </c>
      <c r="N654" s="90" t="e">
        <f>IF(Worksheets!$AA$24&gt;=K654,(Worksheets!$L$45-SUM($N$7:N653))*(((2*Worksheets!$L$44*(1-Worksheets!$L$44)*Worksheets!$AD$29)+(Worksheets!$L$44^2*Worksheets!$AD$29^2))/Worksheets!$L$45),0)</f>
        <v>#VALUE!</v>
      </c>
      <c r="O654" s="90" t="e">
        <f>IF(Worksheets!$AA$24&gt;=K654,(Worksheets!$L$45-SUM($O$7:O653))*((Worksheets!$L$44^3*Worksheets!$AD$29^3+3*Worksheets!$L$44^2*(1-Worksheets!$L$44)*Worksheets!$AD$29^2+3*Worksheets!$L$44*(1-Worksheets!$L$44)^2*Worksheets!$AD$29)/Worksheets!$L$45),0)</f>
        <v>#VALUE!</v>
      </c>
      <c r="P654" s="90" t="e">
        <f>IF(Worksheets!$AA$24&gt;=K654,(Worksheets!$L$45-SUM($P$7:P653))*((Worksheets!$L$44^4*Worksheets!$AD$29^4+4*Worksheets!$L$44^3*(1-Worksheets!$L$44)*Worksheets!$AD$29^3+6*Worksheets!$L$44^2*(1-Worksheets!$L$44)^2*Worksheets!$AD$29^2+4*Worksheets!$L$44*(1-Worksheets!$L$44^3)*Worksheets!$AD$29)/Worksheets!$L$45),0)</f>
        <v>#VALUE!</v>
      </c>
      <c r="Q654" s="90" t="str">
        <f>IF(Worksheets!$I$45='Yield Calculations'!$M$4,'Yield Calculations'!L654*'Yield Calculations'!M654,IF(Worksheets!$I$45='Yield Calculations'!$N$4,'Yield Calculations'!L654*'Yield Calculations'!N654,IF(Worksheets!$I$45='Yield Calculations'!$O$4,'Yield Calculations'!L654*'Yield Calculations'!O654,IF(Worksheets!$I$45='Yield Calculations'!$P$4,'Yield Calculations'!L654*'Yield Calculations'!P654,"Too Many Lanes"))))</f>
        <v>Too Many Lanes</v>
      </c>
      <c r="R654" s="90" t="str">
        <f>IF(Worksheets!$I$45='Yield Calculations'!$M$4,'Yield Calculations'!M654,IF(Worksheets!$I$45='Yield Calculations'!$N$4,'Yield Calculations'!N654,IF(Worksheets!$I$45='Yield Calculations'!$O$4,'Yield Calculations'!O654,IF(Worksheets!$I$45='Yield Calculations'!$P$4,'Yield Calculations'!P654,"Too Many Lanes"))))</f>
        <v>Too Many Lanes</v>
      </c>
    </row>
    <row r="655" spans="1:18">
      <c r="A655" s="83">
        <f t="shared" si="10"/>
        <v>648</v>
      </c>
      <c r="B655" s="83" t="e">
        <f>Worksheets!$S$24*(A655-0.5)</f>
        <v>#VALUE!</v>
      </c>
      <c r="C655" s="90" t="e">
        <f>IF(Worksheets!$V$24&gt;=A655,Worksheets!$G$45*Worksheets!$AD$29*(1-Worksheets!$AD$29)^('Yield Calculations'!A655-1),0)</f>
        <v>#VALUE!</v>
      </c>
      <c r="D655" s="90" t="e">
        <f>IF(Worksheets!$V$24&gt;=A655,(Worksheets!$G$45-SUM($D$7:D654))*(((2*Worksheets!$G$44*(1-Worksheets!$G$44)*Worksheets!$AD$29)+(Worksheets!$G$44^2*Worksheets!$AD$29^2))/Worksheets!$G$45),0)</f>
        <v>#VALUE!</v>
      </c>
      <c r="E655" s="90" t="e">
        <f>IF(Worksheets!$V$24&gt;=A655,(Worksheets!$G$45-SUM($E$7:E654))*((Worksheets!$G$44^3*Worksheets!$AD$29^3+3*Worksheets!$G$44^2*(1-Worksheets!$G$44)*Worksheets!$AD$29^2+3*Worksheets!$G$44*(1-Worksheets!$G$44)^2*Worksheets!$AD$29)/Worksheets!$G$45),0)</f>
        <v>#VALUE!</v>
      </c>
      <c r="F655" s="90" t="e">
        <f>IF(Worksheets!$V$24&gt;=A655,(Worksheets!$G$45-SUM($F$7:F654))*((Worksheets!$G$44^4*Worksheets!$AD$29^4+4*Worksheets!$G$44^3*(1-Worksheets!$G$44)*Worksheets!$AD$29^3+6*Worksheets!$G$44^2*(1-Worksheets!$G$44)^2*Worksheets!$AD$29^2+4*Worksheets!$G$44*(1-Worksheets!$G$44^3)*Worksheets!$AD$29)/Worksheets!$G$45),0)</f>
        <v>#VALUE!</v>
      </c>
      <c r="G655" s="90" t="str">
        <f>IF(Worksheets!$D$45='Yield Calculations'!$C$4,'Yield Calculations'!B655*'Yield Calculations'!C655,IF(Worksheets!$D$45='Yield Calculations'!$D$4,'Yield Calculations'!B655*'Yield Calculations'!D655,IF(Worksheets!$D$45='Yield Calculations'!$E$4,'Yield Calculations'!B655*'Yield Calculations'!E655,IF(Worksheets!$D$45='Yield Calculations'!$F$4,'Yield Calculations'!B655*'Yield Calculations'!F655,"Too Many Lanes"))))</f>
        <v>Too Many Lanes</v>
      </c>
      <c r="H655" s="90" t="str">
        <f>IF(Worksheets!$D$45='Yield Calculations'!$C$4,'Yield Calculations'!C655,IF(Worksheets!$D$45='Yield Calculations'!$D$4,'Yield Calculations'!D655,IF(Worksheets!$D$45='Yield Calculations'!$E$4,'Yield Calculations'!E655,IF(Worksheets!$D$45='Yield Calculations'!$F$4,'Yield Calculations'!F655,"Too Many Lanes"))))</f>
        <v>Too Many Lanes</v>
      </c>
      <c r="K655" s="83">
        <v>648</v>
      </c>
      <c r="L655" s="83" t="e">
        <f>Worksheets!$X$24*(K655-0.5)</f>
        <v>#VALUE!</v>
      </c>
      <c r="M655" s="90" t="e">
        <f>IF(Worksheets!$AA$24&gt;=K655,Worksheets!$L$45*Worksheets!$AD$29*(1-Worksheets!$AD$29)^('Yield Calculations'!K655-1),0)</f>
        <v>#VALUE!</v>
      </c>
      <c r="N655" s="90" t="e">
        <f>IF(Worksheets!$AA$24&gt;=K655,(Worksheets!$L$45-SUM($N$7:N654))*(((2*Worksheets!$L$44*(1-Worksheets!$L$44)*Worksheets!$AD$29)+(Worksheets!$L$44^2*Worksheets!$AD$29^2))/Worksheets!$L$45),0)</f>
        <v>#VALUE!</v>
      </c>
      <c r="O655" s="90" t="e">
        <f>IF(Worksheets!$AA$24&gt;=K655,(Worksheets!$L$45-SUM($O$7:O654))*((Worksheets!$L$44^3*Worksheets!$AD$29^3+3*Worksheets!$L$44^2*(1-Worksheets!$L$44)*Worksheets!$AD$29^2+3*Worksheets!$L$44*(1-Worksheets!$L$44)^2*Worksheets!$AD$29)/Worksheets!$L$45),0)</f>
        <v>#VALUE!</v>
      </c>
      <c r="P655" s="90" t="e">
        <f>IF(Worksheets!$AA$24&gt;=K655,(Worksheets!$L$45-SUM($P$7:P654))*((Worksheets!$L$44^4*Worksheets!$AD$29^4+4*Worksheets!$L$44^3*(1-Worksheets!$L$44)*Worksheets!$AD$29^3+6*Worksheets!$L$44^2*(1-Worksheets!$L$44)^2*Worksheets!$AD$29^2+4*Worksheets!$L$44*(1-Worksheets!$L$44^3)*Worksheets!$AD$29)/Worksheets!$L$45),0)</f>
        <v>#VALUE!</v>
      </c>
      <c r="Q655" s="90" t="str">
        <f>IF(Worksheets!$I$45='Yield Calculations'!$M$4,'Yield Calculations'!L655*'Yield Calculations'!M655,IF(Worksheets!$I$45='Yield Calculations'!$N$4,'Yield Calculations'!L655*'Yield Calculations'!N655,IF(Worksheets!$I$45='Yield Calculations'!$O$4,'Yield Calculations'!L655*'Yield Calculations'!O655,IF(Worksheets!$I$45='Yield Calculations'!$P$4,'Yield Calculations'!L655*'Yield Calculations'!P655,"Too Many Lanes"))))</f>
        <v>Too Many Lanes</v>
      </c>
      <c r="R655" s="90" t="str">
        <f>IF(Worksheets!$I$45='Yield Calculations'!$M$4,'Yield Calculations'!M655,IF(Worksheets!$I$45='Yield Calculations'!$N$4,'Yield Calculations'!N655,IF(Worksheets!$I$45='Yield Calculations'!$O$4,'Yield Calculations'!O655,IF(Worksheets!$I$45='Yield Calculations'!$P$4,'Yield Calculations'!P655,"Too Many Lanes"))))</f>
        <v>Too Many Lanes</v>
      </c>
    </row>
    <row r="656" spans="1:18">
      <c r="A656" s="83">
        <f t="shared" si="10"/>
        <v>649</v>
      </c>
      <c r="B656" s="83" t="e">
        <f>Worksheets!$S$24*(A656-0.5)</f>
        <v>#VALUE!</v>
      </c>
      <c r="C656" s="90" t="e">
        <f>IF(Worksheets!$V$24&gt;=A656,Worksheets!$G$45*Worksheets!$AD$29*(1-Worksheets!$AD$29)^('Yield Calculations'!A656-1),0)</f>
        <v>#VALUE!</v>
      </c>
      <c r="D656" s="90" t="e">
        <f>IF(Worksheets!$V$24&gt;=A656,(Worksheets!$G$45-SUM($D$7:D655))*(((2*Worksheets!$G$44*(1-Worksheets!$G$44)*Worksheets!$AD$29)+(Worksheets!$G$44^2*Worksheets!$AD$29^2))/Worksheets!$G$45),0)</f>
        <v>#VALUE!</v>
      </c>
      <c r="E656" s="90" t="e">
        <f>IF(Worksheets!$V$24&gt;=A656,(Worksheets!$G$45-SUM($E$7:E655))*((Worksheets!$G$44^3*Worksheets!$AD$29^3+3*Worksheets!$G$44^2*(1-Worksheets!$G$44)*Worksheets!$AD$29^2+3*Worksheets!$G$44*(1-Worksheets!$G$44)^2*Worksheets!$AD$29)/Worksheets!$G$45),0)</f>
        <v>#VALUE!</v>
      </c>
      <c r="F656" s="90" t="e">
        <f>IF(Worksheets!$V$24&gt;=A656,(Worksheets!$G$45-SUM($F$7:F655))*((Worksheets!$G$44^4*Worksheets!$AD$29^4+4*Worksheets!$G$44^3*(1-Worksheets!$G$44)*Worksheets!$AD$29^3+6*Worksheets!$G$44^2*(1-Worksheets!$G$44)^2*Worksheets!$AD$29^2+4*Worksheets!$G$44*(1-Worksheets!$G$44^3)*Worksheets!$AD$29)/Worksheets!$G$45),0)</f>
        <v>#VALUE!</v>
      </c>
      <c r="G656" s="90" t="str">
        <f>IF(Worksheets!$D$45='Yield Calculations'!$C$4,'Yield Calculations'!B656*'Yield Calculations'!C656,IF(Worksheets!$D$45='Yield Calculations'!$D$4,'Yield Calculations'!B656*'Yield Calculations'!D656,IF(Worksheets!$D$45='Yield Calculations'!$E$4,'Yield Calculations'!B656*'Yield Calculations'!E656,IF(Worksheets!$D$45='Yield Calculations'!$F$4,'Yield Calculations'!B656*'Yield Calculations'!F656,"Too Many Lanes"))))</f>
        <v>Too Many Lanes</v>
      </c>
      <c r="H656" s="90" t="str">
        <f>IF(Worksheets!$D$45='Yield Calculations'!$C$4,'Yield Calculations'!C656,IF(Worksheets!$D$45='Yield Calculations'!$D$4,'Yield Calculations'!D656,IF(Worksheets!$D$45='Yield Calculations'!$E$4,'Yield Calculations'!E656,IF(Worksheets!$D$45='Yield Calculations'!$F$4,'Yield Calculations'!F656,"Too Many Lanes"))))</f>
        <v>Too Many Lanes</v>
      </c>
      <c r="K656" s="83">
        <v>649</v>
      </c>
      <c r="L656" s="83" t="e">
        <f>Worksheets!$X$24*(K656-0.5)</f>
        <v>#VALUE!</v>
      </c>
      <c r="M656" s="90" t="e">
        <f>IF(Worksheets!$AA$24&gt;=K656,Worksheets!$L$45*Worksheets!$AD$29*(1-Worksheets!$AD$29)^('Yield Calculations'!K656-1),0)</f>
        <v>#VALUE!</v>
      </c>
      <c r="N656" s="90" t="e">
        <f>IF(Worksheets!$AA$24&gt;=K656,(Worksheets!$L$45-SUM($N$7:N655))*(((2*Worksheets!$L$44*(1-Worksheets!$L$44)*Worksheets!$AD$29)+(Worksheets!$L$44^2*Worksheets!$AD$29^2))/Worksheets!$L$45),0)</f>
        <v>#VALUE!</v>
      </c>
      <c r="O656" s="90" t="e">
        <f>IF(Worksheets!$AA$24&gt;=K656,(Worksheets!$L$45-SUM($O$7:O655))*((Worksheets!$L$44^3*Worksheets!$AD$29^3+3*Worksheets!$L$44^2*(1-Worksheets!$L$44)*Worksheets!$AD$29^2+3*Worksheets!$L$44*(1-Worksheets!$L$44)^2*Worksheets!$AD$29)/Worksheets!$L$45),0)</f>
        <v>#VALUE!</v>
      </c>
      <c r="P656" s="90" t="e">
        <f>IF(Worksheets!$AA$24&gt;=K656,(Worksheets!$L$45-SUM($P$7:P655))*((Worksheets!$L$44^4*Worksheets!$AD$29^4+4*Worksheets!$L$44^3*(1-Worksheets!$L$44)*Worksheets!$AD$29^3+6*Worksheets!$L$44^2*(1-Worksheets!$L$44)^2*Worksheets!$AD$29^2+4*Worksheets!$L$44*(1-Worksheets!$L$44^3)*Worksheets!$AD$29)/Worksheets!$L$45),0)</f>
        <v>#VALUE!</v>
      </c>
      <c r="Q656" s="90" t="str">
        <f>IF(Worksheets!$I$45='Yield Calculations'!$M$4,'Yield Calculations'!L656*'Yield Calculations'!M656,IF(Worksheets!$I$45='Yield Calculations'!$N$4,'Yield Calculations'!L656*'Yield Calculations'!N656,IF(Worksheets!$I$45='Yield Calculations'!$O$4,'Yield Calculations'!L656*'Yield Calculations'!O656,IF(Worksheets!$I$45='Yield Calculations'!$P$4,'Yield Calculations'!L656*'Yield Calculations'!P656,"Too Many Lanes"))))</f>
        <v>Too Many Lanes</v>
      </c>
      <c r="R656" s="90" t="str">
        <f>IF(Worksheets!$I$45='Yield Calculations'!$M$4,'Yield Calculations'!M656,IF(Worksheets!$I$45='Yield Calculations'!$N$4,'Yield Calculations'!N656,IF(Worksheets!$I$45='Yield Calculations'!$O$4,'Yield Calculations'!O656,IF(Worksheets!$I$45='Yield Calculations'!$P$4,'Yield Calculations'!P656,"Too Many Lanes"))))</f>
        <v>Too Many Lanes</v>
      </c>
    </row>
    <row r="657" spans="1:18">
      <c r="A657" s="83">
        <f t="shared" si="10"/>
        <v>650</v>
      </c>
      <c r="B657" s="83" t="e">
        <f>Worksheets!$S$24*(A657-0.5)</f>
        <v>#VALUE!</v>
      </c>
      <c r="C657" s="90" t="e">
        <f>IF(Worksheets!$V$24&gt;=A657,Worksheets!$G$45*Worksheets!$AD$29*(1-Worksheets!$AD$29)^('Yield Calculations'!A657-1),0)</f>
        <v>#VALUE!</v>
      </c>
      <c r="D657" s="90" t="e">
        <f>IF(Worksheets!$V$24&gt;=A657,(Worksheets!$G$45-SUM($D$7:D656))*(((2*Worksheets!$G$44*(1-Worksheets!$G$44)*Worksheets!$AD$29)+(Worksheets!$G$44^2*Worksheets!$AD$29^2))/Worksheets!$G$45),0)</f>
        <v>#VALUE!</v>
      </c>
      <c r="E657" s="90" t="e">
        <f>IF(Worksheets!$V$24&gt;=A657,(Worksheets!$G$45-SUM($E$7:E656))*((Worksheets!$G$44^3*Worksheets!$AD$29^3+3*Worksheets!$G$44^2*(1-Worksheets!$G$44)*Worksheets!$AD$29^2+3*Worksheets!$G$44*(1-Worksheets!$G$44)^2*Worksheets!$AD$29)/Worksheets!$G$45),0)</f>
        <v>#VALUE!</v>
      </c>
      <c r="F657" s="90" t="e">
        <f>IF(Worksheets!$V$24&gt;=A657,(Worksheets!$G$45-SUM($F$7:F656))*((Worksheets!$G$44^4*Worksheets!$AD$29^4+4*Worksheets!$G$44^3*(1-Worksheets!$G$44)*Worksheets!$AD$29^3+6*Worksheets!$G$44^2*(1-Worksheets!$G$44)^2*Worksheets!$AD$29^2+4*Worksheets!$G$44*(1-Worksheets!$G$44^3)*Worksheets!$AD$29)/Worksheets!$G$45),0)</f>
        <v>#VALUE!</v>
      </c>
      <c r="G657" s="90" t="str">
        <f>IF(Worksheets!$D$45='Yield Calculations'!$C$4,'Yield Calculations'!B657*'Yield Calculations'!C657,IF(Worksheets!$D$45='Yield Calculations'!$D$4,'Yield Calculations'!B657*'Yield Calculations'!D657,IF(Worksheets!$D$45='Yield Calculations'!$E$4,'Yield Calculations'!B657*'Yield Calculations'!E657,IF(Worksheets!$D$45='Yield Calculations'!$F$4,'Yield Calculations'!B657*'Yield Calculations'!F657,"Too Many Lanes"))))</f>
        <v>Too Many Lanes</v>
      </c>
      <c r="H657" s="90" t="str">
        <f>IF(Worksheets!$D$45='Yield Calculations'!$C$4,'Yield Calculations'!C657,IF(Worksheets!$D$45='Yield Calculations'!$D$4,'Yield Calculations'!D657,IF(Worksheets!$D$45='Yield Calculations'!$E$4,'Yield Calculations'!E657,IF(Worksheets!$D$45='Yield Calculations'!$F$4,'Yield Calculations'!F657,"Too Many Lanes"))))</f>
        <v>Too Many Lanes</v>
      </c>
      <c r="K657" s="83">
        <v>650</v>
      </c>
      <c r="L657" s="83" t="e">
        <f>Worksheets!$X$24*(K657-0.5)</f>
        <v>#VALUE!</v>
      </c>
      <c r="M657" s="90" t="e">
        <f>IF(Worksheets!$AA$24&gt;=K657,Worksheets!$L$45*Worksheets!$AD$29*(1-Worksheets!$AD$29)^('Yield Calculations'!K657-1),0)</f>
        <v>#VALUE!</v>
      </c>
      <c r="N657" s="90" t="e">
        <f>IF(Worksheets!$AA$24&gt;=K657,(Worksheets!$L$45-SUM($N$7:N656))*(((2*Worksheets!$L$44*(1-Worksheets!$L$44)*Worksheets!$AD$29)+(Worksheets!$L$44^2*Worksheets!$AD$29^2))/Worksheets!$L$45),0)</f>
        <v>#VALUE!</v>
      </c>
      <c r="O657" s="90" t="e">
        <f>IF(Worksheets!$AA$24&gt;=K657,(Worksheets!$L$45-SUM($O$7:O656))*((Worksheets!$L$44^3*Worksheets!$AD$29^3+3*Worksheets!$L$44^2*(1-Worksheets!$L$44)*Worksheets!$AD$29^2+3*Worksheets!$L$44*(1-Worksheets!$L$44)^2*Worksheets!$AD$29)/Worksheets!$L$45),0)</f>
        <v>#VALUE!</v>
      </c>
      <c r="P657" s="90" t="e">
        <f>IF(Worksheets!$AA$24&gt;=K657,(Worksheets!$L$45-SUM($P$7:P656))*((Worksheets!$L$44^4*Worksheets!$AD$29^4+4*Worksheets!$L$44^3*(1-Worksheets!$L$44)*Worksheets!$AD$29^3+6*Worksheets!$L$44^2*(1-Worksheets!$L$44)^2*Worksheets!$AD$29^2+4*Worksheets!$L$44*(1-Worksheets!$L$44^3)*Worksheets!$AD$29)/Worksheets!$L$45),0)</f>
        <v>#VALUE!</v>
      </c>
      <c r="Q657" s="90" t="str">
        <f>IF(Worksheets!$I$45='Yield Calculations'!$M$4,'Yield Calculations'!L657*'Yield Calculations'!M657,IF(Worksheets!$I$45='Yield Calculations'!$N$4,'Yield Calculations'!L657*'Yield Calculations'!N657,IF(Worksheets!$I$45='Yield Calculations'!$O$4,'Yield Calculations'!L657*'Yield Calculations'!O657,IF(Worksheets!$I$45='Yield Calculations'!$P$4,'Yield Calculations'!L657*'Yield Calculations'!P657,"Too Many Lanes"))))</f>
        <v>Too Many Lanes</v>
      </c>
      <c r="R657" s="90" t="str">
        <f>IF(Worksheets!$I$45='Yield Calculations'!$M$4,'Yield Calculations'!M657,IF(Worksheets!$I$45='Yield Calculations'!$N$4,'Yield Calculations'!N657,IF(Worksheets!$I$45='Yield Calculations'!$O$4,'Yield Calculations'!O657,IF(Worksheets!$I$45='Yield Calculations'!$P$4,'Yield Calculations'!P657,"Too Many Lanes"))))</f>
        <v>Too Many Lanes</v>
      </c>
    </row>
    <row r="658" spans="1:18">
      <c r="A658" s="83">
        <f t="shared" si="10"/>
        <v>651</v>
      </c>
      <c r="B658" s="83" t="e">
        <f>Worksheets!$S$24*(A658-0.5)</f>
        <v>#VALUE!</v>
      </c>
      <c r="C658" s="90" t="e">
        <f>IF(Worksheets!$V$24&gt;=A658,Worksheets!$G$45*Worksheets!$AD$29*(1-Worksheets!$AD$29)^('Yield Calculations'!A658-1),0)</f>
        <v>#VALUE!</v>
      </c>
      <c r="D658" s="90" t="e">
        <f>IF(Worksheets!$V$24&gt;=A658,(Worksheets!$G$45-SUM($D$7:D657))*(((2*Worksheets!$G$44*(1-Worksheets!$G$44)*Worksheets!$AD$29)+(Worksheets!$G$44^2*Worksheets!$AD$29^2))/Worksheets!$G$45),0)</f>
        <v>#VALUE!</v>
      </c>
      <c r="E658" s="90" t="e">
        <f>IF(Worksheets!$V$24&gt;=A658,(Worksheets!$G$45-SUM($E$7:E657))*((Worksheets!$G$44^3*Worksheets!$AD$29^3+3*Worksheets!$G$44^2*(1-Worksheets!$G$44)*Worksheets!$AD$29^2+3*Worksheets!$G$44*(1-Worksheets!$G$44)^2*Worksheets!$AD$29)/Worksheets!$G$45),0)</f>
        <v>#VALUE!</v>
      </c>
      <c r="F658" s="90" t="e">
        <f>IF(Worksheets!$V$24&gt;=A658,(Worksheets!$G$45-SUM($F$7:F657))*((Worksheets!$G$44^4*Worksheets!$AD$29^4+4*Worksheets!$G$44^3*(1-Worksheets!$G$44)*Worksheets!$AD$29^3+6*Worksheets!$G$44^2*(1-Worksheets!$G$44)^2*Worksheets!$AD$29^2+4*Worksheets!$G$44*(1-Worksheets!$G$44^3)*Worksheets!$AD$29)/Worksheets!$G$45),0)</f>
        <v>#VALUE!</v>
      </c>
      <c r="G658" s="90" t="str">
        <f>IF(Worksheets!$D$45='Yield Calculations'!$C$4,'Yield Calculations'!B658*'Yield Calculations'!C658,IF(Worksheets!$D$45='Yield Calculations'!$D$4,'Yield Calculations'!B658*'Yield Calculations'!D658,IF(Worksheets!$D$45='Yield Calculations'!$E$4,'Yield Calculations'!B658*'Yield Calculations'!E658,IF(Worksheets!$D$45='Yield Calculations'!$F$4,'Yield Calculations'!B658*'Yield Calculations'!F658,"Too Many Lanes"))))</f>
        <v>Too Many Lanes</v>
      </c>
      <c r="H658" s="90" t="str">
        <f>IF(Worksheets!$D$45='Yield Calculations'!$C$4,'Yield Calculations'!C658,IF(Worksheets!$D$45='Yield Calculations'!$D$4,'Yield Calculations'!D658,IF(Worksheets!$D$45='Yield Calculations'!$E$4,'Yield Calculations'!E658,IF(Worksheets!$D$45='Yield Calculations'!$F$4,'Yield Calculations'!F658,"Too Many Lanes"))))</f>
        <v>Too Many Lanes</v>
      </c>
      <c r="K658" s="83">
        <v>651</v>
      </c>
      <c r="L658" s="83" t="e">
        <f>Worksheets!$X$24*(K658-0.5)</f>
        <v>#VALUE!</v>
      </c>
      <c r="M658" s="90" t="e">
        <f>IF(Worksheets!$AA$24&gt;=K658,Worksheets!$L$45*Worksheets!$AD$29*(1-Worksheets!$AD$29)^('Yield Calculations'!K658-1),0)</f>
        <v>#VALUE!</v>
      </c>
      <c r="N658" s="90" t="e">
        <f>IF(Worksheets!$AA$24&gt;=K658,(Worksheets!$L$45-SUM($N$7:N657))*(((2*Worksheets!$L$44*(1-Worksheets!$L$44)*Worksheets!$AD$29)+(Worksheets!$L$44^2*Worksheets!$AD$29^2))/Worksheets!$L$45),0)</f>
        <v>#VALUE!</v>
      </c>
      <c r="O658" s="90" t="e">
        <f>IF(Worksheets!$AA$24&gt;=K658,(Worksheets!$L$45-SUM($O$7:O657))*((Worksheets!$L$44^3*Worksheets!$AD$29^3+3*Worksheets!$L$44^2*(1-Worksheets!$L$44)*Worksheets!$AD$29^2+3*Worksheets!$L$44*(1-Worksheets!$L$44)^2*Worksheets!$AD$29)/Worksheets!$L$45),0)</f>
        <v>#VALUE!</v>
      </c>
      <c r="P658" s="90" t="e">
        <f>IF(Worksheets!$AA$24&gt;=K658,(Worksheets!$L$45-SUM($P$7:P657))*((Worksheets!$L$44^4*Worksheets!$AD$29^4+4*Worksheets!$L$44^3*(1-Worksheets!$L$44)*Worksheets!$AD$29^3+6*Worksheets!$L$44^2*(1-Worksheets!$L$44)^2*Worksheets!$AD$29^2+4*Worksheets!$L$44*(1-Worksheets!$L$44^3)*Worksheets!$AD$29)/Worksheets!$L$45),0)</f>
        <v>#VALUE!</v>
      </c>
      <c r="Q658" s="90" t="str">
        <f>IF(Worksheets!$I$45='Yield Calculations'!$M$4,'Yield Calculations'!L658*'Yield Calculations'!M658,IF(Worksheets!$I$45='Yield Calculations'!$N$4,'Yield Calculations'!L658*'Yield Calculations'!N658,IF(Worksheets!$I$45='Yield Calculations'!$O$4,'Yield Calculations'!L658*'Yield Calculations'!O658,IF(Worksheets!$I$45='Yield Calculations'!$P$4,'Yield Calculations'!L658*'Yield Calculations'!P658,"Too Many Lanes"))))</f>
        <v>Too Many Lanes</v>
      </c>
      <c r="R658" s="90" t="str">
        <f>IF(Worksheets!$I$45='Yield Calculations'!$M$4,'Yield Calculations'!M658,IF(Worksheets!$I$45='Yield Calculations'!$N$4,'Yield Calculations'!N658,IF(Worksheets!$I$45='Yield Calculations'!$O$4,'Yield Calculations'!O658,IF(Worksheets!$I$45='Yield Calculations'!$P$4,'Yield Calculations'!P658,"Too Many Lanes"))))</f>
        <v>Too Many Lanes</v>
      </c>
    </row>
    <row r="659" spans="1:18">
      <c r="A659" s="83">
        <f t="shared" si="10"/>
        <v>652</v>
      </c>
      <c r="B659" s="83" t="e">
        <f>Worksheets!$S$24*(A659-0.5)</f>
        <v>#VALUE!</v>
      </c>
      <c r="C659" s="90" t="e">
        <f>IF(Worksheets!$V$24&gt;=A659,Worksheets!$G$45*Worksheets!$AD$29*(1-Worksheets!$AD$29)^('Yield Calculations'!A659-1),0)</f>
        <v>#VALUE!</v>
      </c>
      <c r="D659" s="90" t="e">
        <f>IF(Worksheets!$V$24&gt;=A659,(Worksheets!$G$45-SUM($D$7:D658))*(((2*Worksheets!$G$44*(1-Worksheets!$G$44)*Worksheets!$AD$29)+(Worksheets!$G$44^2*Worksheets!$AD$29^2))/Worksheets!$G$45),0)</f>
        <v>#VALUE!</v>
      </c>
      <c r="E659" s="90" t="e">
        <f>IF(Worksheets!$V$24&gt;=A659,(Worksheets!$G$45-SUM($E$7:E658))*((Worksheets!$G$44^3*Worksheets!$AD$29^3+3*Worksheets!$G$44^2*(1-Worksheets!$G$44)*Worksheets!$AD$29^2+3*Worksheets!$G$44*(1-Worksheets!$G$44)^2*Worksheets!$AD$29)/Worksheets!$G$45),0)</f>
        <v>#VALUE!</v>
      </c>
      <c r="F659" s="90" t="e">
        <f>IF(Worksheets!$V$24&gt;=A659,(Worksheets!$G$45-SUM($F$7:F658))*((Worksheets!$G$44^4*Worksheets!$AD$29^4+4*Worksheets!$G$44^3*(1-Worksheets!$G$44)*Worksheets!$AD$29^3+6*Worksheets!$G$44^2*(1-Worksheets!$G$44)^2*Worksheets!$AD$29^2+4*Worksheets!$G$44*(1-Worksheets!$G$44^3)*Worksheets!$AD$29)/Worksheets!$G$45),0)</f>
        <v>#VALUE!</v>
      </c>
      <c r="G659" s="90" t="str">
        <f>IF(Worksheets!$D$45='Yield Calculations'!$C$4,'Yield Calculations'!B659*'Yield Calculations'!C659,IF(Worksheets!$D$45='Yield Calculations'!$D$4,'Yield Calculations'!B659*'Yield Calculations'!D659,IF(Worksheets!$D$45='Yield Calculations'!$E$4,'Yield Calculations'!B659*'Yield Calculations'!E659,IF(Worksheets!$D$45='Yield Calculations'!$F$4,'Yield Calculations'!B659*'Yield Calculations'!F659,"Too Many Lanes"))))</f>
        <v>Too Many Lanes</v>
      </c>
      <c r="H659" s="90" t="str">
        <f>IF(Worksheets!$D$45='Yield Calculations'!$C$4,'Yield Calculations'!C659,IF(Worksheets!$D$45='Yield Calculations'!$D$4,'Yield Calculations'!D659,IF(Worksheets!$D$45='Yield Calculations'!$E$4,'Yield Calculations'!E659,IF(Worksheets!$D$45='Yield Calculations'!$F$4,'Yield Calculations'!F659,"Too Many Lanes"))))</f>
        <v>Too Many Lanes</v>
      </c>
      <c r="K659" s="83">
        <v>652</v>
      </c>
      <c r="L659" s="83" t="e">
        <f>Worksheets!$X$24*(K659-0.5)</f>
        <v>#VALUE!</v>
      </c>
      <c r="M659" s="90" t="e">
        <f>IF(Worksheets!$AA$24&gt;=K659,Worksheets!$L$45*Worksheets!$AD$29*(1-Worksheets!$AD$29)^('Yield Calculations'!K659-1),0)</f>
        <v>#VALUE!</v>
      </c>
      <c r="N659" s="90" t="e">
        <f>IF(Worksheets!$AA$24&gt;=K659,(Worksheets!$L$45-SUM($N$7:N658))*(((2*Worksheets!$L$44*(1-Worksheets!$L$44)*Worksheets!$AD$29)+(Worksheets!$L$44^2*Worksheets!$AD$29^2))/Worksheets!$L$45),0)</f>
        <v>#VALUE!</v>
      </c>
      <c r="O659" s="90" t="e">
        <f>IF(Worksheets!$AA$24&gt;=K659,(Worksheets!$L$45-SUM($O$7:O658))*((Worksheets!$L$44^3*Worksheets!$AD$29^3+3*Worksheets!$L$44^2*(1-Worksheets!$L$44)*Worksheets!$AD$29^2+3*Worksheets!$L$44*(1-Worksheets!$L$44)^2*Worksheets!$AD$29)/Worksheets!$L$45),0)</f>
        <v>#VALUE!</v>
      </c>
      <c r="P659" s="90" t="e">
        <f>IF(Worksheets!$AA$24&gt;=K659,(Worksheets!$L$45-SUM($P$7:P658))*((Worksheets!$L$44^4*Worksheets!$AD$29^4+4*Worksheets!$L$44^3*(1-Worksheets!$L$44)*Worksheets!$AD$29^3+6*Worksheets!$L$44^2*(1-Worksheets!$L$44)^2*Worksheets!$AD$29^2+4*Worksheets!$L$44*(1-Worksheets!$L$44^3)*Worksheets!$AD$29)/Worksheets!$L$45),0)</f>
        <v>#VALUE!</v>
      </c>
      <c r="Q659" s="90" t="str">
        <f>IF(Worksheets!$I$45='Yield Calculations'!$M$4,'Yield Calculations'!L659*'Yield Calculations'!M659,IF(Worksheets!$I$45='Yield Calculations'!$N$4,'Yield Calculations'!L659*'Yield Calculations'!N659,IF(Worksheets!$I$45='Yield Calculations'!$O$4,'Yield Calculations'!L659*'Yield Calculations'!O659,IF(Worksheets!$I$45='Yield Calculations'!$P$4,'Yield Calculations'!L659*'Yield Calculations'!P659,"Too Many Lanes"))))</f>
        <v>Too Many Lanes</v>
      </c>
      <c r="R659" s="90" t="str">
        <f>IF(Worksheets!$I$45='Yield Calculations'!$M$4,'Yield Calculations'!M659,IF(Worksheets!$I$45='Yield Calculations'!$N$4,'Yield Calculations'!N659,IF(Worksheets!$I$45='Yield Calculations'!$O$4,'Yield Calculations'!O659,IF(Worksheets!$I$45='Yield Calculations'!$P$4,'Yield Calculations'!P659,"Too Many Lanes"))))</f>
        <v>Too Many Lanes</v>
      </c>
    </row>
    <row r="660" spans="1:18">
      <c r="A660" s="83">
        <f t="shared" si="10"/>
        <v>653</v>
      </c>
      <c r="B660" s="83" t="e">
        <f>Worksheets!$S$24*(A660-0.5)</f>
        <v>#VALUE!</v>
      </c>
      <c r="C660" s="90" t="e">
        <f>IF(Worksheets!$V$24&gt;=A660,Worksheets!$G$45*Worksheets!$AD$29*(1-Worksheets!$AD$29)^('Yield Calculations'!A660-1),0)</f>
        <v>#VALUE!</v>
      </c>
      <c r="D660" s="90" t="e">
        <f>IF(Worksheets!$V$24&gt;=A660,(Worksheets!$G$45-SUM($D$7:D659))*(((2*Worksheets!$G$44*(1-Worksheets!$G$44)*Worksheets!$AD$29)+(Worksheets!$G$44^2*Worksheets!$AD$29^2))/Worksheets!$G$45),0)</f>
        <v>#VALUE!</v>
      </c>
      <c r="E660" s="90" t="e">
        <f>IF(Worksheets!$V$24&gt;=A660,(Worksheets!$G$45-SUM($E$7:E659))*((Worksheets!$G$44^3*Worksheets!$AD$29^3+3*Worksheets!$G$44^2*(1-Worksheets!$G$44)*Worksheets!$AD$29^2+3*Worksheets!$G$44*(1-Worksheets!$G$44)^2*Worksheets!$AD$29)/Worksheets!$G$45),0)</f>
        <v>#VALUE!</v>
      </c>
      <c r="F660" s="90" t="e">
        <f>IF(Worksheets!$V$24&gt;=A660,(Worksheets!$G$45-SUM($F$7:F659))*((Worksheets!$G$44^4*Worksheets!$AD$29^4+4*Worksheets!$G$44^3*(1-Worksheets!$G$44)*Worksheets!$AD$29^3+6*Worksheets!$G$44^2*(1-Worksheets!$G$44)^2*Worksheets!$AD$29^2+4*Worksheets!$G$44*(1-Worksheets!$G$44^3)*Worksheets!$AD$29)/Worksheets!$G$45),0)</f>
        <v>#VALUE!</v>
      </c>
      <c r="G660" s="90" t="str">
        <f>IF(Worksheets!$D$45='Yield Calculations'!$C$4,'Yield Calculations'!B660*'Yield Calculations'!C660,IF(Worksheets!$D$45='Yield Calculations'!$D$4,'Yield Calculations'!B660*'Yield Calculations'!D660,IF(Worksheets!$D$45='Yield Calculations'!$E$4,'Yield Calculations'!B660*'Yield Calculations'!E660,IF(Worksheets!$D$45='Yield Calculations'!$F$4,'Yield Calculations'!B660*'Yield Calculations'!F660,"Too Many Lanes"))))</f>
        <v>Too Many Lanes</v>
      </c>
      <c r="H660" s="90" t="str">
        <f>IF(Worksheets!$D$45='Yield Calculations'!$C$4,'Yield Calculations'!C660,IF(Worksheets!$D$45='Yield Calculations'!$D$4,'Yield Calculations'!D660,IF(Worksheets!$D$45='Yield Calculations'!$E$4,'Yield Calculations'!E660,IF(Worksheets!$D$45='Yield Calculations'!$F$4,'Yield Calculations'!F660,"Too Many Lanes"))))</f>
        <v>Too Many Lanes</v>
      </c>
      <c r="K660" s="83">
        <v>653</v>
      </c>
      <c r="L660" s="83" t="e">
        <f>Worksheets!$X$24*(K660-0.5)</f>
        <v>#VALUE!</v>
      </c>
      <c r="M660" s="90" t="e">
        <f>IF(Worksheets!$AA$24&gt;=K660,Worksheets!$L$45*Worksheets!$AD$29*(1-Worksheets!$AD$29)^('Yield Calculations'!K660-1),0)</f>
        <v>#VALUE!</v>
      </c>
      <c r="N660" s="90" t="e">
        <f>IF(Worksheets!$AA$24&gt;=K660,(Worksheets!$L$45-SUM($N$7:N659))*(((2*Worksheets!$L$44*(1-Worksheets!$L$44)*Worksheets!$AD$29)+(Worksheets!$L$44^2*Worksheets!$AD$29^2))/Worksheets!$L$45),0)</f>
        <v>#VALUE!</v>
      </c>
      <c r="O660" s="90" t="e">
        <f>IF(Worksheets!$AA$24&gt;=K660,(Worksheets!$L$45-SUM($O$7:O659))*((Worksheets!$L$44^3*Worksheets!$AD$29^3+3*Worksheets!$L$44^2*(1-Worksheets!$L$44)*Worksheets!$AD$29^2+3*Worksheets!$L$44*(1-Worksheets!$L$44)^2*Worksheets!$AD$29)/Worksheets!$L$45),0)</f>
        <v>#VALUE!</v>
      </c>
      <c r="P660" s="90" t="e">
        <f>IF(Worksheets!$AA$24&gt;=K660,(Worksheets!$L$45-SUM($P$7:P659))*((Worksheets!$L$44^4*Worksheets!$AD$29^4+4*Worksheets!$L$44^3*(1-Worksheets!$L$44)*Worksheets!$AD$29^3+6*Worksheets!$L$44^2*(1-Worksheets!$L$44)^2*Worksheets!$AD$29^2+4*Worksheets!$L$44*(1-Worksheets!$L$44^3)*Worksheets!$AD$29)/Worksheets!$L$45),0)</f>
        <v>#VALUE!</v>
      </c>
      <c r="Q660" s="90" t="str">
        <f>IF(Worksheets!$I$45='Yield Calculations'!$M$4,'Yield Calculations'!L660*'Yield Calculations'!M660,IF(Worksheets!$I$45='Yield Calculations'!$N$4,'Yield Calculations'!L660*'Yield Calculations'!N660,IF(Worksheets!$I$45='Yield Calculations'!$O$4,'Yield Calculations'!L660*'Yield Calculations'!O660,IF(Worksheets!$I$45='Yield Calculations'!$P$4,'Yield Calculations'!L660*'Yield Calculations'!P660,"Too Many Lanes"))))</f>
        <v>Too Many Lanes</v>
      </c>
      <c r="R660" s="90" t="str">
        <f>IF(Worksheets!$I$45='Yield Calculations'!$M$4,'Yield Calculations'!M660,IF(Worksheets!$I$45='Yield Calculations'!$N$4,'Yield Calculations'!N660,IF(Worksheets!$I$45='Yield Calculations'!$O$4,'Yield Calculations'!O660,IF(Worksheets!$I$45='Yield Calculations'!$P$4,'Yield Calculations'!P660,"Too Many Lanes"))))</f>
        <v>Too Many Lanes</v>
      </c>
    </row>
    <row r="661" spans="1:18">
      <c r="A661" s="83">
        <f t="shared" si="10"/>
        <v>654</v>
      </c>
      <c r="B661" s="83" t="e">
        <f>Worksheets!$S$24*(A661-0.5)</f>
        <v>#VALUE!</v>
      </c>
      <c r="C661" s="90" t="e">
        <f>IF(Worksheets!$V$24&gt;=A661,Worksheets!$G$45*Worksheets!$AD$29*(1-Worksheets!$AD$29)^('Yield Calculations'!A661-1),0)</f>
        <v>#VALUE!</v>
      </c>
      <c r="D661" s="90" t="e">
        <f>IF(Worksheets!$V$24&gt;=A661,(Worksheets!$G$45-SUM($D$7:D660))*(((2*Worksheets!$G$44*(1-Worksheets!$G$44)*Worksheets!$AD$29)+(Worksheets!$G$44^2*Worksheets!$AD$29^2))/Worksheets!$G$45),0)</f>
        <v>#VALUE!</v>
      </c>
      <c r="E661" s="90" t="e">
        <f>IF(Worksheets!$V$24&gt;=A661,(Worksheets!$G$45-SUM($E$7:E660))*((Worksheets!$G$44^3*Worksheets!$AD$29^3+3*Worksheets!$G$44^2*(1-Worksheets!$G$44)*Worksheets!$AD$29^2+3*Worksheets!$G$44*(1-Worksheets!$G$44)^2*Worksheets!$AD$29)/Worksheets!$G$45),0)</f>
        <v>#VALUE!</v>
      </c>
      <c r="F661" s="90" t="e">
        <f>IF(Worksheets!$V$24&gt;=A661,(Worksheets!$G$45-SUM($F$7:F660))*((Worksheets!$G$44^4*Worksheets!$AD$29^4+4*Worksheets!$G$44^3*(1-Worksheets!$G$44)*Worksheets!$AD$29^3+6*Worksheets!$G$44^2*(1-Worksheets!$G$44)^2*Worksheets!$AD$29^2+4*Worksheets!$G$44*(1-Worksheets!$G$44^3)*Worksheets!$AD$29)/Worksheets!$G$45),0)</f>
        <v>#VALUE!</v>
      </c>
      <c r="G661" s="90" t="str">
        <f>IF(Worksheets!$D$45='Yield Calculations'!$C$4,'Yield Calculations'!B661*'Yield Calculations'!C661,IF(Worksheets!$D$45='Yield Calculations'!$D$4,'Yield Calculations'!B661*'Yield Calculations'!D661,IF(Worksheets!$D$45='Yield Calculations'!$E$4,'Yield Calculations'!B661*'Yield Calculations'!E661,IF(Worksheets!$D$45='Yield Calculations'!$F$4,'Yield Calculations'!B661*'Yield Calculations'!F661,"Too Many Lanes"))))</f>
        <v>Too Many Lanes</v>
      </c>
      <c r="H661" s="90" t="str">
        <f>IF(Worksheets!$D$45='Yield Calculations'!$C$4,'Yield Calculations'!C661,IF(Worksheets!$D$45='Yield Calculations'!$D$4,'Yield Calculations'!D661,IF(Worksheets!$D$45='Yield Calculations'!$E$4,'Yield Calculations'!E661,IF(Worksheets!$D$45='Yield Calculations'!$F$4,'Yield Calculations'!F661,"Too Many Lanes"))))</f>
        <v>Too Many Lanes</v>
      </c>
      <c r="K661" s="83">
        <v>654</v>
      </c>
      <c r="L661" s="83" t="e">
        <f>Worksheets!$X$24*(K661-0.5)</f>
        <v>#VALUE!</v>
      </c>
      <c r="M661" s="90" t="e">
        <f>IF(Worksheets!$AA$24&gt;=K661,Worksheets!$L$45*Worksheets!$AD$29*(1-Worksheets!$AD$29)^('Yield Calculations'!K661-1),0)</f>
        <v>#VALUE!</v>
      </c>
      <c r="N661" s="90" t="e">
        <f>IF(Worksheets!$AA$24&gt;=K661,(Worksheets!$L$45-SUM($N$7:N660))*(((2*Worksheets!$L$44*(1-Worksheets!$L$44)*Worksheets!$AD$29)+(Worksheets!$L$44^2*Worksheets!$AD$29^2))/Worksheets!$L$45),0)</f>
        <v>#VALUE!</v>
      </c>
      <c r="O661" s="90" t="e">
        <f>IF(Worksheets!$AA$24&gt;=K661,(Worksheets!$L$45-SUM($O$7:O660))*((Worksheets!$L$44^3*Worksheets!$AD$29^3+3*Worksheets!$L$44^2*(1-Worksheets!$L$44)*Worksheets!$AD$29^2+3*Worksheets!$L$44*(1-Worksheets!$L$44)^2*Worksheets!$AD$29)/Worksheets!$L$45),0)</f>
        <v>#VALUE!</v>
      </c>
      <c r="P661" s="90" t="e">
        <f>IF(Worksheets!$AA$24&gt;=K661,(Worksheets!$L$45-SUM($P$7:P660))*((Worksheets!$L$44^4*Worksheets!$AD$29^4+4*Worksheets!$L$44^3*(1-Worksheets!$L$44)*Worksheets!$AD$29^3+6*Worksheets!$L$44^2*(1-Worksheets!$L$44)^2*Worksheets!$AD$29^2+4*Worksheets!$L$44*(1-Worksheets!$L$44^3)*Worksheets!$AD$29)/Worksheets!$L$45),0)</f>
        <v>#VALUE!</v>
      </c>
      <c r="Q661" s="90" t="str">
        <f>IF(Worksheets!$I$45='Yield Calculations'!$M$4,'Yield Calculations'!L661*'Yield Calculations'!M661,IF(Worksheets!$I$45='Yield Calculations'!$N$4,'Yield Calculations'!L661*'Yield Calculations'!N661,IF(Worksheets!$I$45='Yield Calculations'!$O$4,'Yield Calculations'!L661*'Yield Calculations'!O661,IF(Worksheets!$I$45='Yield Calculations'!$P$4,'Yield Calculations'!L661*'Yield Calculations'!P661,"Too Many Lanes"))))</f>
        <v>Too Many Lanes</v>
      </c>
      <c r="R661" s="90" t="str">
        <f>IF(Worksheets!$I$45='Yield Calculations'!$M$4,'Yield Calculations'!M661,IF(Worksheets!$I$45='Yield Calculations'!$N$4,'Yield Calculations'!N661,IF(Worksheets!$I$45='Yield Calculations'!$O$4,'Yield Calculations'!O661,IF(Worksheets!$I$45='Yield Calculations'!$P$4,'Yield Calculations'!P661,"Too Many Lanes"))))</f>
        <v>Too Many Lanes</v>
      </c>
    </row>
    <row r="662" spans="1:18">
      <c r="A662" s="83">
        <f t="shared" si="10"/>
        <v>655</v>
      </c>
      <c r="B662" s="83" t="e">
        <f>Worksheets!$S$24*(A662-0.5)</f>
        <v>#VALUE!</v>
      </c>
      <c r="C662" s="90" t="e">
        <f>IF(Worksheets!$V$24&gt;=A662,Worksheets!$G$45*Worksheets!$AD$29*(1-Worksheets!$AD$29)^('Yield Calculations'!A662-1),0)</f>
        <v>#VALUE!</v>
      </c>
      <c r="D662" s="90" t="e">
        <f>IF(Worksheets!$V$24&gt;=A662,(Worksheets!$G$45-SUM($D$7:D661))*(((2*Worksheets!$G$44*(1-Worksheets!$G$44)*Worksheets!$AD$29)+(Worksheets!$G$44^2*Worksheets!$AD$29^2))/Worksheets!$G$45),0)</f>
        <v>#VALUE!</v>
      </c>
      <c r="E662" s="90" t="e">
        <f>IF(Worksheets!$V$24&gt;=A662,(Worksheets!$G$45-SUM($E$7:E661))*((Worksheets!$G$44^3*Worksheets!$AD$29^3+3*Worksheets!$G$44^2*(1-Worksheets!$G$44)*Worksheets!$AD$29^2+3*Worksheets!$G$44*(1-Worksheets!$G$44)^2*Worksheets!$AD$29)/Worksheets!$G$45),0)</f>
        <v>#VALUE!</v>
      </c>
      <c r="F662" s="90" t="e">
        <f>IF(Worksheets!$V$24&gt;=A662,(Worksheets!$G$45-SUM($F$7:F661))*((Worksheets!$G$44^4*Worksheets!$AD$29^4+4*Worksheets!$G$44^3*(1-Worksheets!$G$44)*Worksheets!$AD$29^3+6*Worksheets!$G$44^2*(1-Worksheets!$G$44)^2*Worksheets!$AD$29^2+4*Worksheets!$G$44*(1-Worksheets!$G$44^3)*Worksheets!$AD$29)/Worksheets!$G$45),0)</f>
        <v>#VALUE!</v>
      </c>
      <c r="G662" s="90" t="str">
        <f>IF(Worksheets!$D$45='Yield Calculations'!$C$4,'Yield Calculations'!B662*'Yield Calculations'!C662,IF(Worksheets!$D$45='Yield Calculations'!$D$4,'Yield Calculations'!B662*'Yield Calculations'!D662,IF(Worksheets!$D$45='Yield Calculations'!$E$4,'Yield Calculations'!B662*'Yield Calculations'!E662,IF(Worksheets!$D$45='Yield Calculations'!$F$4,'Yield Calculations'!B662*'Yield Calculations'!F662,"Too Many Lanes"))))</f>
        <v>Too Many Lanes</v>
      </c>
      <c r="H662" s="90" t="str">
        <f>IF(Worksheets!$D$45='Yield Calculations'!$C$4,'Yield Calculations'!C662,IF(Worksheets!$D$45='Yield Calculations'!$D$4,'Yield Calculations'!D662,IF(Worksheets!$D$45='Yield Calculations'!$E$4,'Yield Calculations'!E662,IF(Worksheets!$D$45='Yield Calculations'!$F$4,'Yield Calculations'!F662,"Too Many Lanes"))))</f>
        <v>Too Many Lanes</v>
      </c>
      <c r="K662" s="83">
        <v>655</v>
      </c>
      <c r="L662" s="83" t="e">
        <f>Worksheets!$X$24*(K662-0.5)</f>
        <v>#VALUE!</v>
      </c>
      <c r="M662" s="90" t="e">
        <f>IF(Worksheets!$AA$24&gt;=K662,Worksheets!$L$45*Worksheets!$AD$29*(1-Worksheets!$AD$29)^('Yield Calculations'!K662-1),0)</f>
        <v>#VALUE!</v>
      </c>
      <c r="N662" s="90" t="e">
        <f>IF(Worksheets!$AA$24&gt;=K662,(Worksheets!$L$45-SUM($N$7:N661))*(((2*Worksheets!$L$44*(1-Worksheets!$L$44)*Worksheets!$AD$29)+(Worksheets!$L$44^2*Worksheets!$AD$29^2))/Worksheets!$L$45),0)</f>
        <v>#VALUE!</v>
      </c>
      <c r="O662" s="90" t="e">
        <f>IF(Worksheets!$AA$24&gt;=K662,(Worksheets!$L$45-SUM($O$7:O661))*((Worksheets!$L$44^3*Worksheets!$AD$29^3+3*Worksheets!$L$44^2*(1-Worksheets!$L$44)*Worksheets!$AD$29^2+3*Worksheets!$L$44*(1-Worksheets!$L$44)^2*Worksheets!$AD$29)/Worksheets!$L$45),0)</f>
        <v>#VALUE!</v>
      </c>
      <c r="P662" s="90" t="e">
        <f>IF(Worksheets!$AA$24&gt;=K662,(Worksheets!$L$45-SUM($P$7:P661))*((Worksheets!$L$44^4*Worksheets!$AD$29^4+4*Worksheets!$L$44^3*(1-Worksheets!$L$44)*Worksheets!$AD$29^3+6*Worksheets!$L$44^2*(1-Worksheets!$L$44)^2*Worksheets!$AD$29^2+4*Worksheets!$L$44*(1-Worksheets!$L$44^3)*Worksheets!$AD$29)/Worksheets!$L$45),0)</f>
        <v>#VALUE!</v>
      </c>
      <c r="Q662" s="90" t="str">
        <f>IF(Worksheets!$I$45='Yield Calculations'!$M$4,'Yield Calculations'!L662*'Yield Calculations'!M662,IF(Worksheets!$I$45='Yield Calculations'!$N$4,'Yield Calculations'!L662*'Yield Calculations'!N662,IF(Worksheets!$I$45='Yield Calculations'!$O$4,'Yield Calculations'!L662*'Yield Calculations'!O662,IF(Worksheets!$I$45='Yield Calculations'!$P$4,'Yield Calculations'!L662*'Yield Calculations'!P662,"Too Many Lanes"))))</f>
        <v>Too Many Lanes</v>
      </c>
      <c r="R662" s="90" t="str">
        <f>IF(Worksheets!$I$45='Yield Calculations'!$M$4,'Yield Calculations'!M662,IF(Worksheets!$I$45='Yield Calculations'!$N$4,'Yield Calculations'!N662,IF(Worksheets!$I$45='Yield Calculations'!$O$4,'Yield Calculations'!O662,IF(Worksheets!$I$45='Yield Calculations'!$P$4,'Yield Calculations'!P662,"Too Many Lanes"))))</f>
        <v>Too Many Lanes</v>
      </c>
    </row>
    <row r="663" spans="1:18">
      <c r="A663" s="83">
        <f t="shared" si="10"/>
        <v>656</v>
      </c>
      <c r="B663" s="83" t="e">
        <f>Worksheets!$S$24*(A663-0.5)</f>
        <v>#VALUE!</v>
      </c>
      <c r="C663" s="90" t="e">
        <f>IF(Worksheets!$V$24&gt;=A663,Worksheets!$G$45*Worksheets!$AD$29*(1-Worksheets!$AD$29)^('Yield Calculations'!A663-1),0)</f>
        <v>#VALUE!</v>
      </c>
      <c r="D663" s="90" t="e">
        <f>IF(Worksheets!$V$24&gt;=A663,(Worksheets!$G$45-SUM($D$7:D662))*(((2*Worksheets!$G$44*(1-Worksheets!$G$44)*Worksheets!$AD$29)+(Worksheets!$G$44^2*Worksheets!$AD$29^2))/Worksheets!$G$45),0)</f>
        <v>#VALUE!</v>
      </c>
      <c r="E663" s="90" t="e">
        <f>IF(Worksheets!$V$24&gt;=A663,(Worksheets!$G$45-SUM($E$7:E662))*((Worksheets!$G$44^3*Worksheets!$AD$29^3+3*Worksheets!$G$44^2*(1-Worksheets!$G$44)*Worksheets!$AD$29^2+3*Worksheets!$G$44*(1-Worksheets!$G$44)^2*Worksheets!$AD$29)/Worksheets!$G$45),0)</f>
        <v>#VALUE!</v>
      </c>
      <c r="F663" s="90" t="e">
        <f>IF(Worksheets!$V$24&gt;=A663,(Worksheets!$G$45-SUM($F$7:F662))*((Worksheets!$G$44^4*Worksheets!$AD$29^4+4*Worksheets!$G$44^3*(1-Worksheets!$G$44)*Worksheets!$AD$29^3+6*Worksheets!$G$44^2*(1-Worksheets!$G$44)^2*Worksheets!$AD$29^2+4*Worksheets!$G$44*(1-Worksheets!$G$44^3)*Worksheets!$AD$29)/Worksheets!$G$45),0)</f>
        <v>#VALUE!</v>
      </c>
      <c r="G663" s="90" t="str">
        <f>IF(Worksheets!$D$45='Yield Calculations'!$C$4,'Yield Calculations'!B663*'Yield Calculations'!C663,IF(Worksheets!$D$45='Yield Calculations'!$D$4,'Yield Calculations'!B663*'Yield Calculations'!D663,IF(Worksheets!$D$45='Yield Calculations'!$E$4,'Yield Calculations'!B663*'Yield Calculations'!E663,IF(Worksheets!$D$45='Yield Calculations'!$F$4,'Yield Calculations'!B663*'Yield Calculations'!F663,"Too Many Lanes"))))</f>
        <v>Too Many Lanes</v>
      </c>
      <c r="H663" s="90" t="str">
        <f>IF(Worksheets!$D$45='Yield Calculations'!$C$4,'Yield Calculations'!C663,IF(Worksheets!$D$45='Yield Calculations'!$D$4,'Yield Calculations'!D663,IF(Worksheets!$D$45='Yield Calculations'!$E$4,'Yield Calculations'!E663,IF(Worksheets!$D$45='Yield Calculations'!$F$4,'Yield Calculations'!F663,"Too Many Lanes"))))</f>
        <v>Too Many Lanes</v>
      </c>
      <c r="K663" s="83">
        <v>656</v>
      </c>
      <c r="L663" s="83" t="e">
        <f>Worksheets!$X$24*(K663-0.5)</f>
        <v>#VALUE!</v>
      </c>
      <c r="M663" s="90" t="e">
        <f>IF(Worksheets!$AA$24&gt;=K663,Worksheets!$L$45*Worksheets!$AD$29*(1-Worksheets!$AD$29)^('Yield Calculations'!K663-1),0)</f>
        <v>#VALUE!</v>
      </c>
      <c r="N663" s="90" t="e">
        <f>IF(Worksheets!$AA$24&gt;=K663,(Worksheets!$L$45-SUM($N$7:N662))*(((2*Worksheets!$L$44*(1-Worksheets!$L$44)*Worksheets!$AD$29)+(Worksheets!$L$44^2*Worksheets!$AD$29^2))/Worksheets!$L$45),0)</f>
        <v>#VALUE!</v>
      </c>
      <c r="O663" s="90" t="e">
        <f>IF(Worksheets!$AA$24&gt;=K663,(Worksheets!$L$45-SUM($O$7:O662))*((Worksheets!$L$44^3*Worksheets!$AD$29^3+3*Worksheets!$L$44^2*(1-Worksheets!$L$44)*Worksheets!$AD$29^2+3*Worksheets!$L$44*(1-Worksheets!$L$44)^2*Worksheets!$AD$29)/Worksheets!$L$45),0)</f>
        <v>#VALUE!</v>
      </c>
      <c r="P663" s="90" t="e">
        <f>IF(Worksheets!$AA$24&gt;=K663,(Worksheets!$L$45-SUM($P$7:P662))*((Worksheets!$L$44^4*Worksheets!$AD$29^4+4*Worksheets!$L$44^3*(1-Worksheets!$L$44)*Worksheets!$AD$29^3+6*Worksheets!$L$44^2*(1-Worksheets!$L$44)^2*Worksheets!$AD$29^2+4*Worksheets!$L$44*(1-Worksheets!$L$44^3)*Worksheets!$AD$29)/Worksheets!$L$45),0)</f>
        <v>#VALUE!</v>
      </c>
      <c r="Q663" s="90" t="str">
        <f>IF(Worksheets!$I$45='Yield Calculations'!$M$4,'Yield Calculations'!L663*'Yield Calculations'!M663,IF(Worksheets!$I$45='Yield Calculations'!$N$4,'Yield Calculations'!L663*'Yield Calculations'!N663,IF(Worksheets!$I$45='Yield Calculations'!$O$4,'Yield Calculations'!L663*'Yield Calculations'!O663,IF(Worksheets!$I$45='Yield Calculations'!$P$4,'Yield Calculations'!L663*'Yield Calculations'!P663,"Too Many Lanes"))))</f>
        <v>Too Many Lanes</v>
      </c>
      <c r="R663" s="90" t="str">
        <f>IF(Worksheets!$I$45='Yield Calculations'!$M$4,'Yield Calculations'!M663,IF(Worksheets!$I$45='Yield Calculations'!$N$4,'Yield Calculations'!N663,IF(Worksheets!$I$45='Yield Calculations'!$O$4,'Yield Calculations'!O663,IF(Worksheets!$I$45='Yield Calculations'!$P$4,'Yield Calculations'!P663,"Too Many Lanes"))))</f>
        <v>Too Many Lanes</v>
      </c>
    </row>
    <row r="664" spans="1:18">
      <c r="A664" s="83">
        <f t="shared" si="10"/>
        <v>657</v>
      </c>
      <c r="B664" s="83" t="e">
        <f>Worksheets!$S$24*(A664-0.5)</f>
        <v>#VALUE!</v>
      </c>
      <c r="C664" s="90" t="e">
        <f>IF(Worksheets!$V$24&gt;=A664,Worksheets!$G$45*Worksheets!$AD$29*(1-Worksheets!$AD$29)^('Yield Calculations'!A664-1),0)</f>
        <v>#VALUE!</v>
      </c>
      <c r="D664" s="90" t="e">
        <f>IF(Worksheets!$V$24&gt;=A664,(Worksheets!$G$45-SUM($D$7:D663))*(((2*Worksheets!$G$44*(1-Worksheets!$G$44)*Worksheets!$AD$29)+(Worksheets!$G$44^2*Worksheets!$AD$29^2))/Worksheets!$G$45),0)</f>
        <v>#VALUE!</v>
      </c>
      <c r="E664" s="90" t="e">
        <f>IF(Worksheets!$V$24&gt;=A664,(Worksheets!$G$45-SUM($E$7:E663))*((Worksheets!$G$44^3*Worksheets!$AD$29^3+3*Worksheets!$G$44^2*(1-Worksheets!$G$44)*Worksheets!$AD$29^2+3*Worksheets!$G$44*(1-Worksheets!$G$44)^2*Worksheets!$AD$29)/Worksheets!$G$45),0)</f>
        <v>#VALUE!</v>
      </c>
      <c r="F664" s="90" t="e">
        <f>IF(Worksheets!$V$24&gt;=A664,(Worksheets!$G$45-SUM($F$7:F663))*((Worksheets!$G$44^4*Worksheets!$AD$29^4+4*Worksheets!$G$44^3*(1-Worksheets!$G$44)*Worksheets!$AD$29^3+6*Worksheets!$G$44^2*(1-Worksheets!$G$44)^2*Worksheets!$AD$29^2+4*Worksheets!$G$44*(1-Worksheets!$G$44^3)*Worksheets!$AD$29)/Worksheets!$G$45),0)</f>
        <v>#VALUE!</v>
      </c>
      <c r="G664" s="90" t="str">
        <f>IF(Worksheets!$D$45='Yield Calculations'!$C$4,'Yield Calculations'!B664*'Yield Calculations'!C664,IF(Worksheets!$D$45='Yield Calculations'!$D$4,'Yield Calculations'!B664*'Yield Calculations'!D664,IF(Worksheets!$D$45='Yield Calculations'!$E$4,'Yield Calculations'!B664*'Yield Calculations'!E664,IF(Worksheets!$D$45='Yield Calculations'!$F$4,'Yield Calculations'!B664*'Yield Calculations'!F664,"Too Many Lanes"))))</f>
        <v>Too Many Lanes</v>
      </c>
      <c r="H664" s="90" t="str">
        <f>IF(Worksheets!$D$45='Yield Calculations'!$C$4,'Yield Calculations'!C664,IF(Worksheets!$D$45='Yield Calculations'!$D$4,'Yield Calculations'!D664,IF(Worksheets!$D$45='Yield Calculations'!$E$4,'Yield Calculations'!E664,IF(Worksheets!$D$45='Yield Calculations'!$F$4,'Yield Calculations'!F664,"Too Many Lanes"))))</f>
        <v>Too Many Lanes</v>
      </c>
      <c r="K664" s="83">
        <v>657</v>
      </c>
      <c r="L664" s="83" t="e">
        <f>Worksheets!$X$24*(K664-0.5)</f>
        <v>#VALUE!</v>
      </c>
      <c r="M664" s="90" t="e">
        <f>IF(Worksheets!$AA$24&gt;=K664,Worksheets!$L$45*Worksheets!$AD$29*(1-Worksheets!$AD$29)^('Yield Calculations'!K664-1),0)</f>
        <v>#VALUE!</v>
      </c>
      <c r="N664" s="90" t="e">
        <f>IF(Worksheets!$AA$24&gt;=K664,(Worksheets!$L$45-SUM($N$7:N663))*(((2*Worksheets!$L$44*(1-Worksheets!$L$44)*Worksheets!$AD$29)+(Worksheets!$L$44^2*Worksheets!$AD$29^2))/Worksheets!$L$45),0)</f>
        <v>#VALUE!</v>
      </c>
      <c r="O664" s="90" t="e">
        <f>IF(Worksheets!$AA$24&gt;=K664,(Worksheets!$L$45-SUM($O$7:O663))*((Worksheets!$L$44^3*Worksheets!$AD$29^3+3*Worksheets!$L$44^2*(1-Worksheets!$L$44)*Worksheets!$AD$29^2+3*Worksheets!$L$44*(1-Worksheets!$L$44)^2*Worksheets!$AD$29)/Worksheets!$L$45),0)</f>
        <v>#VALUE!</v>
      </c>
      <c r="P664" s="90" t="e">
        <f>IF(Worksheets!$AA$24&gt;=K664,(Worksheets!$L$45-SUM($P$7:P663))*((Worksheets!$L$44^4*Worksheets!$AD$29^4+4*Worksheets!$L$44^3*(1-Worksheets!$L$44)*Worksheets!$AD$29^3+6*Worksheets!$L$44^2*(1-Worksheets!$L$44)^2*Worksheets!$AD$29^2+4*Worksheets!$L$44*(1-Worksheets!$L$44^3)*Worksheets!$AD$29)/Worksheets!$L$45),0)</f>
        <v>#VALUE!</v>
      </c>
      <c r="Q664" s="90" t="str">
        <f>IF(Worksheets!$I$45='Yield Calculations'!$M$4,'Yield Calculations'!L664*'Yield Calculations'!M664,IF(Worksheets!$I$45='Yield Calculations'!$N$4,'Yield Calculations'!L664*'Yield Calculations'!N664,IF(Worksheets!$I$45='Yield Calculations'!$O$4,'Yield Calculations'!L664*'Yield Calculations'!O664,IF(Worksheets!$I$45='Yield Calculations'!$P$4,'Yield Calculations'!L664*'Yield Calculations'!P664,"Too Many Lanes"))))</f>
        <v>Too Many Lanes</v>
      </c>
      <c r="R664" s="90" t="str">
        <f>IF(Worksheets!$I$45='Yield Calculations'!$M$4,'Yield Calculations'!M664,IF(Worksheets!$I$45='Yield Calculations'!$N$4,'Yield Calculations'!N664,IF(Worksheets!$I$45='Yield Calculations'!$O$4,'Yield Calculations'!O664,IF(Worksheets!$I$45='Yield Calculations'!$P$4,'Yield Calculations'!P664,"Too Many Lanes"))))</f>
        <v>Too Many Lanes</v>
      </c>
    </row>
    <row r="665" spans="1:18">
      <c r="A665" s="83">
        <f t="shared" si="10"/>
        <v>658</v>
      </c>
      <c r="B665" s="83" t="e">
        <f>Worksheets!$S$24*(A665-0.5)</f>
        <v>#VALUE!</v>
      </c>
      <c r="C665" s="90" t="e">
        <f>IF(Worksheets!$V$24&gt;=A665,Worksheets!$G$45*Worksheets!$AD$29*(1-Worksheets!$AD$29)^('Yield Calculations'!A665-1),0)</f>
        <v>#VALUE!</v>
      </c>
      <c r="D665" s="90" t="e">
        <f>IF(Worksheets!$V$24&gt;=A665,(Worksheets!$G$45-SUM($D$7:D664))*(((2*Worksheets!$G$44*(1-Worksheets!$G$44)*Worksheets!$AD$29)+(Worksheets!$G$44^2*Worksheets!$AD$29^2))/Worksheets!$G$45),0)</f>
        <v>#VALUE!</v>
      </c>
      <c r="E665" s="90" t="e">
        <f>IF(Worksheets!$V$24&gt;=A665,(Worksheets!$G$45-SUM($E$7:E664))*((Worksheets!$G$44^3*Worksheets!$AD$29^3+3*Worksheets!$G$44^2*(1-Worksheets!$G$44)*Worksheets!$AD$29^2+3*Worksheets!$G$44*(1-Worksheets!$G$44)^2*Worksheets!$AD$29)/Worksheets!$G$45),0)</f>
        <v>#VALUE!</v>
      </c>
      <c r="F665" s="90" t="e">
        <f>IF(Worksheets!$V$24&gt;=A665,(Worksheets!$G$45-SUM($F$7:F664))*((Worksheets!$G$44^4*Worksheets!$AD$29^4+4*Worksheets!$G$44^3*(1-Worksheets!$G$44)*Worksheets!$AD$29^3+6*Worksheets!$G$44^2*(1-Worksheets!$G$44)^2*Worksheets!$AD$29^2+4*Worksheets!$G$44*(1-Worksheets!$G$44^3)*Worksheets!$AD$29)/Worksheets!$G$45),0)</f>
        <v>#VALUE!</v>
      </c>
      <c r="G665" s="90" t="str">
        <f>IF(Worksheets!$D$45='Yield Calculations'!$C$4,'Yield Calculations'!B665*'Yield Calculations'!C665,IF(Worksheets!$D$45='Yield Calculations'!$D$4,'Yield Calculations'!B665*'Yield Calculations'!D665,IF(Worksheets!$D$45='Yield Calculations'!$E$4,'Yield Calculations'!B665*'Yield Calculations'!E665,IF(Worksheets!$D$45='Yield Calculations'!$F$4,'Yield Calculations'!B665*'Yield Calculations'!F665,"Too Many Lanes"))))</f>
        <v>Too Many Lanes</v>
      </c>
      <c r="H665" s="90" t="str">
        <f>IF(Worksheets!$D$45='Yield Calculations'!$C$4,'Yield Calculations'!C665,IF(Worksheets!$D$45='Yield Calculations'!$D$4,'Yield Calculations'!D665,IF(Worksheets!$D$45='Yield Calculations'!$E$4,'Yield Calculations'!E665,IF(Worksheets!$D$45='Yield Calculations'!$F$4,'Yield Calculations'!F665,"Too Many Lanes"))))</f>
        <v>Too Many Lanes</v>
      </c>
      <c r="K665" s="83">
        <v>658</v>
      </c>
      <c r="L665" s="83" t="e">
        <f>Worksheets!$X$24*(K665-0.5)</f>
        <v>#VALUE!</v>
      </c>
      <c r="M665" s="90" t="e">
        <f>IF(Worksheets!$AA$24&gt;=K665,Worksheets!$L$45*Worksheets!$AD$29*(1-Worksheets!$AD$29)^('Yield Calculations'!K665-1),0)</f>
        <v>#VALUE!</v>
      </c>
      <c r="N665" s="90" t="e">
        <f>IF(Worksheets!$AA$24&gt;=K665,(Worksheets!$L$45-SUM($N$7:N664))*(((2*Worksheets!$L$44*(1-Worksheets!$L$44)*Worksheets!$AD$29)+(Worksheets!$L$44^2*Worksheets!$AD$29^2))/Worksheets!$L$45),0)</f>
        <v>#VALUE!</v>
      </c>
      <c r="O665" s="90" t="e">
        <f>IF(Worksheets!$AA$24&gt;=K665,(Worksheets!$L$45-SUM($O$7:O664))*((Worksheets!$L$44^3*Worksheets!$AD$29^3+3*Worksheets!$L$44^2*(1-Worksheets!$L$44)*Worksheets!$AD$29^2+3*Worksheets!$L$44*(1-Worksheets!$L$44)^2*Worksheets!$AD$29)/Worksheets!$L$45),0)</f>
        <v>#VALUE!</v>
      </c>
      <c r="P665" s="90" t="e">
        <f>IF(Worksheets!$AA$24&gt;=K665,(Worksheets!$L$45-SUM($P$7:P664))*((Worksheets!$L$44^4*Worksheets!$AD$29^4+4*Worksheets!$L$44^3*(1-Worksheets!$L$44)*Worksheets!$AD$29^3+6*Worksheets!$L$44^2*(1-Worksheets!$L$44)^2*Worksheets!$AD$29^2+4*Worksheets!$L$44*(1-Worksheets!$L$44^3)*Worksheets!$AD$29)/Worksheets!$L$45),0)</f>
        <v>#VALUE!</v>
      </c>
      <c r="Q665" s="90" t="str">
        <f>IF(Worksheets!$I$45='Yield Calculations'!$M$4,'Yield Calculations'!L665*'Yield Calculations'!M665,IF(Worksheets!$I$45='Yield Calculations'!$N$4,'Yield Calculations'!L665*'Yield Calculations'!N665,IF(Worksheets!$I$45='Yield Calculations'!$O$4,'Yield Calculations'!L665*'Yield Calculations'!O665,IF(Worksheets!$I$45='Yield Calculations'!$P$4,'Yield Calculations'!L665*'Yield Calculations'!P665,"Too Many Lanes"))))</f>
        <v>Too Many Lanes</v>
      </c>
      <c r="R665" s="90" t="str">
        <f>IF(Worksheets!$I$45='Yield Calculations'!$M$4,'Yield Calculations'!M665,IF(Worksheets!$I$45='Yield Calculations'!$N$4,'Yield Calculations'!N665,IF(Worksheets!$I$45='Yield Calculations'!$O$4,'Yield Calculations'!O665,IF(Worksheets!$I$45='Yield Calculations'!$P$4,'Yield Calculations'!P665,"Too Many Lanes"))))</f>
        <v>Too Many Lanes</v>
      </c>
    </row>
    <row r="666" spans="1:18">
      <c r="A666" s="83">
        <f t="shared" si="10"/>
        <v>659</v>
      </c>
      <c r="B666" s="83" t="e">
        <f>Worksheets!$S$24*(A666-0.5)</f>
        <v>#VALUE!</v>
      </c>
      <c r="C666" s="90" t="e">
        <f>IF(Worksheets!$V$24&gt;=A666,Worksheets!$G$45*Worksheets!$AD$29*(1-Worksheets!$AD$29)^('Yield Calculations'!A666-1),0)</f>
        <v>#VALUE!</v>
      </c>
      <c r="D666" s="90" t="e">
        <f>IF(Worksheets!$V$24&gt;=A666,(Worksheets!$G$45-SUM($D$7:D665))*(((2*Worksheets!$G$44*(1-Worksheets!$G$44)*Worksheets!$AD$29)+(Worksheets!$G$44^2*Worksheets!$AD$29^2))/Worksheets!$G$45),0)</f>
        <v>#VALUE!</v>
      </c>
      <c r="E666" s="90" t="e">
        <f>IF(Worksheets!$V$24&gt;=A666,(Worksheets!$G$45-SUM($E$7:E665))*((Worksheets!$G$44^3*Worksheets!$AD$29^3+3*Worksheets!$G$44^2*(1-Worksheets!$G$44)*Worksheets!$AD$29^2+3*Worksheets!$G$44*(1-Worksheets!$G$44)^2*Worksheets!$AD$29)/Worksheets!$G$45),0)</f>
        <v>#VALUE!</v>
      </c>
      <c r="F666" s="90" t="e">
        <f>IF(Worksheets!$V$24&gt;=A666,(Worksheets!$G$45-SUM($F$7:F665))*((Worksheets!$G$44^4*Worksheets!$AD$29^4+4*Worksheets!$G$44^3*(1-Worksheets!$G$44)*Worksheets!$AD$29^3+6*Worksheets!$G$44^2*(1-Worksheets!$G$44)^2*Worksheets!$AD$29^2+4*Worksheets!$G$44*(1-Worksheets!$G$44^3)*Worksheets!$AD$29)/Worksheets!$G$45),0)</f>
        <v>#VALUE!</v>
      </c>
      <c r="G666" s="90" t="str">
        <f>IF(Worksheets!$D$45='Yield Calculations'!$C$4,'Yield Calculations'!B666*'Yield Calculations'!C666,IF(Worksheets!$D$45='Yield Calculations'!$D$4,'Yield Calculations'!B666*'Yield Calculations'!D666,IF(Worksheets!$D$45='Yield Calculations'!$E$4,'Yield Calculations'!B666*'Yield Calculations'!E666,IF(Worksheets!$D$45='Yield Calculations'!$F$4,'Yield Calculations'!B666*'Yield Calculations'!F666,"Too Many Lanes"))))</f>
        <v>Too Many Lanes</v>
      </c>
      <c r="H666" s="90" t="str">
        <f>IF(Worksheets!$D$45='Yield Calculations'!$C$4,'Yield Calculations'!C666,IF(Worksheets!$D$45='Yield Calculations'!$D$4,'Yield Calculations'!D666,IF(Worksheets!$D$45='Yield Calculations'!$E$4,'Yield Calculations'!E666,IF(Worksheets!$D$45='Yield Calculations'!$F$4,'Yield Calculations'!F666,"Too Many Lanes"))))</f>
        <v>Too Many Lanes</v>
      </c>
      <c r="K666" s="83">
        <v>659</v>
      </c>
      <c r="L666" s="83" t="e">
        <f>Worksheets!$X$24*(K666-0.5)</f>
        <v>#VALUE!</v>
      </c>
      <c r="M666" s="90" t="e">
        <f>IF(Worksheets!$AA$24&gt;=K666,Worksheets!$L$45*Worksheets!$AD$29*(1-Worksheets!$AD$29)^('Yield Calculations'!K666-1),0)</f>
        <v>#VALUE!</v>
      </c>
      <c r="N666" s="90" t="e">
        <f>IF(Worksheets!$AA$24&gt;=K666,(Worksheets!$L$45-SUM($N$7:N665))*(((2*Worksheets!$L$44*(1-Worksheets!$L$44)*Worksheets!$AD$29)+(Worksheets!$L$44^2*Worksheets!$AD$29^2))/Worksheets!$L$45),0)</f>
        <v>#VALUE!</v>
      </c>
      <c r="O666" s="90" t="e">
        <f>IF(Worksheets!$AA$24&gt;=K666,(Worksheets!$L$45-SUM($O$7:O665))*((Worksheets!$L$44^3*Worksheets!$AD$29^3+3*Worksheets!$L$44^2*(1-Worksheets!$L$44)*Worksheets!$AD$29^2+3*Worksheets!$L$44*(1-Worksheets!$L$44)^2*Worksheets!$AD$29)/Worksheets!$L$45),0)</f>
        <v>#VALUE!</v>
      </c>
      <c r="P666" s="90" t="e">
        <f>IF(Worksheets!$AA$24&gt;=K666,(Worksheets!$L$45-SUM($P$7:P665))*((Worksheets!$L$44^4*Worksheets!$AD$29^4+4*Worksheets!$L$44^3*(1-Worksheets!$L$44)*Worksheets!$AD$29^3+6*Worksheets!$L$44^2*(1-Worksheets!$L$44)^2*Worksheets!$AD$29^2+4*Worksheets!$L$44*(1-Worksheets!$L$44^3)*Worksheets!$AD$29)/Worksheets!$L$45),0)</f>
        <v>#VALUE!</v>
      </c>
      <c r="Q666" s="90" t="str">
        <f>IF(Worksheets!$I$45='Yield Calculations'!$M$4,'Yield Calculations'!L666*'Yield Calculations'!M666,IF(Worksheets!$I$45='Yield Calculations'!$N$4,'Yield Calculations'!L666*'Yield Calculations'!N666,IF(Worksheets!$I$45='Yield Calculations'!$O$4,'Yield Calculations'!L666*'Yield Calculations'!O666,IF(Worksheets!$I$45='Yield Calculations'!$P$4,'Yield Calculations'!L666*'Yield Calculations'!P666,"Too Many Lanes"))))</f>
        <v>Too Many Lanes</v>
      </c>
      <c r="R666" s="90" t="str">
        <f>IF(Worksheets!$I$45='Yield Calculations'!$M$4,'Yield Calculations'!M666,IF(Worksheets!$I$45='Yield Calculations'!$N$4,'Yield Calculations'!N666,IF(Worksheets!$I$45='Yield Calculations'!$O$4,'Yield Calculations'!O666,IF(Worksheets!$I$45='Yield Calculations'!$P$4,'Yield Calculations'!P666,"Too Many Lanes"))))</f>
        <v>Too Many Lanes</v>
      </c>
    </row>
    <row r="667" spans="1:18">
      <c r="A667" s="83">
        <f t="shared" si="10"/>
        <v>660</v>
      </c>
      <c r="B667" s="83" t="e">
        <f>Worksheets!$S$24*(A667-0.5)</f>
        <v>#VALUE!</v>
      </c>
      <c r="C667" s="90" t="e">
        <f>IF(Worksheets!$V$24&gt;=A667,Worksheets!$G$45*Worksheets!$AD$29*(1-Worksheets!$AD$29)^('Yield Calculations'!A667-1),0)</f>
        <v>#VALUE!</v>
      </c>
      <c r="D667" s="90" t="e">
        <f>IF(Worksheets!$V$24&gt;=A667,(Worksheets!$G$45-SUM($D$7:D666))*(((2*Worksheets!$G$44*(1-Worksheets!$G$44)*Worksheets!$AD$29)+(Worksheets!$G$44^2*Worksheets!$AD$29^2))/Worksheets!$G$45),0)</f>
        <v>#VALUE!</v>
      </c>
      <c r="E667" s="90" t="e">
        <f>IF(Worksheets!$V$24&gt;=A667,(Worksheets!$G$45-SUM($E$7:E666))*((Worksheets!$G$44^3*Worksheets!$AD$29^3+3*Worksheets!$G$44^2*(1-Worksheets!$G$44)*Worksheets!$AD$29^2+3*Worksheets!$G$44*(1-Worksheets!$G$44)^2*Worksheets!$AD$29)/Worksheets!$G$45),0)</f>
        <v>#VALUE!</v>
      </c>
      <c r="F667" s="90" t="e">
        <f>IF(Worksheets!$V$24&gt;=A667,(Worksheets!$G$45-SUM($F$7:F666))*((Worksheets!$G$44^4*Worksheets!$AD$29^4+4*Worksheets!$G$44^3*(1-Worksheets!$G$44)*Worksheets!$AD$29^3+6*Worksheets!$G$44^2*(1-Worksheets!$G$44)^2*Worksheets!$AD$29^2+4*Worksheets!$G$44*(1-Worksheets!$G$44^3)*Worksheets!$AD$29)/Worksheets!$G$45),0)</f>
        <v>#VALUE!</v>
      </c>
      <c r="G667" s="90" t="str">
        <f>IF(Worksheets!$D$45='Yield Calculations'!$C$4,'Yield Calculations'!B667*'Yield Calculations'!C667,IF(Worksheets!$D$45='Yield Calculations'!$D$4,'Yield Calculations'!B667*'Yield Calculations'!D667,IF(Worksheets!$D$45='Yield Calculations'!$E$4,'Yield Calculations'!B667*'Yield Calculations'!E667,IF(Worksheets!$D$45='Yield Calculations'!$F$4,'Yield Calculations'!B667*'Yield Calculations'!F667,"Too Many Lanes"))))</f>
        <v>Too Many Lanes</v>
      </c>
      <c r="H667" s="90" t="str">
        <f>IF(Worksheets!$D$45='Yield Calculations'!$C$4,'Yield Calculations'!C667,IF(Worksheets!$D$45='Yield Calculations'!$D$4,'Yield Calculations'!D667,IF(Worksheets!$D$45='Yield Calculations'!$E$4,'Yield Calculations'!E667,IF(Worksheets!$D$45='Yield Calculations'!$F$4,'Yield Calculations'!F667,"Too Many Lanes"))))</f>
        <v>Too Many Lanes</v>
      </c>
      <c r="K667" s="83">
        <v>660</v>
      </c>
      <c r="L667" s="83" t="e">
        <f>Worksheets!$X$24*(K667-0.5)</f>
        <v>#VALUE!</v>
      </c>
      <c r="M667" s="90" t="e">
        <f>IF(Worksheets!$AA$24&gt;=K667,Worksheets!$L$45*Worksheets!$AD$29*(1-Worksheets!$AD$29)^('Yield Calculations'!K667-1),0)</f>
        <v>#VALUE!</v>
      </c>
      <c r="N667" s="90" t="e">
        <f>IF(Worksheets!$AA$24&gt;=K667,(Worksheets!$L$45-SUM($N$7:N666))*(((2*Worksheets!$L$44*(1-Worksheets!$L$44)*Worksheets!$AD$29)+(Worksheets!$L$44^2*Worksheets!$AD$29^2))/Worksheets!$L$45),0)</f>
        <v>#VALUE!</v>
      </c>
      <c r="O667" s="90" t="e">
        <f>IF(Worksheets!$AA$24&gt;=K667,(Worksheets!$L$45-SUM($O$7:O666))*((Worksheets!$L$44^3*Worksheets!$AD$29^3+3*Worksheets!$L$44^2*(1-Worksheets!$L$44)*Worksheets!$AD$29^2+3*Worksheets!$L$44*(1-Worksheets!$L$44)^2*Worksheets!$AD$29)/Worksheets!$L$45),0)</f>
        <v>#VALUE!</v>
      </c>
      <c r="P667" s="90" t="e">
        <f>IF(Worksheets!$AA$24&gt;=K667,(Worksheets!$L$45-SUM($P$7:P666))*((Worksheets!$L$44^4*Worksheets!$AD$29^4+4*Worksheets!$L$44^3*(1-Worksheets!$L$44)*Worksheets!$AD$29^3+6*Worksheets!$L$44^2*(1-Worksheets!$L$44)^2*Worksheets!$AD$29^2+4*Worksheets!$L$44*(1-Worksheets!$L$44^3)*Worksheets!$AD$29)/Worksheets!$L$45),0)</f>
        <v>#VALUE!</v>
      </c>
      <c r="Q667" s="90" t="str">
        <f>IF(Worksheets!$I$45='Yield Calculations'!$M$4,'Yield Calculations'!L667*'Yield Calculations'!M667,IF(Worksheets!$I$45='Yield Calculations'!$N$4,'Yield Calculations'!L667*'Yield Calculations'!N667,IF(Worksheets!$I$45='Yield Calculations'!$O$4,'Yield Calculations'!L667*'Yield Calculations'!O667,IF(Worksheets!$I$45='Yield Calculations'!$P$4,'Yield Calculations'!L667*'Yield Calculations'!P667,"Too Many Lanes"))))</f>
        <v>Too Many Lanes</v>
      </c>
      <c r="R667" s="90" t="str">
        <f>IF(Worksheets!$I$45='Yield Calculations'!$M$4,'Yield Calculations'!M667,IF(Worksheets!$I$45='Yield Calculations'!$N$4,'Yield Calculations'!N667,IF(Worksheets!$I$45='Yield Calculations'!$O$4,'Yield Calculations'!O667,IF(Worksheets!$I$45='Yield Calculations'!$P$4,'Yield Calculations'!P667,"Too Many Lanes"))))</f>
        <v>Too Many Lanes</v>
      </c>
    </row>
    <row r="668" spans="1:18">
      <c r="A668" s="83">
        <f t="shared" si="10"/>
        <v>661</v>
      </c>
      <c r="B668" s="83" t="e">
        <f>Worksheets!$S$24*(A668-0.5)</f>
        <v>#VALUE!</v>
      </c>
      <c r="C668" s="90" t="e">
        <f>IF(Worksheets!$V$24&gt;=A668,Worksheets!$G$45*Worksheets!$AD$29*(1-Worksheets!$AD$29)^('Yield Calculations'!A668-1),0)</f>
        <v>#VALUE!</v>
      </c>
      <c r="D668" s="90" t="e">
        <f>IF(Worksheets!$V$24&gt;=A668,(Worksheets!$G$45-SUM($D$7:D667))*(((2*Worksheets!$G$44*(1-Worksheets!$G$44)*Worksheets!$AD$29)+(Worksheets!$G$44^2*Worksheets!$AD$29^2))/Worksheets!$G$45),0)</f>
        <v>#VALUE!</v>
      </c>
      <c r="E668" s="90" t="e">
        <f>IF(Worksheets!$V$24&gt;=A668,(Worksheets!$G$45-SUM($E$7:E667))*((Worksheets!$G$44^3*Worksheets!$AD$29^3+3*Worksheets!$G$44^2*(1-Worksheets!$G$44)*Worksheets!$AD$29^2+3*Worksheets!$G$44*(1-Worksheets!$G$44)^2*Worksheets!$AD$29)/Worksheets!$G$45),0)</f>
        <v>#VALUE!</v>
      </c>
      <c r="F668" s="90" t="e">
        <f>IF(Worksheets!$V$24&gt;=A668,(Worksheets!$G$45-SUM($F$7:F667))*((Worksheets!$G$44^4*Worksheets!$AD$29^4+4*Worksheets!$G$44^3*(1-Worksheets!$G$44)*Worksheets!$AD$29^3+6*Worksheets!$G$44^2*(1-Worksheets!$G$44)^2*Worksheets!$AD$29^2+4*Worksheets!$G$44*(1-Worksheets!$G$44^3)*Worksheets!$AD$29)/Worksheets!$G$45),0)</f>
        <v>#VALUE!</v>
      </c>
      <c r="G668" s="90" t="str">
        <f>IF(Worksheets!$D$45='Yield Calculations'!$C$4,'Yield Calculations'!B668*'Yield Calculations'!C668,IF(Worksheets!$D$45='Yield Calculations'!$D$4,'Yield Calculations'!B668*'Yield Calculations'!D668,IF(Worksheets!$D$45='Yield Calculations'!$E$4,'Yield Calculations'!B668*'Yield Calculations'!E668,IF(Worksheets!$D$45='Yield Calculations'!$F$4,'Yield Calculations'!B668*'Yield Calculations'!F668,"Too Many Lanes"))))</f>
        <v>Too Many Lanes</v>
      </c>
      <c r="H668" s="90" t="str">
        <f>IF(Worksheets!$D$45='Yield Calculations'!$C$4,'Yield Calculations'!C668,IF(Worksheets!$D$45='Yield Calculations'!$D$4,'Yield Calculations'!D668,IF(Worksheets!$D$45='Yield Calculations'!$E$4,'Yield Calculations'!E668,IF(Worksheets!$D$45='Yield Calculations'!$F$4,'Yield Calculations'!F668,"Too Many Lanes"))))</f>
        <v>Too Many Lanes</v>
      </c>
      <c r="K668" s="83">
        <v>661</v>
      </c>
      <c r="L668" s="83" t="e">
        <f>Worksheets!$X$24*(K668-0.5)</f>
        <v>#VALUE!</v>
      </c>
      <c r="M668" s="90" t="e">
        <f>IF(Worksheets!$AA$24&gt;=K668,Worksheets!$L$45*Worksheets!$AD$29*(1-Worksheets!$AD$29)^('Yield Calculations'!K668-1),0)</f>
        <v>#VALUE!</v>
      </c>
      <c r="N668" s="90" t="e">
        <f>IF(Worksheets!$AA$24&gt;=K668,(Worksheets!$L$45-SUM($N$7:N667))*(((2*Worksheets!$L$44*(1-Worksheets!$L$44)*Worksheets!$AD$29)+(Worksheets!$L$44^2*Worksheets!$AD$29^2))/Worksheets!$L$45),0)</f>
        <v>#VALUE!</v>
      </c>
      <c r="O668" s="90" t="e">
        <f>IF(Worksheets!$AA$24&gt;=K668,(Worksheets!$L$45-SUM($O$7:O667))*((Worksheets!$L$44^3*Worksheets!$AD$29^3+3*Worksheets!$L$44^2*(1-Worksheets!$L$44)*Worksheets!$AD$29^2+3*Worksheets!$L$44*(1-Worksheets!$L$44)^2*Worksheets!$AD$29)/Worksheets!$L$45),0)</f>
        <v>#VALUE!</v>
      </c>
      <c r="P668" s="90" t="e">
        <f>IF(Worksheets!$AA$24&gt;=K668,(Worksheets!$L$45-SUM($P$7:P667))*((Worksheets!$L$44^4*Worksheets!$AD$29^4+4*Worksheets!$L$44^3*(1-Worksheets!$L$44)*Worksheets!$AD$29^3+6*Worksheets!$L$44^2*(1-Worksheets!$L$44)^2*Worksheets!$AD$29^2+4*Worksheets!$L$44*(1-Worksheets!$L$44^3)*Worksheets!$AD$29)/Worksheets!$L$45),0)</f>
        <v>#VALUE!</v>
      </c>
      <c r="Q668" s="90" t="str">
        <f>IF(Worksheets!$I$45='Yield Calculations'!$M$4,'Yield Calculations'!L668*'Yield Calculations'!M668,IF(Worksheets!$I$45='Yield Calculations'!$N$4,'Yield Calculations'!L668*'Yield Calculations'!N668,IF(Worksheets!$I$45='Yield Calculations'!$O$4,'Yield Calculations'!L668*'Yield Calculations'!O668,IF(Worksheets!$I$45='Yield Calculations'!$P$4,'Yield Calculations'!L668*'Yield Calculations'!P668,"Too Many Lanes"))))</f>
        <v>Too Many Lanes</v>
      </c>
      <c r="R668" s="90" t="str">
        <f>IF(Worksheets!$I$45='Yield Calculations'!$M$4,'Yield Calculations'!M668,IF(Worksheets!$I$45='Yield Calculations'!$N$4,'Yield Calculations'!N668,IF(Worksheets!$I$45='Yield Calculations'!$O$4,'Yield Calculations'!O668,IF(Worksheets!$I$45='Yield Calculations'!$P$4,'Yield Calculations'!P668,"Too Many Lanes"))))</f>
        <v>Too Many Lanes</v>
      </c>
    </row>
    <row r="669" spans="1:18">
      <c r="A669" s="83">
        <f t="shared" si="10"/>
        <v>662</v>
      </c>
      <c r="B669" s="83" t="e">
        <f>Worksheets!$S$24*(A669-0.5)</f>
        <v>#VALUE!</v>
      </c>
      <c r="C669" s="90" t="e">
        <f>IF(Worksheets!$V$24&gt;=A669,Worksheets!$G$45*Worksheets!$AD$29*(1-Worksheets!$AD$29)^('Yield Calculations'!A669-1),0)</f>
        <v>#VALUE!</v>
      </c>
      <c r="D669" s="90" t="e">
        <f>IF(Worksheets!$V$24&gt;=A669,(Worksheets!$G$45-SUM($D$7:D668))*(((2*Worksheets!$G$44*(1-Worksheets!$G$44)*Worksheets!$AD$29)+(Worksheets!$G$44^2*Worksheets!$AD$29^2))/Worksheets!$G$45),0)</f>
        <v>#VALUE!</v>
      </c>
      <c r="E669" s="90" t="e">
        <f>IF(Worksheets!$V$24&gt;=A669,(Worksheets!$G$45-SUM($E$7:E668))*((Worksheets!$G$44^3*Worksheets!$AD$29^3+3*Worksheets!$G$44^2*(1-Worksheets!$G$44)*Worksheets!$AD$29^2+3*Worksheets!$G$44*(1-Worksheets!$G$44)^2*Worksheets!$AD$29)/Worksheets!$G$45),0)</f>
        <v>#VALUE!</v>
      </c>
      <c r="F669" s="90" t="e">
        <f>IF(Worksheets!$V$24&gt;=A669,(Worksheets!$G$45-SUM($F$7:F668))*((Worksheets!$G$44^4*Worksheets!$AD$29^4+4*Worksheets!$G$44^3*(1-Worksheets!$G$44)*Worksheets!$AD$29^3+6*Worksheets!$G$44^2*(1-Worksheets!$G$44)^2*Worksheets!$AD$29^2+4*Worksheets!$G$44*(1-Worksheets!$G$44^3)*Worksheets!$AD$29)/Worksheets!$G$45),0)</f>
        <v>#VALUE!</v>
      </c>
      <c r="G669" s="90" t="str">
        <f>IF(Worksheets!$D$45='Yield Calculations'!$C$4,'Yield Calculations'!B669*'Yield Calculations'!C669,IF(Worksheets!$D$45='Yield Calculations'!$D$4,'Yield Calculations'!B669*'Yield Calculations'!D669,IF(Worksheets!$D$45='Yield Calculations'!$E$4,'Yield Calculations'!B669*'Yield Calculations'!E669,IF(Worksheets!$D$45='Yield Calculations'!$F$4,'Yield Calculations'!B669*'Yield Calculations'!F669,"Too Many Lanes"))))</f>
        <v>Too Many Lanes</v>
      </c>
      <c r="H669" s="90" t="str">
        <f>IF(Worksheets!$D$45='Yield Calculations'!$C$4,'Yield Calculations'!C669,IF(Worksheets!$D$45='Yield Calculations'!$D$4,'Yield Calculations'!D669,IF(Worksheets!$D$45='Yield Calculations'!$E$4,'Yield Calculations'!E669,IF(Worksheets!$D$45='Yield Calculations'!$F$4,'Yield Calculations'!F669,"Too Many Lanes"))))</f>
        <v>Too Many Lanes</v>
      </c>
      <c r="K669" s="83">
        <v>662</v>
      </c>
      <c r="L669" s="83" t="e">
        <f>Worksheets!$X$24*(K669-0.5)</f>
        <v>#VALUE!</v>
      </c>
      <c r="M669" s="90" t="e">
        <f>IF(Worksheets!$AA$24&gt;=K669,Worksheets!$L$45*Worksheets!$AD$29*(1-Worksheets!$AD$29)^('Yield Calculations'!K669-1),0)</f>
        <v>#VALUE!</v>
      </c>
      <c r="N669" s="90" t="e">
        <f>IF(Worksheets!$AA$24&gt;=K669,(Worksheets!$L$45-SUM($N$7:N668))*(((2*Worksheets!$L$44*(1-Worksheets!$L$44)*Worksheets!$AD$29)+(Worksheets!$L$44^2*Worksheets!$AD$29^2))/Worksheets!$L$45),0)</f>
        <v>#VALUE!</v>
      </c>
      <c r="O669" s="90" t="e">
        <f>IF(Worksheets!$AA$24&gt;=K669,(Worksheets!$L$45-SUM($O$7:O668))*((Worksheets!$L$44^3*Worksheets!$AD$29^3+3*Worksheets!$L$44^2*(1-Worksheets!$L$44)*Worksheets!$AD$29^2+3*Worksheets!$L$44*(1-Worksheets!$L$44)^2*Worksheets!$AD$29)/Worksheets!$L$45),0)</f>
        <v>#VALUE!</v>
      </c>
      <c r="P669" s="90" t="e">
        <f>IF(Worksheets!$AA$24&gt;=K669,(Worksheets!$L$45-SUM($P$7:P668))*((Worksheets!$L$44^4*Worksheets!$AD$29^4+4*Worksheets!$L$44^3*(1-Worksheets!$L$44)*Worksheets!$AD$29^3+6*Worksheets!$L$44^2*(1-Worksheets!$L$44)^2*Worksheets!$AD$29^2+4*Worksheets!$L$44*(1-Worksheets!$L$44^3)*Worksheets!$AD$29)/Worksheets!$L$45),0)</f>
        <v>#VALUE!</v>
      </c>
      <c r="Q669" s="90" t="str">
        <f>IF(Worksheets!$I$45='Yield Calculations'!$M$4,'Yield Calculations'!L669*'Yield Calculations'!M669,IF(Worksheets!$I$45='Yield Calculations'!$N$4,'Yield Calculations'!L669*'Yield Calculations'!N669,IF(Worksheets!$I$45='Yield Calculations'!$O$4,'Yield Calculations'!L669*'Yield Calculations'!O669,IF(Worksheets!$I$45='Yield Calculations'!$P$4,'Yield Calculations'!L669*'Yield Calculations'!P669,"Too Many Lanes"))))</f>
        <v>Too Many Lanes</v>
      </c>
      <c r="R669" s="90" t="str">
        <f>IF(Worksheets!$I$45='Yield Calculations'!$M$4,'Yield Calculations'!M669,IF(Worksheets!$I$45='Yield Calculations'!$N$4,'Yield Calculations'!N669,IF(Worksheets!$I$45='Yield Calculations'!$O$4,'Yield Calculations'!O669,IF(Worksheets!$I$45='Yield Calculations'!$P$4,'Yield Calculations'!P669,"Too Many Lanes"))))</f>
        <v>Too Many Lanes</v>
      </c>
    </row>
    <row r="670" spans="1:18">
      <c r="A670" s="83">
        <f t="shared" si="10"/>
        <v>663</v>
      </c>
      <c r="B670" s="83" t="e">
        <f>Worksheets!$S$24*(A670-0.5)</f>
        <v>#VALUE!</v>
      </c>
      <c r="C670" s="90" t="e">
        <f>IF(Worksheets!$V$24&gt;=A670,Worksheets!$G$45*Worksheets!$AD$29*(1-Worksheets!$AD$29)^('Yield Calculations'!A670-1),0)</f>
        <v>#VALUE!</v>
      </c>
      <c r="D670" s="90" t="e">
        <f>IF(Worksheets!$V$24&gt;=A670,(Worksheets!$G$45-SUM($D$7:D669))*(((2*Worksheets!$G$44*(1-Worksheets!$G$44)*Worksheets!$AD$29)+(Worksheets!$G$44^2*Worksheets!$AD$29^2))/Worksheets!$G$45),0)</f>
        <v>#VALUE!</v>
      </c>
      <c r="E670" s="90" t="e">
        <f>IF(Worksheets!$V$24&gt;=A670,(Worksheets!$G$45-SUM($E$7:E669))*((Worksheets!$G$44^3*Worksheets!$AD$29^3+3*Worksheets!$G$44^2*(1-Worksheets!$G$44)*Worksheets!$AD$29^2+3*Worksheets!$G$44*(1-Worksheets!$G$44)^2*Worksheets!$AD$29)/Worksheets!$G$45),0)</f>
        <v>#VALUE!</v>
      </c>
      <c r="F670" s="90" t="e">
        <f>IF(Worksheets!$V$24&gt;=A670,(Worksheets!$G$45-SUM($F$7:F669))*((Worksheets!$G$44^4*Worksheets!$AD$29^4+4*Worksheets!$G$44^3*(1-Worksheets!$G$44)*Worksheets!$AD$29^3+6*Worksheets!$G$44^2*(1-Worksheets!$G$44)^2*Worksheets!$AD$29^2+4*Worksheets!$G$44*(1-Worksheets!$G$44^3)*Worksheets!$AD$29)/Worksheets!$G$45),0)</f>
        <v>#VALUE!</v>
      </c>
      <c r="G670" s="90" t="str">
        <f>IF(Worksheets!$D$45='Yield Calculations'!$C$4,'Yield Calculations'!B670*'Yield Calculations'!C670,IF(Worksheets!$D$45='Yield Calculations'!$D$4,'Yield Calculations'!B670*'Yield Calculations'!D670,IF(Worksheets!$D$45='Yield Calculations'!$E$4,'Yield Calculations'!B670*'Yield Calculations'!E670,IF(Worksheets!$D$45='Yield Calculations'!$F$4,'Yield Calculations'!B670*'Yield Calculations'!F670,"Too Many Lanes"))))</f>
        <v>Too Many Lanes</v>
      </c>
      <c r="H670" s="90" t="str">
        <f>IF(Worksheets!$D$45='Yield Calculations'!$C$4,'Yield Calculations'!C670,IF(Worksheets!$D$45='Yield Calculations'!$D$4,'Yield Calculations'!D670,IF(Worksheets!$D$45='Yield Calculations'!$E$4,'Yield Calculations'!E670,IF(Worksheets!$D$45='Yield Calculations'!$F$4,'Yield Calculations'!F670,"Too Many Lanes"))))</f>
        <v>Too Many Lanes</v>
      </c>
      <c r="K670" s="83">
        <v>663</v>
      </c>
      <c r="L670" s="83" t="e">
        <f>Worksheets!$X$24*(K670-0.5)</f>
        <v>#VALUE!</v>
      </c>
      <c r="M670" s="90" t="e">
        <f>IF(Worksheets!$AA$24&gt;=K670,Worksheets!$L$45*Worksheets!$AD$29*(1-Worksheets!$AD$29)^('Yield Calculations'!K670-1),0)</f>
        <v>#VALUE!</v>
      </c>
      <c r="N670" s="90" t="e">
        <f>IF(Worksheets!$AA$24&gt;=K670,(Worksheets!$L$45-SUM($N$7:N669))*(((2*Worksheets!$L$44*(1-Worksheets!$L$44)*Worksheets!$AD$29)+(Worksheets!$L$44^2*Worksheets!$AD$29^2))/Worksheets!$L$45),0)</f>
        <v>#VALUE!</v>
      </c>
      <c r="O670" s="90" t="e">
        <f>IF(Worksheets!$AA$24&gt;=K670,(Worksheets!$L$45-SUM($O$7:O669))*((Worksheets!$L$44^3*Worksheets!$AD$29^3+3*Worksheets!$L$44^2*(1-Worksheets!$L$44)*Worksheets!$AD$29^2+3*Worksheets!$L$44*(1-Worksheets!$L$44)^2*Worksheets!$AD$29)/Worksheets!$L$45),0)</f>
        <v>#VALUE!</v>
      </c>
      <c r="P670" s="90" t="e">
        <f>IF(Worksheets!$AA$24&gt;=K670,(Worksheets!$L$45-SUM($P$7:P669))*((Worksheets!$L$44^4*Worksheets!$AD$29^4+4*Worksheets!$L$44^3*(1-Worksheets!$L$44)*Worksheets!$AD$29^3+6*Worksheets!$L$44^2*(1-Worksheets!$L$44)^2*Worksheets!$AD$29^2+4*Worksheets!$L$44*(1-Worksheets!$L$44^3)*Worksheets!$AD$29)/Worksheets!$L$45),0)</f>
        <v>#VALUE!</v>
      </c>
      <c r="Q670" s="90" t="str">
        <f>IF(Worksheets!$I$45='Yield Calculations'!$M$4,'Yield Calculations'!L670*'Yield Calculations'!M670,IF(Worksheets!$I$45='Yield Calculations'!$N$4,'Yield Calculations'!L670*'Yield Calculations'!N670,IF(Worksheets!$I$45='Yield Calculations'!$O$4,'Yield Calculations'!L670*'Yield Calculations'!O670,IF(Worksheets!$I$45='Yield Calculations'!$P$4,'Yield Calculations'!L670*'Yield Calculations'!P670,"Too Many Lanes"))))</f>
        <v>Too Many Lanes</v>
      </c>
      <c r="R670" s="90" t="str">
        <f>IF(Worksheets!$I$45='Yield Calculations'!$M$4,'Yield Calculations'!M670,IF(Worksheets!$I$45='Yield Calculations'!$N$4,'Yield Calculations'!N670,IF(Worksheets!$I$45='Yield Calculations'!$O$4,'Yield Calculations'!O670,IF(Worksheets!$I$45='Yield Calculations'!$P$4,'Yield Calculations'!P670,"Too Many Lanes"))))</f>
        <v>Too Many Lanes</v>
      </c>
    </row>
    <row r="671" spans="1:18">
      <c r="A671" s="83">
        <f t="shared" si="10"/>
        <v>664</v>
      </c>
      <c r="B671" s="83" t="e">
        <f>Worksheets!$S$24*(A671-0.5)</f>
        <v>#VALUE!</v>
      </c>
      <c r="C671" s="90" t="e">
        <f>IF(Worksheets!$V$24&gt;=A671,Worksheets!$G$45*Worksheets!$AD$29*(1-Worksheets!$AD$29)^('Yield Calculations'!A671-1),0)</f>
        <v>#VALUE!</v>
      </c>
      <c r="D671" s="90" t="e">
        <f>IF(Worksheets!$V$24&gt;=A671,(Worksheets!$G$45-SUM($D$7:D670))*(((2*Worksheets!$G$44*(1-Worksheets!$G$44)*Worksheets!$AD$29)+(Worksheets!$G$44^2*Worksheets!$AD$29^2))/Worksheets!$G$45),0)</f>
        <v>#VALUE!</v>
      </c>
      <c r="E671" s="90" t="e">
        <f>IF(Worksheets!$V$24&gt;=A671,(Worksheets!$G$45-SUM($E$7:E670))*((Worksheets!$G$44^3*Worksheets!$AD$29^3+3*Worksheets!$G$44^2*(1-Worksheets!$G$44)*Worksheets!$AD$29^2+3*Worksheets!$G$44*(1-Worksheets!$G$44)^2*Worksheets!$AD$29)/Worksheets!$G$45),0)</f>
        <v>#VALUE!</v>
      </c>
      <c r="F671" s="90" t="e">
        <f>IF(Worksheets!$V$24&gt;=A671,(Worksheets!$G$45-SUM($F$7:F670))*((Worksheets!$G$44^4*Worksheets!$AD$29^4+4*Worksheets!$G$44^3*(1-Worksheets!$G$44)*Worksheets!$AD$29^3+6*Worksheets!$G$44^2*(1-Worksheets!$G$44)^2*Worksheets!$AD$29^2+4*Worksheets!$G$44*(1-Worksheets!$G$44^3)*Worksheets!$AD$29)/Worksheets!$G$45),0)</f>
        <v>#VALUE!</v>
      </c>
      <c r="G671" s="90" t="str">
        <f>IF(Worksheets!$D$45='Yield Calculations'!$C$4,'Yield Calculations'!B671*'Yield Calculations'!C671,IF(Worksheets!$D$45='Yield Calculations'!$D$4,'Yield Calculations'!B671*'Yield Calculations'!D671,IF(Worksheets!$D$45='Yield Calculations'!$E$4,'Yield Calculations'!B671*'Yield Calculations'!E671,IF(Worksheets!$D$45='Yield Calculations'!$F$4,'Yield Calculations'!B671*'Yield Calculations'!F671,"Too Many Lanes"))))</f>
        <v>Too Many Lanes</v>
      </c>
      <c r="H671" s="90" t="str">
        <f>IF(Worksheets!$D$45='Yield Calculations'!$C$4,'Yield Calculations'!C671,IF(Worksheets!$D$45='Yield Calculations'!$D$4,'Yield Calculations'!D671,IF(Worksheets!$D$45='Yield Calculations'!$E$4,'Yield Calculations'!E671,IF(Worksheets!$D$45='Yield Calculations'!$F$4,'Yield Calculations'!F671,"Too Many Lanes"))))</f>
        <v>Too Many Lanes</v>
      </c>
      <c r="K671" s="83">
        <v>664</v>
      </c>
      <c r="L671" s="83" t="e">
        <f>Worksheets!$X$24*(K671-0.5)</f>
        <v>#VALUE!</v>
      </c>
      <c r="M671" s="90" t="e">
        <f>IF(Worksheets!$AA$24&gt;=K671,Worksheets!$L$45*Worksheets!$AD$29*(1-Worksheets!$AD$29)^('Yield Calculations'!K671-1),0)</f>
        <v>#VALUE!</v>
      </c>
      <c r="N671" s="90" t="e">
        <f>IF(Worksheets!$AA$24&gt;=K671,(Worksheets!$L$45-SUM($N$7:N670))*(((2*Worksheets!$L$44*(1-Worksheets!$L$44)*Worksheets!$AD$29)+(Worksheets!$L$44^2*Worksheets!$AD$29^2))/Worksheets!$L$45),0)</f>
        <v>#VALUE!</v>
      </c>
      <c r="O671" s="90" t="e">
        <f>IF(Worksheets!$AA$24&gt;=K671,(Worksheets!$L$45-SUM($O$7:O670))*((Worksheets!$L$44^3*Worksheets!$AD$29^3+3*Worksheets!$L$44^2*(1-Worksheets!$L$44)*Worksheets!$AD$29^2+3*Worksheets!$L$44*(1-Worksheets!$L$44)^2*Worksheets!$AD$29)/Worksheets!$L$45),0)</f>
        <v>#VALUE!</v>
      </c>
      <c r="P671" s="90" t="e">
        <f>IF(Worksheets!$AA$24&gt;=K671,(Worksheets!$L$45-SUM($P$7:P670))*((Worksheets!$L$44^4*Worksheets!$AD$29^4+4*Worksheets!$L$44^3*(1-Worksheets!$L$44)*Worksheets!$AD$29^3+6*Worksheets!$L$44^2*(1-Worksheets!$L$44)^2*Worksheets!$AD$29^2+4*Worksheets!$L$44*(1-Worksheets!$L$44^3)*Worksheets!$AD$29)/Worksheets!$L$45),0)</f>
        <v>#VALUE!</v>
      </c>
      <c r="Q671" s="90" t="str">
        <f>IF(Worksheets!$I$45='Yield Calculations'!$M$4,'Yield Calculations'!L671*'Yield Calculations'!M671,IF(Worksheets!$I$45='Yield Calculations'!$N$4,'Yield Calculations'!L671*'Yield Calculations'!N671,IF(Worksheets!$I$45='Yield Calculations'!$O$4,'Yield Calculations'!L671*'Yield Calculations'!O671,IF(Worksheets!$I$45='Yield Calculations'!$P$4,'Yield Calculations'!L671*'Yield Calculations'!P671,"Too Many Lanes"))))</f>
        <v>Too Many Lanes</v>
      </c>
      <c r="R671" s="90" t="str">
        <f>IF(Worksheets!$I$45='Yield Calculations'!$M$4,'Yield Calculations'!M671,IF(Worksheets!$I$45='Yield Calculations'!$N$4,'Yield Calculations'!N671,IF(Worksheets!$I$45='Yield Calculations'!$O$4,'Yield Calculations'!O671,IF(Worksheets!$I$45='Yield Calculations'!$P$4,'Yield Calculations'!P671,"Too Many Lanes"))))</f>
        <v>Too Many Lanes</v>
      </c>
    </row>
    <row r="672" spans="1:18">
      <c r="A672" s="83">
        <f t="shared" si="10"/>
        <v>665</v>
      </c>
      <c r="B672" s="83" t="e">
        <f>Worksheets!$S$24*(A672-0.5)</f>
        <v>#VALUE!</v>
      </c>
      <c r="C672" s="90" t="e">
        <f>IF(Worksheets!$V$24&gt;=A672,Worksheets!$G$45*Worksheets!$AD$29*(1-Worksheets!$AD$29)^('Yield Calculations'!A672-1),0)</f>
        <v>#VALUE!</v>
      </c>
      <c r="D672" s="90" t="e">
        <f>IF(Worksheets!$V$24&gt;=A672,(Worksheets!$G$45-SUM($D$7:D671))*(((2*Worksheets!$G$44*(1-Worksheets!$G$44)*Worksheets!$AD$29)+(Worksheets!$G$44^2*Worksheets!$AD$29^2))/Worksheets!$G$45),0)</f>
        <v>#VALUE!</v>
      </c>
      <c r="E672" s="90" t="e">
        <f>IF(Worksheets!$V$24&gt;=A672,(Worksheets!$G$45-SUM($E$7:E671))*((Worksheets!$G$44^3*Worksheets!$AD$29^3+3*Worksheets!$G$44^2*(1-Worksheets!$G$44)*Worksheets!$AD$29^2+3*Worksheets!$G$44*(1-Worksheets!$G$44)^2*Worksheets!$AD$29)/Worksheets!$G$45),0)</f>
        <v>#VALUE!</v>
      </c>
      <c r="F672" s="90" t="e">
        <f>IF(Worksheets!$V$24&gt;=A672,(Worksheets!$G$45-SUM($F$7:F671))*((Worksheets!$G$44^4*Worksheets!$AD$29^4+4*Worksheets!$G$44^3*(1-Worksheets!$G$44)*Worksheets!$AD$29^3+6*Worksheets!$G$44^2*(1-Worksheets!$G$44)^2*Worksheets!$AD$29^2+4*Worksheets!$G$44*(1-Worksheets!$G$44^3)*Worksheets!$AD$29)/Worksheets!$G$45),0)</f>
        <v>#VALUE!</v>
      </c>
      <c r="G672" s="90" t="str">
        <f>IF(Worksheets!$D$45='Yield Calculations'!$C$4,'Yield Calculations'!B672*'Yield Calculations'!C672,IF(Worksheets!$D$45='Yield Calculations'!$D$4,'Yield Calculations'!B672*'Yield Calculations'!D672,IF(Worksheets!$D$45='Yield Calculations'!$E$4,'Yield Calculations'!B672*'Yield Calculations'!E672,IF(Worksheets!$D$45='Yield Calculations'!$F$4,'Yield Calculations'!B672*'Yield Calculations'!F672,"Too Many Lanes"))))</f>
        <v>Too Many Lanes</v>
      </c>
      <c r="H672" s="90" t="str">
        <f>IF(Worksheets!$D$45='Yield Calculations'!$C$4,'Yield Calculations'!C672,IF(Worksheets!$D$45='Yield Calculations'!$D$4,'Yield Calculations'!D672,IF(Worksheets!$D$45='Yield Calculations'!$E$4,'Yield Calculations'!E672,IF(Worksheets!$D$45='Yield Calculations'!$F$4,'Yield Calculations'!F672,"Too Many Lanes"))))</f>
        <v>Too Many Lanes</v>
      </c>
      <c r="K672" s="83">
        <v>665</v>
      </c>
      <c r="L672" s="83" t="e">
        <f>Worksheets!$X$24*(K672-0.5)</f>
        <v>#VALUE!</v>
      </c>
      <c r="M672" s="90" t="e">
        <f>IF(Worksheets!$AA$24&gt;=K672,Worksheets!$L$45*Worksheets!$AD$29*(1-Worksheets!$AD$29)^('Yield Calculations'!K672-1),0)</f>
        <v>#VALUE!</v>
      </c>
      <c r="N672" s="90" t="e">
        <f>IF(Worksheets!$AA$24&gt;=K672,(Worksheets!$L$45-SUM($N$7:N671))*(((2*Worksheets!$L$44*(1-Worksheets!$L$44)*Worksheets!$AD$29)+(Worksheets!$L$44^2*Worksheets!$AD$29^2))/Worksheets!$L$45),0)</f>
        <v>#VALUE!</v>
      </c>
      <c r="O672" s="90" t="e">
        <f>IF(Worksheets!$AA$24&gt;=K672,(Worksheets!$L$45-SUM($O$7:O671))*((Worksheets!$L$44^3*Worksheets!$AD$29^3+3*Worksheets!$L$44^2*(1-Worksheets!$L$44)*Worksheets!$AD$29^2+3*Worksheets!$L$44*(1-Worksheets!$L$44)^2*Worksheets!$AD$29)/Worksheets!$L$45),0)</f>
        <v>#VALUE!</v>
      </c>
      <c r="P672" s="90" t="e">
        <f>IF(Worksheets!$AA$24&gt;=K672,(Worksheets!$L$45-SUM($P$7:P671))*((Worksheets!$L$44^4*Worksheets!$AD$29^4+4*Worksheets!$L$44^3*(1-Worksheets!$L$44)*Worksheets!$AD$29^3+6*Worksheets!$L$44^2*(1-Worksheets!$L$44)^2*Worksheets!$AD$29^2+4*Worksheets!$L$44*(1-Worksheets!$L$44^3)*Worksheets!$AD$29)/Worksheets!$L$45),0)</f>
        <v>#VALUE!</v>
      </c>
      <c r="Q672" s="90" t="str">
        <f>IF(Worksheets!$I$45='Yield Calculations'!$M$4,'Yield Calculations'!L672*'Yield Calculations'!M672,IF(Worksheets!$I$45='Yield Calculations'!$N$4,'Yield Calculations'!L672*'Yield Calculations'!N672,IF(Worksheets!$I$45='Yield Calculations'!$O$4,'Yield Calculations'!L672*'Yield Calculations'!O672,IF(Worksheets!$I$45='Yield Calculations'!$P$4,'Yield Calculations'!L672*'Yield Calculations'!P672,"Too Many Lanes"))))</f>
        <v>Too Many Lanes</v>
      </c>
      <c r="R672" s="90" t="str">
        <f>IF(Worksheets!$I$45='Yield Calculations'!$M$4,'Yield Calculations'!M672,IF(Worksheets!$I$45='Yield Calculations'!$N$4,'Yield Calculations'!N672,IF(Worksheets!$I$45='Yield Calculations'!$O$4,'Yield Calculations'!O672,IF(Worksheets!$I$45='Yield Calculations'!$P$4,'Yield Calculations'!P672,"Too Many Lanes"))))</f>
        <v>Too Many Lanes</v>
      </c>
    </row>
    <row r="673" spans="1:18">
      <c r="A673" s="83">
        <f t="shared" si="10"/>
        <v>666</v>
      </c>
      <c r="B673" s="83" t="e">
        <f>Worksheets!$S$24*(A673-0.5)</f>
        <v>#VALUE!</v>
      </c>
      <c r="C673" s="90" t="e">
        <f>IF(Worksheets!$V$24&gt;=A673,Worksheets!$G$45*Worksheets!$AD$29*(1-Worksheets!$AD$29)^('Yield Calculations'!A673-1),0)</f>
        <v>#VALUE!</v>
      </c>
      <c r="D673" s="90" t="e">
        <f>IF(Worksheets!$V$24&gt;=A673,(Worksheets!$G$45-SUM($D$7:D672))*(((2*Worksheets!$G$44*(1-Worksheets!$G$44)*Worksheets!$AD$29)+(Worksheets!$G$44^2*Worksheets!$AD$29^2))/Worksheets!$G$45),0)</f>
        <v>#VALUE!</v>
      </c>
      <c r="E673" s="90" t="e">
        <f>IF(Worksheets!$V$24&gt;=A673,(Worksheets!$G$45-SUM($E$7:E672))*((Worksheets!$G$44^3*Worksheets!$AD$29^3+3*Worksheets!$G$44^2*(1-Worksheets!$G$44)*Worksheets!$AD$29^2+3*Worksheets!$G$44*(1-Worksheets!$G$44)^2*Worksheets!$AD$29)/Worksheets!$G$45),0)</f>
        <v>#VALUE!</v>
      </c>
      <c r="F673" s="90" t="e">
        <f>IF(Worksheets!$V$24&gt;=A673,(Worksheets!$G$45-SUM($F$7:F672))*((Worksheets!$G$44^4*Worksheets!$AD$29^4+4*Worksheets!$G$44^3*(1-Worksheets!$G$44)*Worksheets!$AD$29^3+6*Worksheets!$G$44^2*(1-Worksheets!$G$44)^2*Worksheets!$AD$29^2+4*Worksheets!$G$44*(1-Worksheets!$G$44^3)*Worksheets!$AD$29)/Worksheets!$G$45),0)</f>
        <v>#VALUE!</v>
      </c>
      <c r="G673" s="90" t="str">
        <f>IF(Worksheets!$D$45='Yield Calculations'!$C$4,'Yield Calculations'!B673*'Yield Calculations'!C673,IF(Worksheets!$D$45='Yield Calculations'!$D$4,'Yield Calculations'!B673*'Yield Calculations'!D673,IF(Worksheets!$D$45='Yield Calculations'!$E$4,'Yield Calculations'!B673*'Yield Calculations'!E673,IF(Worksheets!$D$45='Yield Calculations'!$F$4,'Yield Calculations'!B673*'Yield Calculations'!F673,"Too Many Lanes"))))</f>
        <v>Too Many Lanes</v>
      </c>
      <c r="H673" s="90" t="str">
        <f>IF(Worksheets!$D$45='Yield Calculations'!$C$4,'Yield Calculations'!C673,IF(Worksheets!$D$45='Yield Calculations'!$D$4,'Yield Calculations'!D673,IF(Worksheets!$D$45='Yield Calculations'!$E$4,'Yield Calculations'!E673,IF(Worksheets!$D$45='Yield Calculations'!$F$4,'Yield Calculations'!F673,"Too Many Lanes"))))</f>
        <v>Too Many Lanes</v>
      </c>
      <c r="K673" s="83">
        <v>666</v>
      </c>
      <c r="L673" s="83" t="e">
        <f>Worksheets!$X$24*(K673-0.5)</f>
        <v>#VALUE!</v>
      </c>
      <c r="M673" s="90" t="e">
        <f>IF(Worksheets!$AA$24&gt;=K673,Worksheets!$L$45*Worksheets!$AD$29*(1-Worksheets!$AD$29)^('Yield Calculations'!K673-1),0)</f>
        <v>#VALUE!</v>
      </c>
      <c r="N673" s="90" t="e">
        <f>IF(Worksheets!$AA$24&gt;=K673,(Worksheets!$L$45-SUM($N$7:N672))*(((2*Worksheets!$L$44*(1-Worksheets!$L$44)*Worksheets!$AD$29)+(Worksheets!$L$44^2*Worksheets!$AD$29^2))/Worksheets!$L$45),0)</f>
        <v>#VALUE!</v>
      </c>
      <c r="O673" s="90" t="e">
        <f>IF(Worksheets!$AA$24&gt;=K673,(Worksheets!$L$45-SUM($O$7:O672))*((Worksheets!$L$44^3*Worksheets!$AD$29^3+3*Worksheets!$L$44^2*(1-Worksheets!$L$44)*Worksheets!$AD$29^2+3*Worksheets!$L$44*(1-Worksheets!$L$44)^2*Worksheets!$AD$29)/Worksheets!$L$45),0)</f>
        <v>#VALUE!</v>
      </c>
      <c r="P673" s="90" t="e">
        <f>IF(Worksheets!$AA$24&gt;=K673,(Worksheets!$L$45-SUM($P$7:P672))*((Worksheets!$L$44^4*Worksheets!$AD$29^4+4*Worksheets!$L$44^3*(1-Worksheets!$L$44)*Worksheets!$AD$29^3+6*Worksheets!$L$44^2*(1-Worksheets!$L$44)^2*Worksheets!$AD$29^2+4*Worksheets!$L$44*(1-Worksheets!$L$44^3)*Worksheets!$AD$29)/Worksheets!$L$45),0)</f>
        <v>#VALUE!</v>
      </c>
      <c r="Q673" s="90" t="str">
        <f>IF(Worksheets!$I$45='Yield Calculations'!$M$4,'Yield Calculations'!L673*'Yield Calculations'!M673,IF(Worksheets!$I$45='Yield Calculations'!$N$4,'Yield Calculations'!L673*'Yield Calculations'!N673,IF(Worksheets!$I$45='Yield Calculations'!$O$4,'Yield Calculations'!L673*'Yield Calculations'!O673,IF(Worksheets!$I$45='Yield Calculations'!$P$4,'Yield Calculations'!L673*'Yield Calculations'!P673,"Too Many Lanes"))))</f>
        <v>Too Many Lanes</v>
      </c>
      <c r="R673" s="90" t="str">
        <f>IF(Worksheets!$I$45='Yield Calculations'!$M$4,'Yield Calculations'!M673,IF(Worksheets!$I$45='Yield Calculations'!$N$4,'Yield Calculations'!N673,IF(Worksheets!$I$45='Yield Calculations'!$O$4,'Yield Calculations'!O673,IF(Worksheets!$I$45='Yield Calculations'!$P$4,'Yield Calculations'!P673,"Too Many Lanes"))))</f>
        <v>Too Many Lanes</v>
      </c>
    </row>
    <row r="674" spans="1:18">
      <c r="A674" s="83">
        <f t="shared" si="10"/>
        <v>667</v>
      </c>
      <c r="B674" s="83" t="e">
        <f>Worksheets!$S$24*(A674-0.5)</f>
        <v>#VALUE!</v>
      </c>
      <c r="C674" s="90" t="e">
        <f>IF(Worksheets!$V$24&gt;=A674,Worksheets!$G$45*Worksheets!$AD$29*(1-Worksheets!$AD$29)^('Yield Calculations'!A674-1),0)</f>
        <v>#VALUE!</v>
      </c>
      <c r="D674" s="90" t="e">
        <f>IF(Worksheets!$V$24&gt;=A674,(Worksheets!$G$45-SUM($D$7:D673))*(((2*Worksheets!$G$44*(1-Worksheets!$G$44)*Worksheets!$AD$29)+(Worksheets!$G$44^2*Worksheets!$AD$29^2))/Worksheets!$G$45),0)</f>
        <v>#VALUE!</v>
      </c>
      <c r="E674" s="90" t="e">
        <f>IF(Worksheets!$V$24&gt;=A674,(Worksheets!$G$45-SUM($E$7:E673))*((Worksheets!$G$44^3*Worksheets!$AD$29^3+3*Worksheets!$G$44^2*(1-Worksheets!$G$44)*Worksheets!$AD$29^2+3*Worksheets!$G$44*(1-Worksheets!$G$44)^2*Worksheets!$AD$29)/Worksheets!$G$45),0)</f>
        <v>#VALUE!</v>
      </c>
      <c r="F674" s="90" t="e">
        <f>IF(Worksheets!$V$24&gt;=A674,(Worksheets!$G$45-SUM($F$7:F673))*((Worksheets!$G$44^4*Worksheets!$AD$29^4+4*Worksheets!$G$44^3*(1-Worksheets!$G$44)*Worksheets!$AD$29^3+6*Worksheets!$G$44^2*(1-Worksheets!$G$44)^2*Worksheets!$AD$29^2+4*Worksheets!$G$44*(1-Worksheets!$G$44^3)*Worksheets!$AD$29)/Worksheets!$G$45),0)</f>
        <v>#VALUE!</v>
      </c>
      <c r="G674" s="90" t="str">
        <f>IF(Worksheets!$D$45='Yield Calculations'!$C$4,'Yield Calculations'!B674*'Yield Calculations'!C674,IF(Worksheets!$D$45='Yield Calculations'!$D$4,'Yield Calculations'!B674*'Yield Calculations'!D674,IF(Worksheets!$D$45='Yield Calculations'!$E$4,'Yield Calculations'!B674*'Yield Calculations'!E674,IF(Worksheets!$D$45='Yield Calculations'!$F$4,'Yield Calculations'!B674*'Yield Calculations'!F674,"Too Many Lanes"))))</f>
        <v>Too Many Lanes</v>
      </c>
      <c r="H674" s="90" t="str">
        <f>IF(Worksheets!$D$45='Yield Calculations'!$C$4,'Yield Calculations'!C674,IF(Worksheets!$D$45='Yield Calculations'!$D$4,'Yield Calculations'!D674,IF(Worksheets!$D$45='Yield Calculations'!$E$4,'Yield Calculations'!E674,IF(Worksheets!$D$45='Yield Calculations'!$F$4,'Yield Calculations'!F674,"Too Many Lanes"))))</f>
        <v>Too Many Lanes</v>
      </c>
      <c r="K674" s="83">
        <v>667</v>
      </c>
      <c r="L674" s="83" t="e">
        <f>Worksheets!$X$24*(K674-0.5)</f>
        <v>#VALUE!</v>
      </c>
      <c r="M674" s="90" t="e">
        <f>IF(Worksheets!$AA$24&gt;=K674,Worksheets!$L$45*Worksheets!$AD$29*(1-Worksheets!$AD$29)^('Yield Calculations'!K674-1),0)</f>
        <v>#VALUE!</v>
      </c>
      <c r="N674" s="90" t="e">
        <f>IF(Worksheets!$AA$24&gt;=K674,(Worksheets!$L$45-SUM($N$7:N673))*(((2*Worksheets!$L$44*(1-Worksheets!$L$44)*Worksheets!$AD$29)+(Worksheets!$L$44^2*Worksheets!$AD$29^2))/Worksheets!$L$45),0)</f>
        <v>#VALUE!</v>
      </c>
      <c r="O674" s="90" t="e">
        <f>IF(Worksheets!$AA$24&gt;=K674,(Worksheets!$L$45-SUM($O$7:O673))*((Worksheets!$L$44^3*Worksheets!$AD$29^3+3*Worksheets!$L$44^2*(1-Worksheets!$L$44)*Worksheets!$AD$29^2+3*Worksheets!$L$44*(1-Worksheets!$L$44)^2*Worksheets!$AD$29)/Worksheets!$L$45),0)</f>
        <v>#VALUE!</v>
      </c>
      <c r="P674" s="90" t="e">
        <f>IF(Worksheets!$AA$24&gt;=K674,(Worksheets!$L$45-SUM($P$7:P673))*((Worksheets!$L$44^4*Worksheets!$AD$29^4+4*Worksheets!$L$44^3*(1-Worksheets!$L$44)*Worksheets!$AD$29^3+6*Worksheets!$L$44^2*(1-Worksheets!$L$44)^2*Worksheets!$AD$29^2+4*Worksheets!$L$44*(1-Worksheets!$L$44^3)*Worksheets!$AD$29)/Worksheets!$L$45),0)</f>
        <v>#VALUE!</v>
      </c>
      <c r="Q674" s="90" t="str">
        <f>IF(Worksheets!$I$45='Yield Calculations'!$M$4,'Yield Calculations'!L674*'Yield Calculations'!M674,IF(Worksheets!$I$45='Yield Calculations'!$N$4,'Yield Calculations'!L674*'Yield Calculations'!N674,IF(Worksheets!$I$45='Yield Calculations'!$O$4,'Yield Calculations'!L674*'Yield Calculations'!O674,IF(Worksheets!$I$45='Yield Calculations'!$P$4,'Yield Calculations'!L674*'Yield Calculations'!P674,"Too Many Lanes"))))</f>
        <v>Too Many Lanes</v>
      </c>
      <c r="R674" s="90" t="str">
        <f>IF(Worksheets!$I$45='Yield Calculations'!$M$4,'Yield Calculations'!M674,IF(Worksheets!$I$45='Yield Calculations'!$N$4,'Yield Calculations'!N674,IF(Worksheets!$I$45='Yield Calculations'!$O$4,'Yield Calculations'!O674,IF(Worksheets!$I$45='Yield Calculations'!$P$4,'Yield Calculations'!P674,"Too Many Lanes"))))</f>
        <v>Too Many Lanes</v>
      </c>
    </row>
    <row r="675" spans="1:18">
      <c r="A675" s="83">
        <f t="shared" si="10"/>
        <v>668</v>
      </c>
      <c r="B675" s="83" t="e">
        <f>Worksheets!$S$24*(A675-0.5)</f>
        <v>#VALUE!</v>
      </c>
      <c r="C675" s="90" t="e">
        <f>IF(Worksheets!$V$24&gt;=A675,Worksheets!$G$45*Worksheets!$AD$29*(1-Worksheets!$AD$29)^('Yield Calculations'!A675-1),0)</f>
        <v>#VALUE!</v>
      </c>
      <c r="D675" s="90" t="e">
        <f>IF(Worksheets!$V$24&gt;=A675,(Worksheets!$G$45-SUM($D$7:D674))*(((2*Worksheets!$G$44*(1-Worksheets!$G$44)*Worksheets!$AD$29)+(Worksheets!$G$44^2*Worksheets!$AD$29^2))/Worksheets!$G$45),0)</f>
        <v>#VALUE!</v>
      </c>
      <c r="E675" s="90" t="e">
        <f>IF(Worksheets!$V$24&gt;=A675,(Worksheets!$G$45-SUM($E$7:E674))*((Worksheets!$G$44^3*Worksheets!$AD$29^3+3*Worksheets!$G$44^2*(1-Worksheets!$G$44)*Worksheets!$AD$29^2+3*Worksheets!$G$44*(1-Worksheets!$G$44)^2*Worksheets!$AD$29)/Worksheets!$G$45),0)</f>
        <v>#VALUE!</v>
      </c>
      <c r="F675" s="90" t="e">
        <f>IF(Worksheets!$V$24&gt;=A675,(Worksheets!$G$45-SUM($F$7:F674))*((Worksheets!$G$44^4*Worksheets!$AD$29^4+4*Worksheets!$G$44^3*(1-Worksheets!$G$44)*Worksheets!$AD$29^3+6*Worksheets!$G$44^2*(1-Worksheets!$G$44)^2*Worksheets!$AD$29^2+4*Worksheets!$G$44*(1-Worksheets!$G$44^3)*Worksheets!$AD$29)/Worksheets!$G$45),0)</f>
        <v>#VALUE!</v>
      </c>
      <c r="G675" s="90" t="str">
        <f>IF(Worksheets!$D$45='Yield Calculations'!$C$4,'Yield Calculations'!B675*'Yield Calculations'!C675,IF(Worksheets!$D$45='Yield Calculations'!$D$4,'Yield Calculations'!B675*'Yield Calculations'!D675,IF(Worksheets!$D$45='Yield Calculations'!$E$4,'Yield Calculations'!B675*'Yield Calculations'!E675,IF(Worksheets!$D$45='Yield Calculations'!$F$4,'Yield Calculations'!B675*'Yield Calculations'!F675,"Too Many Lanes"))))</f>
        <v>Too Many Lanes</v>
      </c>
      <c r="H675" s="90" t="str">
        <f>IF(Worksheets!$D$45='Yield Calculations'!$C$4,'Yield Calculations'!C675,IF(Worksheets!$D$45='Yield Calculations'!$D$4,'Yield Calculations'!D675,IF(Worksheets!$D$45='Yield Calculations'!$E$4,'Yield Calculations'!E675,IF(Worksheets!$D$45='Yield Calculations'!$F$4,'Yield Calculations'!F675,"Too Many Lanes"))))</f>
        <v>Too Many Lanes</v>
      </c>
      <c r="K675" s="83">
        <v>668</v>
      </c>
      <c r="L675" s="83" t="e">
        <f>Worksheets!$X$24*(K675-0.5)</f>
        <v>#VALUE!</v>
      </c>
      <c r="M675" s="90" t="e">
        <f>IF(Worksheets!$AA$24&gt;=K675,Worksheets!$L$45*Worksheets!$AD$29*(1-Worksheets!$AD$29)^('Yield Calculations'!K675-1),0)</f>
        <v>#VALUE!</v>
      </c>
      <c r="N675" s="90" t="e">
        <f>IF(Worksheets!$AA$24&gt;=K675,(Worksheets!$L$45-SUM($N$7:N674))*(((2*Worksheets!$L$44*(1-Worksheets!$L$44)*Worksheets!$AD$29)+(Worksheets!$L$44^2*Worksheets!$AD$29^2))/Worksheets!$L$45),0)</f>
        <v>#VALUE!</v>
      </c>
      <c r="O675" s="90" t="e">
        <f>IF(Worksheets!$AA$24&gt;=K675,(Worksheets!$L$45-SUM($O$7:O674))*((Worksheets!$L$44^3*Worksheets!$AD$29^3+3*Worksheets!$L$44^2*(1-Worksheets!$L$44)*Worksheets!$AD$29^2+3*Worksheets!$L$44*(1-Worksheets!$L$44)^2*Worksheets!$AD$29)/Worksheets!$L$45),0)</f>
        <v>#VALUE!</v>
      </c>
      <c r="P675" s="90" t="e">
        <f>IF(Worksheets!$AA$24&gt;=K675,(Worksheets!$L$45-SUM($P$7:P674))*((Worksheets!$L$44^4*Worksheets!$AD$29^4+4*Worksheets!$L$44^3*(1-Worksheets!$L$44)*Worksheets!$AD$29^3+6*Worksheets!$L$44^2*(1-Worksheets!$L$44)^2*Worksheets!$AD$29^2+4*Worksheets!$L$44*(1-Worksheets!$L$44^3)*Worksheets!$AD$29)/Worksheets!$L$45),0)</f>
        <v>#VALUE!</v>
      </c>
      <c r="Q675" s="90" t="str">
        <f>IF(Worksheets!$I$45='Yield Calculations'!$M$4,'Yield Calculations'!L675*'Yield Calculations'!M675,IF(Worksheets!$I$45='Yield Calculations'!$N$4,'Yield Calculations'!L675*'Yield Calculations'!N675,IF(Worksheets!$I$45='Yield Calculations'!$O$4,'Yield Calculations'!L675*'Yield Calculations'!O675,IF(Worksheets!$I$45='Yield Calculations'!$P$4,'Yield Calculations'!L675*'Yield Calculations'!P675,"Too Many Lanes"))))</f>
        <v>Too Many Lanes</v>
      </c>
      <c r="R675" s="90" t="str">
        <f>IF(Worksheets!$I$45='Yield Calculations'!$M$4,'Yield Calculations'!M675,IF(Worksheets!$I$45='Yield Calculations'!$N$4,'Yield Calculations'!N675,IF(Worksheets!$I$45='Yield Calculations'!$O$4,'Yield Calculations'!O675,IF(Worksheets!$I$45='Yield Calculations'!$P$4,'Yield Calculations'!P675,"Too Many Lanes"))))</f>
        <v>Too Many Lanes</v>
      </c>
    </row>
    <row r="676" spans="1:18">
      <c r="A676" s="83">
        <f t="shared" si="10"/>
        <v>669</v>
      </c>
      <c r="B676" s="83" t="e">
        <f>Worksheets!$S$24*(A676-0.5)</f>
        <v>#VALUE!</v>
      </c>
      <c r="C676" s="90" t="e">
        <f>IF(Worksheets!$V$24&gt;=A676,Worksheets!$G$45*Worksheets!$AD$29*(1-Worksheets!$AD$29)^('Yield Calculations'!A676-1),0)</f>
        <v>#VALUE!</v>
      </c>
      <c r="D676" s="90" t="e">
        <f>IF(Worksheets!$V$24&gt;=A676,(Worksheets!$G$45-SUM($D$7:D675))*(((2*Worksheets!$G$44*(1-Worksheets!$G$44)*Worksheets!$AD$29)+(Worksheets!$G$44^2*Worksheets!$AD$29^2))/Worksheets!$G$45),0)</f>
        <v>#VALUE!</v>
      </c>
      <c r="E676" s="90" t="e">
        <f>IF(Worksheets!$V$24&gt;=A676,(Worksheets!$G$45-SUM($E$7:E675))*((Worksheets!$G$44^3*Worksheets!$AD$29^3+3*Worksheets!$G$44^2*(1-Worksheets!$G$44)*Worksheets!$AD$29^2+3*Worksheets!$G$44*(1-Worksheets!$G$44)^2*Worksheets!$AD$29)/Worksheets!$G$45),0)</f>
        <v>#VALUE!</v>
      </c>
      <c r="F676" s="90" t="e">
        <f>IF(Worksheets!$V$24&gt;=A676,(Worksheets!$G$45-SUM($F$7:F675))*((Worksheets!$G$44^4*Worksheets!$AD$29^4+4*Worksheets!$G$44^3*(1-Worksheets!$G$44)*Worksheets!$AD$29^3+6*Worksheets!$G$44^2*(1-Worksheets!$G$44)^2*Worksheets!$AD$29^2+4*Worksheets!$G$44*(1-Worksheets!$G$44^3)*Worksheets!$AD$29)/Worksheets!$G$45),0)</f>
        <v>#VALUE!</v>
      </c>
      <c r="G676" s="90" t="str">
        <f>IF(Worksheets!$D$45='Yield Calculations'!$C$4,'Yield Calculations'!B676*'Yield Calculations'!C676,IF(Worksheets!$D$45='Yield Calculations'!$D$4,'Yield Calculations'!B676*'Yield Calculations'!D676,IF(Worksheets!$D$45='Yield Calculations'!$E$4,'Yield Calculations'!B676*'Yield Calculations'!E676,IF(Worksheets!$D$45='Yield Calculations'!$F$4,'Yield Calculations'!B676*'Yield Calculations'!F676,"Too Many Lanes"))))</f>
        <v>Too Many Lanes</v>
      </c>
      <c r="H676" s="90" t="str">
        <f>IF(Worksheets!$D$45='Yield Calculations'!$C$4,'Yield Calculations'!C676,IF(Worksheets!$D$45='Yield Calculations'!$D$4,'Yield Calculations'!D676,IF(Worksheets!$D$45='Yield Calculations'!$E$4,'Yield Calculations'!E676,IF(Worksheets!$D$45='Yield Calculations'!$F$4,'Yield Calculations'!F676,"Too Many Lanes"))))</f>
        <v>Too Many Lanes</v>
      </c>
      <c r="K676" s="83">
        <v>669</v>
      </c>
      <c r="L676" s="83" t="e">
        <f>Worksheets!$X$24*(K676-0.5)</f>
        <v>#VALUE!</v>
      </c>
      <c r="M676" s="90" t="e">
        <f>IF(Worksheets!$AA$24&gt;=K676,Worksheets!$L$45*Worksheets!$AD$29*(1-Worksheets!$AD$29)^('Yield Calculations'!K676-1),0)</f>
        <v>#VALUE!</v>
      </c>
      <c r="N676" s="90" t="e">
        <f>IF(Worksheets!$AA$24&gt;=K676,(Worksheets!$L$45-SUM($N$7:N675))*(((2*Worksheets!$L$44*(1-Worksheets!$L$44)*Worksheets!$AD$29)+(Worksheets!$L$44^2*Worksheets!$AD$29^2))/Worksheets!$L$45),0)</f>
        <v>#VALUE!</v>
      </c>
      <c r="O676" s="90" t="e">
        <f>IF(Worksheets!$AA$24&gt;=K676,(Worksheets!$L$45-SUM($O$7:O675))*((Worksheets!$L$44^3*Worksheets!$AD$29^3+3*Worksheets!$L$44^2*(1-Worksheets!$L$44)*Worksheets!$AD$29^2+3*Worksheets!$L$44*(1-Worksheets!$L$44)^2*Worksheets!$AD$29)/Worksheets!$L$45),0)</f>
        <v>#VALUE!</v>
      </c>
      <c r="P676" s="90" t="e">
        <f>IF(Worksheets!$AA$24&gt;=K676,(Worksheets!$L$45-SUM($P$7:P675))*((Worksheets!$L$44^4*Worksheets!$AD$29^4+4*Worksheets!$L$44^3*(1-Worksheets!$L$44)*Worksheets!$AD$29^3+6*Worksheets!$L$44^2*(1-Worksheets!$L$44)^2*Worksheets!$AD$29^2+4*Worksheets!$L$44*(1-Worksheets!$L$44^3)*Worksheets!$AD$29)/Worksheets!$L$45),0)</f>
        <v>#VALUE!</v>
      </c>
      <c r="Q676" s="90" t="str">
        <f>IF(Worksheets!$I$45='Yield Calculations'!$M$4,'Yield Calculations'!L676*'Yield Calculations'!M676,IF(Worksheets!$I$45='Yield Calculations'!$N$4,'Yield Calculations'!L676*'Yield Calculations'!N676,IF(Worksheets!$I$45='Yield Calculations'!$O$4,'Yield Calculations'!L676*'Yield Calculations'!O676,IF(Worksheets!$I$45='Yield Calculations'!$P$4,'Yield Calculations'!L676*'Yield Calculations'!P676,"Too Many Lanes"))))</f>
        <v>Too Many Lanes</v>
      </c>
      <c r="R676" s="90" t="str">
        <f>IF(Worksheets!$I$45='Yield Calculations'!$M$4,'Yield Calculations'!M676,IF(Worksheets!$I$45='Yield Calculations'!$N$4,'Yield Calculations'!N676,IF(Worksheets!$I$45='Yield Calculations'!$O$4,'Yield Calculations'!O676,IF(Worksheets!$I$45='Yield Calculations'!$P$4,'Yield Calculations'!P676,"Too Many Lanes"))))</f>
        <v>Too Many Lanes</v>
      </c>
    </row>
    <row r="677" spans="1:18">
      <c r="A677" s="83">
        <f t="shared" si="10"/>
        <v>670</v>
      </c>
      <c r="B677" s="83" t="e">
        <f>Worksheets!$S$24*(A677-0.5)</f>
        <v>#VALUE!</v>
      </c>
      <c r="C677" s="90" t="e">
        <f>IF(Worksheets!$V$24&gt;=A677,Worksheets!$G$45*Worksheets!$AD$29*(1-Worksheets!$AD$29)^('Yield Calculations'!A677-1),0)</f>
        <v>#VALUE!</v>
      </c>
      <c r="D677" s="90" t="e">
        <f>IF(Worksheets!$V$24&gt;=A677,(Worksheets!$G$45-SUM($D$7:D676))*(((2*Worksheets!$G$44*(1-Worksheets!$G$44)*Worksheets!$AD$29)+(Worksheets!$G$44^2*Worksheets!$AD$29^2))/Worksheets!$G$45),0)</f>
        <v>#VALUE!</v>
      </c>
      <c r="E677" s="90" t="e">
        <f>IF(Worksheets!$V$24&gt;=A677,(Worksheets!$G$45-SUM($E$7:E676))*((Worksheets!$G$44^3*Worksheets!$AD$29^3+3*Worksheets!$G$44^2*(1-Worksheets!$G$44)*Worksheets!$AD$29^2+3*Worksheets!$G$44*(1-Worksheets!$G$44)^2*Worksheets!$AD$29)/Worksheets!$G$45),0)</f>
        <v>#VALUE!</v>
      </c>
      <c r="F677" s="90" t="e">
        <f>IF(Worksheets!$V$24&gt;=A677,(Worksheets!$G$45-SUM($F$7:F676))*((Worksheets!$G$44^4*Worksheets!$AD$29^4+4*Worksheets!$G$44^3*(1-Worksheets!$G$44)*Worksheets!$AD$29^3+6*Worksheets!$G$44^2*(1-Worksheets!$G$44)^2*Worksheets!$AD$29^2+4*Worksheets!$G$44*(1-Worksheets!$G$44^3)*Worksheets!$AD$29)/Worksheets!$G$45),0)</f>
        <v>#VALUE!</v>
      </c>
      <c r="G677" s="90" t="str">
        <f>IF(Worksheets!$D$45='Yield Calculations'!$C$4,'Yield Calculations'!B677*'Yield Calculations'!C677,IF(Worksheets!$D$45='Yield Calculations'!$D$4,'Yield Calculations'!B677*'Yield Calculations'!D677,IF(Worksheets!$D$45='Yield Calculations'!$E$4,'Yield Calculations'!B677*'Yield Calculations'!E677,IF(Worksheets!$D$45='Yield Calculations'!$F$4,'Yield Calculations'!B677*'Yield Calculations'!F677,"Too Many Lanes"))))</f>
        <v>Too Many Lanes</v>
      </c>
      <c r="H677" s="90" t="str">
        <f>IF(Worksheets!$D$45='Yield Calculations'!$C$4,'Yield Calculations'!C677,IF(Worksheets!$D$45='Yield Calculations'!$D$4,'Yield Calculations'!D677,IF(Worksheets!$D$45='Yield Calculations'!$E$4,'Yield Calculations'!E677,IF(Worksheets!$D$45='Yield Calculations'!$F$4,'Yield Calculations'!F677,"Too Many Lanes"))))</f>
        <v>Too Many Lanes</v>
      </c>
      <c r="K677" s="83">
        <v>670</v>
      </c>
      <c r="L677" s="83" t="e">
        <f>Worksheets!$X$24*(K677-0.5)</f>
        <v>#VALUE!</v>
      </c>
      <c r="M677" s="90" t="e">
        <f>IF(Worksheets!$AA$24&gt;=K677,Worksheets!$L$45*Worksheets!$AD$29*(1-Worksheets!$AD$29)^('Yield Calculations'!K677-1),0)</f>
        <v>#VALUE!</v>
      </c>
      <c r="N677" s="90" t="e">
        <f>IF(Worksheets!$AA$24&gt;=K677,(Worksheets!$L$45-SUM($N$7:N676))*(((2*Worksheets!$L$44*(1-Worksheets!$L$44)*Worksheets!$AD$29)+(Worksheets!$L$44^2*Worksheets!$AD$29^2))/Worksheets!$L$45),0)</f>
        <v>#VALUE!</v>
      </c>
      <c r="O677" s="90" t="e">
        <f>IF(Worksheets!$AA$24&gt;=K677,(Worksheets!$L$45-SUM($O$7:O676))*((Worksheets!$L$44^3*Worksheets!$AD$29^3+3*Worksheets!$L$44^2*(1-Worksheets!$L$44)*Worksheets!$AD$29^2+3*Worksheets!$L$44*(1-Worksheets!$L$44)^2*Worksheets!$AD$29)/Worksheets!$L$45),0)</f>
        <v>#VALUE!</v>
      </c>
      <c r="P677" s="90" t="e">
        <f>IF(Worksheets!$AA$24&gt;=K677,(Worksheets!$L$45-SUM($P$7:P676))*((Worksheets!$L$44^4*Worksheets!$AD$29^4+4*Worksheets!$L$44^3*(1-Worksheets!$L$44)*Worksheets!$AD$29^3+6*Worksheets!$L$44^2*(1-Worksheets!$L$44)^2*Worksheets!$AD$29^2+4*Worksheets!$L$44*(1-Worksheets!$L$44^3)*Worksheets!$AD$29)/Worksheets!$L$45),0)</f>
        <v>#VALUE!</v>
      </c>
      <c r="Q677" s="90" t="str">
        <f>IF(Worksheets!$I$45='Yield Calculations'!$M$4,'Yield Calculations'!L677*'Yield Calculations'!M677,IF(Worksheets!$I$45='Yield Calculations'!$N$4,'Yield Calculations'!L677*'Yield Calculations'!N677,IF(Worksheets!$I$45='Yield Calculations'!$O$4,'Yield Calculations'!L677*'Yield Calculations'!O677,IF(Worksheets!$I$45='Yield Calculations'!$P$4,'Yield Calculations'!L677*'Yield Calculations'!P677,"Too Many Lanes"))))</f>
        <v>Too Many Lanes</v>
      </c>
      <c r="R677" s="90" t="str">
        <f>IF(Worksheets!$I$45='Yield Calculations'!$M$4,'Yield Calculations'!M677,IF(Worksheets!$I$45='Yield Calculations'!$N$4,'Yield Calculations'!N677,IF(Worksheets!$I$45='Yield Calculations'!$O$4,'Yield Calculations'!O677,IF(Worksheets!$I$45='Yield Calculations'!$P$4,'Yield Calculations'!P677,"Too Many Lanes"))))</f>
        <v>Too Many Lanes</v>
      </c>
    </row>
    <row r="678" spans="1:18">
      <c r="A678" s="83">
        <f t="shared" si="10"/>
        <v>671</v>
      </c>
      <c r="B678" s="83" t="e">
        <f>Worksheets!$S$24*(A678-0.5)</f>
        <v>#VALUE!</v>
      </c>
      <c r="C678" s="90" t="e">
        <f>IF(Worksheets!$V$24&gt;=A678,Worksheets!$G$45*Worksheets!$AD$29*(1-Worksheets!$AD$29)^('Yield Calculations'!A678-1),0)</f>
        <v>#VALUE!</v>
      </c>
      <c r="D678" s="90" t="e">
        <f>IF(Worksheets!$V$24&gt;=A678,(Worksheets!$G$45-SUM($D$7:D677))*(((2*Worksheets!$G$44*(1-Worksheets!$G$44)*Worksheets!$AD$29)+(Worksheets!$G$44^2*Worksheets!$AD$29^2))/Worksheets!$G$45),0)</f>
        <v>#VALUE!</v>
      </c>
      <c r="E678" s="90" t="e">
        <f>IF(Worksheets!$V$24&gt;=A678,(Worksheets!$G$45-SUM($E$7:E677))*((Worksheets!$G$44^3*Worksheets!$AD$29^3+3*Worksheets!$G$44^2*(1-Worksheets!$G$44)*Worksheets!$AD$29^2+3*Worksheets!$G$44*(1-Worksheets!$G$44)^2*Worksheets!$AD$29)/Worksheets!$G$45),0)</f>
        <v>#VALUE!</v>
      </c>
      <c r="F678" s="90" t="e">
        <f>IF(Worksheets!$V$24&gt;=A678,(Worksheets!$G$45-SUM($F$7:F677))*((Worksheets!$G$44^4*Worksheets!$AD$29^4+4*Worksheets!$G$44^3*(1-Worksheets!$G$44)*Worksheets!$AD$29^3+6*Worksheets!$G$44^2*(1-Worksheets!$G$44)^2*Worksheets!$AD$29^2+4*Worksheets!$G$44*(1-Worksheets!$G$44^3)*Worksheets!$AD$29)/Worksheets!$G$45),0)</f>
        <v>#VALUE!</v>
      </c>
      <c r="G678" s="90" t="str">
        <f>IF(Worksheets!$D$45='Yield Calculations'!$C$4,'Yield Calculations'!B678*'Yield Calculations'!C678,IF(Worksheets!$D$45='Yield Calculations'!$D$4,'Yield Calculations'!B678*'Yield Calculations'!D678,IF(Worksheets!$D$45='Yield Calculations'!$E$4,'Yield Calculations'!B678*'Yield Calculations'!E678,IF(Worksheets!$D$45='Yield Calculations'!$F$4,'Yield Calculations'!B678*'Yield Calculations'!F678,"Too Many Lanes"))))</f>
        <v>Too Many Lanes</v>
      </c>
      <c r="H678" s="90" t="str">
        <f>IF(Worksheets!$D$45='Yield Calculations'!$C$4,'Yield Calculations'!C678,IF(Worksheets!$D$45='Yield Calculations'!$D$4,'Yield Calculations'!D678,IF(Worksheets!$D$45='Yield Calculations'!$E$4,'Yield Calculations'!E678,IF(Worksheets!$D$45='Yield Calculations'!$F$4,'Yield Calculations'!F678,"Too Many Lanes"))))</f>
        <v>Too Many Lanes</v>
      </c>
      <c r="K678" s="83">
        <v>671</v>
      </c>
      <c r="L678" s="83" t="e">
        <f>Worksheets!$X$24*(K678-0.5)</f>
        <v>#VALUE!</v>
      </c>
      <c r="M678" s="90" t="e">
        <f>IF(Worksheets!$AA$24&gt;=K678,Worksheets!$L$45*Worksheets!$AD$29*(1-Worksheets!$AD$29)^('Yield Calculations'!K678-1),0)</f>
        <v>#VALUE!</v>
      </c>
      <c r="N678" s="90" t="e">
        <f>IF(Worksheets!$AA$24&gt;=K678,(Worksheets!$L$45-SUM($N$7:N677))*(((2*Worksheets!$L$44*(1-Worksheets!$L$44)*Worksheets!$AD$29)+(Worksheets!$L$44^2*Worksheets!$AD$29^2))/Worksheets!$L$45),0)</f>
        <v>#VALUE!</v>
      </c>
      <c r="O678" s="90" t="e">
        <f>IF(Worksheets!$AA$24&gt;=K678,(Worksheets!$L$45-SUM($O$7:O677))*((Worksheets!$L$44^3*Worksheets!$AD$29^3+3*Worksheets!$L$44^2*(1-Worksheets!$L$44)*Worksheets!$AD$29^2+3*Worksheets!$L$44*(1-Worksheets!$L$44)^2*Worksheets!$AD$29)/Worksheets!$L$45),0)</f>
        <v>#VALUE!</v>
      </c>
      <c r="P678" s="90" t="e">
        <f>IF(Worksheets!$AA$24&gt;=K678,(Worksheets!$L$45-SUM($P$7:P677))*((Worksheets!$L$44^4*Worksheets!$AD$29^4+4*Worksheets!$L$44^3*(1-Worksheets!$L$44)*Worksheets!$AD$29^3+6*Worksheets!$L$44^2*(1-Worksheets!$L$44)^2*Worksheets!$AD$29^2+4*Worksheets!$L$44*(1-Worksheets!$L$44^3)*Worksheets!$AD$29)/Worksheets!$L$45),0)</f>
        <v>#VALUE!</v>
      </c>
      <c r="Q678" s="90" t="str">
        <f>IF(Worksheets!$I$45='Yield Calculations'!$M$4,'Yield Calculations'!L678*'Yield Calculations'!M678,IF(Worksheets!$I$45='Yield Calculations'!$N$4,'Yield Calculations'!L678*'Yield Calculations'!N678,IF(Worksheets!$I$45='Yield Calculations'!$O$4,'Yield Calculations'!L678*'Yield Calculations'!O678,IF(Worksheets!$I$45='Yield Calculations'!$P$4,'Yield Calculations'!L678*'Yield Calculations'!P678,"Too Many Lanes"))))</f>
        <v>Too Many Lanes</v>
      </c>
      <c r="R678" s="90" t="str">
        <f>IF(Worksheets!$I$45='Yield Calculations'!$M$4,'Yield Calculations'!M678,IF(Worksheets!$I$45='Yield Calculations'!$N$4,'Yield Calculations'!N678,IF(Worksheets!$I$45='Yield Calculations'!$O$4,'Yield Calculations'!O678,IF(Worksheets!$I$45='Yield Calculations'!$P$4,'Yield Calculations'!P678,"Too Many Lanes"))))</f>
        <v>Too Many Lanes</v>
      </c>
    </row>
    <row r="679" spans="1:18">
      <c r="A679" s="83">
        <f t="shared" si="10"/>
        <v>672</v>
      </c>
      <c r="B679" s="83" t="e">
        <f>Worksheets!$S$24*(A679-0.5)</f>
        <v>#VALUE!</v>
      </c>
      <c r="C679" s="90" t="e">
        <f>IF(Worksheets!$V$24&gt;=A679,Worksheets!$G$45*Worksheets!$AD$29*(1-Worksheets!$AD$29)^('Yield Calculations'!A679-1),0)</f>
        <v>#VALUE!</v>
      </c>
      <c r="D679" s="90" t="e">
        <f>IF(Worksheets!$V$24&gt;=A679,(Worksheets!$G$45-SUM($D$7:D678))*(((2*Worksheets!$G$44*(1-Worksheets!$G$44)*Worksheets!$AD$29)+(Worksheets!$G$44^2*Worksheets!$AD$29^2))/Worksheets!$G$45),0)</f>
        <v>#VALUE!</v>
      </c>
      <c r="E679" s="90" t="e">
        <f>IF(Worksheets!$V$24&gt;=A679,(Worksheets!$G$45-SUM($E$7:E678))*((Worksheets!$G$44^3*Worksheets!$AD$29^3+3*Worksheets!$G$44^2*(1-Worksheets!$G$44)*Worksheets!$AD$29^2+3*Worksheets!$G$44*(1-Worksheets!$G$44)^2*Worksheets!$AD$29)/Worksheets!$G$45),0)</f>
        <v>#VALUE!</v>
      </c>
      <c r="F679" s="90" t="e">
        <f>IF(Worksheets!$V$24&gt;=A679,(Worksheets!$G$45-SUM($F$7:F678))*((Worksheets!$G$44^4*Worksheets!$AD$29^4+4*Worksheets!$G$44^3*(1-Worksheets!$G$44)*Worksheets!$AD$29^3+6*Worksheets!$G$44^2*(1-Worksheets!$G$44)^2*Worksheets!$AD$29^2+4*Worksheets!$G$44*(1-Worksheets!$G$44^3)*Worksheets!$AD$29)/Worksheets!$G$45),0)</f>
        <v>#VALUE!</v>
      </c>
      <c r="G679" s="90" t="str">
        <f>IF(Worksheets!$D$45='Yield Calculations'!$C$4,'Yield Calculations'!B679*'Yield Calculations'!C679,IF(Worksheets!$D$45='Yield Calculations'!$D$4,'Yield Calculations'!B679*'Yield Calculations'!D679,IF(Worksheets!$D$45='Yield Calculations'!$E$4,'Yield Calculations'!B679*'Yield Calculations'!E679,IF(Worksheets!$D$45='Yield Calculations'!$F$4,'Yield Calculations'!B679*'Yield Calculations'!F679,"Too Many Lanes"))))</f>
        <v>Too Many Lanes</v>
      </c>
      <c r="H679" s="90" t="str">
        <f>IF(Worksheets!$D$45='Yield Calculations'!$C$4,'Yield Calculations'!C679,IF(Worksheets!$D$45='Yield Calculations'!$D$4,'Yield Calculations'!D679,IF(Worksheets!$D$45='Yield Calculations'!$E$4,'Yield Calculations'!E679,IF(Worksheets!$D$45='Yield Calculations'!$F$4,'Yield Calculations'!F679,"Too Many Lanes"))))</f>
        <v>Too Many Lanes</v>
      </c>
      <c r="K679" s="83">
        <v>672</v>
      </c>
      <c r="L679" s="83" t="e">
        <f>Worksheets!$X$24*(K679-0.5)</f>
        <v>#VALUE!</v>
      </c>
      <c r="M679" s="90" t="e">
        <f>IF(Worksheets!$AA$24&gt;=K679,Worksheets!$L$45*Worksheets!$AD$29*(1-Worksheets!$AD$29)^('Yield Calculations'!K679-1),0)</f>
        <v>#VALUE!</v>
      </c>
      <c r="N679" s="90" t="e">
        <f>IF(Worksheets!$AA$24&gt;=K679,(Worksheets!$L$45-SUM($N$7:N678))*(((2*Worksheets!$L$44*(1-Worksheets!$L$44)*Worksheets!$AD$29)+(Worksheets!$L$44^2*Worksheets!$AD$29^2))/Worksheets!$L$45),0)</f>
        <v>#VALUE!</v>
      </c>
      <c r="O679" s="90" t="e">
        <f>IF(Worksheets!$AA$24&gt;=K679,(Worksheets!$L$45-SUM($O$7:O678))*((Worksheets!$L$44^3*Worksheets!$AD$29^3+3*Worksheets!$L$44^2*(1-Worksheets!$L$44)*Worksheets!$AD$29^2+3*Worksheets!$L$44*(1-Worksheets!$L$44)^2*Worksheets!$AD$29)/Worksheets!$L$45),0)</f>
        <v>#VALUE!</v>
      </c>
      <c r="P679" s="90" t="e">
        <f>IF(Worksheets!$AA$24&gt;=K679,(Worksheets!$L$45-SUM($P$7:P678))*((Worksheets!$L$44^4*Worksheets!$AD$29^4+4*Worksheets!$L$44^3*(1-Worksheets!$L$44)*Worksheets!$AD$29^3+6*Worksheets!$L$44^2*(1-Worksheets!$L$44)^2*Worksheets!$AD$29^2+4*Worksheets!$L$44*(1-Worksheets!$L$44^3)*Worksheets!$AD$29)/Worksheets!$L$45),0)</f>
        <v>#VALUE!</v>
      </c>
      <c r="Q679" s="90" t="str">
        <f>IF(Worksheets!$I$45='Yield Calculations'!$M$4,'Yield Calculations'!L679*'Yield Calculations'!M679,IF(Worksheets!$I$45='Yield Calculations'!$N$4,'Yield Calculations'!L679*'Yield Calculations'!N679,IF(Worksheets!$I$45='Yield Calculations'!$O$4,'Yield Calculations'!L679*'Yield Calculations'!O679,IF(Worksheets!$I$45='Yield Calculations'!$P$4,'Yield Calculations'!L679*'Yield Calculations'!P679,"Too Many Lanes"))))</f>
        <v>Too Many Lanes</v>
      </c>
      <c r="R679" s="90" t="str">
        <f>IF(Worksheets!$I$45='Yield Calculations'!$M$4,'Yield Calculations'!M679,IF(Worksheets!$I$45='Yield Calculations'!$N$4,'Yield Calculations'!N679,IF(Worksheets!$I$45='Yield Calculations'!$O$4,'Yield Calculations'!O679,IF(Worksheets!$I$45='Yield Calculations'!$P$4,'Yield Calculations'!P679,"Too Many Lanes"))))</f>
        <v>Too Many Lanes</v>
      </c>
    </row>
    <row r="680" spans="1:18">
      <c r="A680" s="83">
        <f t="shared" si="10"/>
        <v>673</v>
      </c>
      <c r="B680" s="83" t="e">
        <f>Worksheets!$S$24*(A680-0.5)</f>
        <v>#VALUE!</v>
      </c>
      <c r="C680" s="90" t="e">
        <f>IF(Worksheets!$V$24&gt;=A680,Worksheets!$G$45*Worksheets!$AD$29*(1-Worksheets!$AD$29)^('Yield Calculations'!A680-1),0)</f>
        <v>#VALUE!</v>
      </c>
      <c r="D680" s="90" t="e">
        <f>IF(Worksheets!$V$24&gt;=A680,(Worksheets!$G$45-SUM($D$7:D679))*(((2*Worksheets!$G$44*(1-Worksheets!$G$44)*Worksheets!$AD$29)+(Worksheets!$G$44^2*Worksheets!$AD$29^2))/Worksheets!$G$45),0)</f>
        <v>#VALUE!</v>
      </c>
      <c r="E680" s="90" t="e">
        <f>IF(Worksheets!$V$24&gt;=A680,(Worksheets!$G$45-SUM($E$7:E679))*((Worksheets!$G$44^3*Worksheets!$AD$29^3+3*Worksheets!$G$44^2*(1-Worksheets!$G$44)*Worksheets!$AD$29^2+3*Worksheets!$G$44*(1-Worksheets!$G$44)^2*Worksheets!$AD$29)/Worksheets!$G$45),0)</f>
        <v>#VALUE!</v>
      </c>
      <c r="F680" s="90" t="e">
        <f>IF(Worksheets!$V$24&gt;=A680,(Worksheets!$G$45-SUM($F$7:F679))*((Worksheets!$G$44^4*Worksheets!$AD$29^4+4*Worksheets!$G$44^3*(1-Worksheets!$G$44)*Worksheets!$AD$29^3+6*Worksheets!$G$44^2*(1-Worksheets!$G$44)^2*Worksheets!$AD$29^2+4*Worksheets!$G$44*(1-Worksheets!$G$44^3)*Worksheets!$AD$29)/Worksheets!$G$45),0)</f>
        <v>#VALUE!</v>
      </c>
      <c r="G680" s="90" t="str">
        <f>IF(Worksheets!$D$45='Yield Calculations'!$C$4,'Yield Calculations'!B680*'Yield Calculations'!C680,IF(Worksheets!$D$45='Yield Calculations'!$D$4,'Yield Calculations'!B680*'Yield Calculations'!D680,IF(Worksheets!$D$45='Yield Calculations'!$E$4,'Yield Calculations'!B680*'Yield Calculations'!E680,IF(Worksheets!$D$45='Yield Calculations'!$F$4,'Yield Calculations'!B680*'Yield Calculations'!F680,"Too Many Lanes"))))</f>
        <v>Too Many Lanes</v>
      </c>
      <c r="H680" s="90" t="str">
        <f>IF(Worksheets!$D$45='Yield Calculations'!$C$4,'Yield Calculations'!C680,IF(Worksheets!$D$45='Yield Calculations'!$D$4,'Yield Calculations'!D680,IF(Worksheets!$D$45='Yield Calculations'!$E$4,'Yield Calculations'!E680,IF(Worksheets!$D$45='Yield Calculations'!$F$4,'Yield Calculations'!F680,"Too Many Lanes"))))</f>
        <v>Too Many Lanes</v>
      </c>
      <c r="K680" s="83">
        <v>673</v>
      </c>
      <c r="L680" s="83" t="e">
        <f>Worksheets!$X$24*(K680-0.5)</f>
        <v>#VALUE!</v>
      </c>
      <c r="M680" s="90" t="e">
        <f>IF(Worksheets!$AA$24&gt;=K680,Worksheets!$L$45*Worksheets!$AD$29*(1-Worksheets!$AD$29)^('Yield Calculations'!K680-1),0)</f>
        <v>#VALUE!</v>
      </c>
      <c r="N680" s="90" t="e">
        <f>IF(Worksheets!$AA$24&gt;=K680,(Worksheets!$L$45-SUM($N$7:N679))*(((2*Worksheets!$L$44*(1-Worksheets!$L$44)*Worksheets!$AD$29)+(Worksheets!$L$44^2*Worksheets!$AD$29^2))/Worksheets!$L$45),0)</f>
        <v>#VALUE!</v>
      </c>
      <c r="O680" s="90" t="e">
        <f>IF(Worksheets!$AA$24&gt;=K680,(Worksheets!$L$45-SUM($O$7:O679))*((Worksheets!$L$44^3*Worksheets!$AD$29^3+3*Worksheets!$L$44^2*(1-Worksheets!$L$44)*Worksheets!$AD$29^2+3*Worksheets!$L$44*(1-Worksheets!$L$44)^2*Worksheets!$AD$29)/Worksheets!$L$45),0)</f>
        <v>#VALUE!</v>
      </c>
      <c r="P680" s="90" t="e">
        <f>IF(Worksheets!$AA$24&gt;=K680,(Worksheets!$L$45-SUM($P$7:P679))*((Worksheets!$L$44^4*Worksheets!$AD$29^4+4*Worksheets!$L$44^3*(1-Worksheets!$L$44)*Worksheets!$AD$29^3+6*Worksheets!$L$44^2*(1-Worksheets!$L$44)^2*Worksheets!$AD$29^2+4*Worksheets!$L$44*(1-Worksheets!$L$44^3)*Worksheets!$AD$29)/Worksheets!$L$45),0)</f>
        <v>#VALUE!</v>
      </c>
      <c r="Q680" s="90" t="str">
        <f>IF(Worksheets!$I$45='Yield Calculations'!$M$4,'Yield Calculations'!L680*'Yield Calculations'!M680,IF(Worksheets!$I$45='Yield Calculations'!$N$4,'Yield Calculations'!L680*'Yield Calculations'!N680,IF(Worksheets!$I$45='Yield Calculations'!$O$4,'Yield Calculations'!L680*'Yield Calculations'!O680,IF(Worksheets!$I$45='Yield Calculations'!$P$4,'Yield Calculations'!L680*'Yield Calculations'!P680,"Too Many Lanes"))))</f>
        <v>Too Many Lanes</v>
      </c>
      <c r="R680" s="90" t="str">
        <f>IF(Worksheets!$I$45='Yield Calculations'!$M$4,'Yield Calculations'!M680,IF(Worksheets!$I$45='Yield Calculations'!$N$4,'Yield Calculations'!N680,IF(Worksheets!$I$45='Yield Calculations'!$O$4,'Yield Calculations'!O680,IF(Worksheets!$I$45='Yield Calculations'!$P$4,'Yield Calculations'!P680,"Too Many Lanes"))))</f>
        <v>Too Many Lanes</v>
      </c>
    </row>
    <row r="681" spans="1:18">
      <c r="A681" s="83">
        <f t="shared" si="10"/>
        <v>674</v>
      </c>
      <c r="B681" s="83" t="e">
        <f>Worksheets!$S$24*(A681-0.5)</f>
        <v>#VALUE!</v>
      </c>
      <c r="C681" s="90" t="e">
        <f>IF(Worksheets!$V$24&gt;=A681,Worksheets!$G$45*Worksheets!$AD$29*(1-Worksheets!$AD$29)^('Yield Calculations'!A681-1),0)</f>
        <v>#VALUE!</v>
      </c>
      <c r="D681" s="90" t="e">
        <f>IF(Worksheets!$V$24&gt;=A681,(Worksheets!$G$45-SUM($D$7:D680))*(((2*Worksheets!$G$44*(1-Worksheets!$G$44)*Worksheets!$AD$29)+(Worksheets!$G$44^2*Worksheets!$AD$29^2))/Worksheets!$G$45),0)</f>
        <v>#VALUE!</v>
      </c>
      <c r="E681" s="90" t="e">
        <f>IF(Worksheets!$V$24&gt;=A681,(Worksheets!$G$45-SUM($E$7:E680))*((Worksheets!$G$44^3*Worksheets!$AD$29^3+3*Worksheets!$G$44^2*(1-Worksheets!$G$44)*Worksheets!$AD$29^2+3*Worksheets!$G$44*(1-Worksheets!$G$44)^2*Worksheets!$AD$29)/Worksheets!$G$45),0)</f>
        <v>#VALUE!</v>
      </c>
      <c r="F681" s="90" t="e">
        <f>IF(Worksheets!$V$24&gt;=A681,(Worksheets!$G$45-SUM($F$7:F680))*((Worksheets!$G$44^4*Worksheets!$AD$29^4+4*Worksheets!$G$44^3*(1-Worksheets!$G$44)*Worksheets!$AD$29^3+6*Worksheets!$G$44^2*(1-Worksheets!$G$44)^2*Worksheets!$AD$29^2+4*Worksheets!$G$44*(1-Worksheets!$G$44^3)*Worksheets!$AD$29)/Worksheets!$G$45),0)</f>
        <v>#VALUE!</v>
      </c>
      <c r="G681" s="90" t="str">
        <f>IF(Worksheets!$D$45='Yield Calculations'!$C$4,'Yield Calculations'!B681*'Yield Calculations'!C681,IF(Worksheets!$D$45='Yield Calculations'!$D$4,'Yield Calculations'!B681*'Yield Calculations'!D681,IF(Worksheets!$D$45='Yield Calculations'!$E$4,'Yield Calculations'!B681*'Yield Calculations'!E681,IF(Worksheets!$D$45='Yield Calculations'!$F$4,'Yield Calculations'!B681*'Yield Calculations'!F681,"Too Many Lanes"))))</f>
        <v>Too Many Lanes</v>
      </c>
      <c r="H681" s="90" t="str">
        <f>IF(Worksheets!$D$45='Yield Calculations'!$C$4,'Yield Calculations'!C681,IF(Worksheets!$D$45='Yield Calculations'!$D$4,'Yield Calculations'!D681,IF(Worksheets!$D$45='Yield Calculations'!$E$4,'Yield Calculations'!E681,IF(Worksheets!$D$45='Yield Calculations'!$F$4,'Yield Calculations'!F681,"Too Many Lanes"))))</f>
        <v>Too Many Lanes</v>
      </c>
      <c r="K681" s="83">
        <v>674</v>
      </c>
      <c r="L681" s="83" t="e">
        <f>Worksheets!$X$24*(K681-0.5)</f>
        <v>#VALUE!</v>
      </c>
      <c r="M681" s="90" t="e">
        <f>IF(Worksheets!$AA$24&gt;=K681,Worksheets!$L$45*Worksheets!$AD$29*(1-Worksheets!$AD$29)^('Yield Calculations'!K681-1),0)</f>
        <v>#VALUE!</v>
      </c>
      <c r="N681" s="90" t="e">
        <f>IF(Worksheets!$AA$24&gt;=K681,(Worksheets!$L$45-SUM($N$7:N680))*(((2*Worksheets!$L$44*(1-Worksheets!$L$44)*Worksheets!$AD$29)+(Worksheets!$L$44^2*Worksheets!$AD$29^2))/Worksheets!$L$45),0)</f>
        <v>#VALUE!</v>
      </c>
      <c r="O681" s="90" t="e">
        <f>IF(Worksheets!$AA$24&gt;=K681,(Worksheets!$L$45-SUM($O$7:O680))*((Worksheets!$L$44^3*Worksheets!$AD$29^3+3*Worksheets!$L$44^2*(1-Worksheets!$L$44)*Worksheets!$AD$29^2+3*Worksheets!$L$44*(1-Worksheets!$L$44)^2*Worksheets!$AD$29)/Worksheets!$L$45),0)</f>
        <v>#VALUE!</v>
      </c>
      <c r="P681" s="90" t="e">
        <f>IF(Worksheets!$AA$24&gt;=K681,(Worksheets!$L$45-SUM($P$7:P680))*((Worksheets!$L$44^4*Worksheets!$AD$29^4+4*Worksheets!$L$44^3*(1-Worksheets!$L$44)*Worksheets!$AD$29^3+6*Worksheets!$L$44^2*(1-Worksheets!$L$44)^2*Worksheets!$AD$29^2+4*Worksheets!$L$44*(1-Worksheets!$L$44^3)*Worksheets!$AD$29)/Worksheets!$L$45),0)</f>
        <v>#VALUE!</v>
      </c>
      <c r="Q681" s="90" t="str">
        <f>IF(Worksheets!$I$45='Yield Calculations'!$M$4,'Yield Calculations'!L681*'Yield Calculations'!M681,IF(Worksheets!$I$45='Yield Calculations'!$N$4,'Yield Calculations'!L681*'Yield Calculations'!N681,IF(Worksheets!$I$45='Yield Calculations'!$O$4,'Yield Calculations'!L681*'Yield Calculations'!O681,IF(Worksheets!$I$45='Yield Calculations'!$P$4,'Yield Calculations'!L681*'Yield Calculations'!P681,"Too Many Lanes"))))</f>
        <v>Too Many Lanes</v>
      </c>
      <c r="R681" s="90" t="str">
        <f>IF(Worksheets!$I$45='Yield Calculations'!$M$4,'Yield Calculations'!M681,IF(Worksheets!$I$45='Yield Calculations'!$N$4,'Yield Calculations'!N681,IF(Worksheets!$I$45='Yield Calculations'!$O$4,'Yield Calculations'!O681,IF(Worksheets!$I$45='Yield Calculations'!$P$4,'Yield Calculations'!P681,"Too Many Lanes"))))</f>
        <v>Too Many Lanes</v>
      </c>
    </row>
    <row r="682" spans="1:18">
      <c r="A682" s="83">
        <f t="shared" si="10"/>
        <v>675</v>
      </c>
      <c r="B682" s="83" t="e">
        <f>Worksheets!$S$24*(A682-0.5)</f>
        <v>#VALUE!</v>
      </c>
      <c r="C682" s="90" t="e">
        <f>IF(Worksheets!$V$24&gt;=A682,Worksheets!$G$45*Worksheets!$AD$29*(1-Worksheets!$AD$29)^('Yield Calculations'!A682-1),0)</f>
        <v>#VALUE!</v>
      </c>
      <c r="D682" s="90" t="e">
        <f>IF(Worksheets!$V$24&gt;=A682,(Worksheets!$G$45-SUM($D$7:D681))*(((2*Worksheets!$G$44*(1-Worksheets!$G$44)*Worksheets!$AD$29)+(Worksheets!$G$44^2*Worksheets!$AD$29^2))/Worksheets!$G$45),0)</f>
        <v>#VALUE!</v>
      </c>
      <c r="E682" s="90" t="e">
        <f>IF(Worksheets!$V$24&gt;=A682,(Worksheets!$G$45-SUM($E$7:E681))*((Worksheets!$G$44^3*Worksheets!$AD$29^3+3*Worksheets!$G$44^2*(1-Worksheets!$G$44)*Worksheets!$AD$29^2+3*Worksheets!$G$44*(1-Worksheets!$G$44)^2*Worksheets!$AD$29)/Worksheets!$G$45),0)</f>
        <v>#VALUE!</v>
      </c>
      <c r="F682" s="90" t="e">
        <f>IF(Worksheets!$V$24&gt;=A682,(Worksheets!$G$45-SUM($F$7:F681))*((Worksheets!$G$44^4*Worksheets!$AD$29^4+4*Worksheets!$G$44^3*(1-Worksheets!$G$44)*Worksheets!$AD$29^3+6*Worksheets!$G$44^2*(1-Worksheets!$G$44)^2*Worksheets!$AD$29^2+4*Worksheets!$G$44*(1-Worksheets!$G$44^3)*Worksheets!$AD$29)/Worksheets!$G$45),0)</f>
        <v>#VALUE!</v>
      </c>
      <c r="G682" s="90" t="str">
        <f>IF(Worksheets!$D$45='Yield Calculations'!$C$4,'Yield Calculations'!B682*'Yield Calculations'!C682,IF(Worksheets!$D$45='Yield Calculations'!$D$4,'Yield Calculations'!B682*'Yield Calculations'!D682,IF(Worksheets!$D$45='Yield Calculations'!$E$4,'Yield Calculations'!B682*'Yield Calculations'!E682,IF(Worksheets!$D$45='Yield Calculations'!$F$4,'Yield Calculations'!B682*'Yield Calculations'!F682,"Too Many Lanes"))))</f>
        <v>Too Many Lanes</v>
      </c>
      <c r="H682" s="90" t="str">
        <f>IF(Worksheets!$D$45='Yield Calculations'!$C$4,'Yield Calculations'!C682,IF(Worksheets!$D$45='Yield Calculations'!$D$4,'Yield Calculations'!D682,IF(Worksheets!$D$45='Yield Calculations'!$E$4,'Yield Calculations'!E682,IF(Worksheets!$D$45='Yield Calculations'!$F$4,'Yield Calculations'!F682,"Too Many Lanes"))))</f>
        <v>Too Many Lanes</v>
      </c>
      <c r="K682" s="83">
        <v>675</v>
      </c>
      <c r="L682" s="83" t="e">
        <f>Worksheets!$X$24*(K682-0.5)</f>
        <v>#VALUE!</v>
      </c>
      <c r="M682" s="90" t="e">
        <f>IF(Worksheets!$AA$24&gt;=K682,Worksheets!$L$45*Worksheets!$AD$29*(1-Worksheets!$AD$29)^('Yield Calculations'!K682-1),0)</f>
        <v>#VALUE!</v>
      </c>
      <c r="N682" s="90" t="e">
        <f>IF(Worksheets!$AA$24&gt;=K682,(Worksheets!$L$45-SUM($N$7:N681))*(((2*Worksheets!$L$44*(1-Worksheets!$L$44)*Worksheets!$AD$29)+(Worksheets!$L$44^2*Worksheets!$AD$29^2))/Worksheets!$L$45),0)</f>
        <v>#VALUE!</v>
      </c>
      <c r="O682" s="90" t="e">
        <f>IF(Worksheets!$AA$24&gt;=K682,(Worksheets!$L$45-SUM($O$7:O681))*((Worksheets!$L$44^3*Worksheets!$AD$29^3+3*Worksheets!$L$44^2*(1-Worksheets!$L$44)*Worksheets!$AD$29^2+3*Worksheets!$L$44*(1-Worksheets!$L$44)^2*Worksheets!$AD$29)/Worksheets!$L$45),0)</f>
        <v>#VALUE!</v>
      </c>
      <c r="P682" s="90" t="e">
        <f>IF(Worksheets!$AA$24&gt;=K682,(Worksheets!$L$45-SUM($P$7:P681))*((Worksheets!$L$44^4*Worksheets!$AD$29^4+4*Worksheets!$L$44^3*(1-Worksheets!$L$44)*Worksheets!$AD$29^3+6*Worksheets!$L$44^2*(1-Worksheets!$L$44)^2*Worksheets!$AD$29^2+4*Worksheets!$L$44*(1-Worksheets!$L$44^3)*Worksheets!$AD$29)/Worksheets!$L$45),0)</f>
        <v>#VALUE!</v>
      </c>
      <c r="Q682" s="90" t="str">
        <f>IF(Worksheets!$I$45='Yield Calculations'!$M$4,'Yield Calculations'!L682*'Yield Calculations'!M682,IF(Worksheets!$I$45='Yield Calculations'!$N$4,'Yield Calculations'!L682*'Yield Calculations'!N682,IF(Worksheets!$I$45='Yield Calculations'!$O$4,'Yield Calculations'!L682*'Yield Calculations'!O682,IF(Worksheets!$I$45='Yield Calculations'!$P$4,'Yield Calculations'!L682*'Yield Calculations'!P682,"Too Many Lanes"))))</f>
        <v>Too Many Lanes</v>
      </c>
      <c r="R682" s="90" t="str">
        <f>IF(Worksheets!$I$45='Yield Calculations'!$M$4,'Yield Calculations'!M682,IF(Worksheets!$I$45='Yield Calculations'!$N$4,'Yield Calculations'!N682,IF(Worksheets!$I$45='Yield Calculations'!$O$4,'Yield Calculations'!O682,IF(Worksheets!$I$45='Yield Calculations'!$P$4,'Yield Calculations'!P682,"Too Many Lanes"))))</f>
        <v>Too Many Lanes</v>
      </c>
    </row>
    <row r="683" spans="1:18">
      <c r="A683" s="83">
        <f t="shared" si="10"/>
        <v>676</v>
      </c>
      <c r="B683" s="83" t="e">
        <f>Worksheets!$S$24*(A683-0.5)</f>
        <v>#VALUE!</v>
      </c>
      <c r="C683" s="90" t="e">
        <f>IF(Worksheets!$V$24&gt;=A683,Worksheets!$G$45*Worksheets!$AD$29*(1-Worksheets!$AD$29)^('Yield Calculations'!A683-1),0)</f>
        <v>#VALUE!</v>
      </c>
      <c r="D683" s="90" t="e">
        <f>IF(Worksheets!$V$24&gt;=A683,(Worksheets!$G$45-SUM($D$7:D682))*(((2*Worksheets!$G$44*(1-Worksheets!$G$44)*Worksheets!$AD$29)+(Worksheets!$G$44^2*Worksheets!$AD$29^2))/Worksheets!$G$45),0)</f>
        <v>#VALUE!</v>
      </c>
      <c r="E683" s="90" t="e">
        <f>IF(Worksheets!$V$24&gt;=A683,(Worksheets!$G$45-SUM($E$7:E682))*((Worksheets!$G$44^3*Worksheets!$AD$29^3+3*Worksheets!$G$44^2*(1-Worksheets!$G$44)*Worksheets!$AD$29^2+3*Worksheets!$G$44*(1-Worksheets!$G$44)^2*Worksheets!$AD$29)/Worksheets!$G$45),0)</f>
        <v>#VALUE!</v>
      </c>
      <c r="F683" s="90" t="e">
        <f>IF(Worksheets!$V$24&gt;=A683,(Worksheets!$G$45-SUM($F$7:F682))*((Worksheets!$G$44^4*Worksheets!$AD$29^4+4*Worksheets!$G$44^3*(1-Worksheets!$G$44)*Worksheets!$AD$29^3+6*Worksheets!$G$44^2*(1-Worksheets!$G$44)^2*Worksheets!$AD$29^2+4*Worksheets!$G$44*(1-Worksheets!$G$44^3)*Worksheets!$AD$29)/Worksheets!$G$45),0)</f>
        <v>#VALUE!</v>
      </c>
      <c r="G683" s="90" t="str">
        <f>IF(Worksheets!$D$45='Yield Calculations'!$C$4,'Yield Calculations'!B683*'Yield Calculations'!C683,IF(Worksheets!$D$45='Yield Calculations'!$D$4,'Yield Calculations'!B683*'Yield Calculations'!D683,IF(Worksheets!$D$45='Yield Calculations'!$E$4,'Yield Calculations'!B683*'Yield Calculations'!E683,IF(Worksheets!$D$45='Yield Calculations'!$F$4,'Yield Calculations'!B683*'Yield Calculations'!F683,"Too Many Lanes"))))</f>
        <v>Too Many Lanes</v>
      </c>
      <c r="H683" s="90" t="str">
        <f>IF(Worksheets!$D$45='Yield Calculations'!$C$4,'Yield Calculations'!C683,IF(Worksheets!$D$45='Yield Calculations'!$D$4,'Yield Calculations'!D683,IF(Worksheets!$D$45='Yield Calculations'!$E$4,'Yield Calculations'!E683,IF(Worksheets!$D$45='Yield Calculations'!$F$4,'Yield Calculations'!F683,"Too Many Lanes"))))</f>
        <v>Too Many Lanes</v>
      </c>
      <c r="K683" s="83">
        <v>676</v>
      </c>
      <c r="L683" s="83" t="e">
        <f>Worksheets!$X$24*(K683-0.5)</f>
        <v>#VALUE!</v>
      </c>
      <c r="M683" s="90" t="e">
        <f>IF(Worksheets!$AA$24&gt;=K683,Worksheets!$L$45*Worksheets!$AD$29*(1-Worksheets!$AD$29)^('Yield Calculations'!K683-1),0)</f>
        <v>#VALUE!</v>
      </c>
      <c r="N683" s="90" t="e">
        <f>IF(Worksheets!$AA$24&gt;=K683,(Worksheets!$L$45-SUM($N$7:N682))*(((2*Worksheets!$L$44*(1-Worksheets!$L$44)*Worksheets!$AD$29)+(Worksheets!$L$44^2*Worksheets!$AD$29^2))/Worksheets!$L$45),0)</f>
        <v>#VALUE!</v>
      </c>
      <c r="O683" s="90" t="e">
        <f>IF(Worksheets!$AA$24&gt;=K683,(Worksheets!$L$45-SUM($O$7:O682))*((Worksheets!$L$44^3*Worksheets!$AD$29^3+3*Worksheets!$L$44^2*(1-Worksheets!$L$44)*Worksheets!$AD$29^2+3*Worksheets!$L$44*(1-Worksheets!$L$44)^2*Worksheets!$AD$29)/Worksheets!$L$45),0)</f>
        <v>#VALUE!</v>
      </c>
      <c r="P683" s="90" t="e">
        <f>IF(Worksheets!$AA$24&gt;=K683,(Worksheets!$L$45-SUM($P$7:P682))*((Worksheets!$L$44^4*Worksheets!$AD$29^4+4*Worksheets!$L$44^3*(1-Worksheets!$L$44)*Worksheets!$AD$29^3+6*Worksheets!$L$44^2*(1-Worksheets!$L$44)^2*Worksheets!$AD$29^2+4*Worksheets!$L$44*(1-Worksheets!$L$44^3)*Worksheets!$AD$29)/Worksheets!$L$45),0)</f>
        <v>#VALUE!</v>
      </c>
      <c r="Q683" s="90" t="str">
        <f>IF(Worksheets!$I$45='Yield Calculations'!$M$4,'Yield Calculations'!L683*'Yield Calculations'!M683,IF(Worksheets!$I$45='Yield Calculations'!$N$4,'Yield Calculations'!L683*'Yield Calculations'!N683,IF(Worksheets!$I$45='Yield Calculations'!$O$4,'Yield Calculations'!L683*'Yield Calculations'!O683,IF(Worksheets!$I$45='Yield Calculations'!$P$4,'Yield Calculations'!L683*'Yield Calculations'!P683,"Too Many Lanes"))))</f>
        <v>Too Many Lanes</v>
      </c>
      <c r="R683" s="90" t="str">
        <f>IF(Worksheets!$I$45='Yield Calculations'!$M$4,'Yield Calculations'!M683,IF(Worksheets!$I$45='Yield Calculations'!$N$4,'Yield Calculations'!N683,IF(Worksheets!$I$45='Yield Calculations'!$O$4,'Yield Calculations'!O683,IF(Worksheets!$I$45='Yield Calculations'!$P$4,'Yield Calculations'!P683,"Too Many Lanes"))))</f>
        <v>Too Many Lanes</v>
      </c>
    </row>
    <row r="684" spans="1:18">
      <c r="A684" s="83">
        <f t="shared" si="10"/>
        <v>677</v>
      </c>
      <c r="B684" s="83" t="e">
        <f>Worksheets!$S$24*(A684-0.5)</f>
        <v>#VALUE!</v>
      </c>
      <c r="C684" s="90" t="e">
        <f>IF(Worksheets!$V$24&gt;=A684,Worksheets!$G$45*Worksheets!$AD$29*(1-Worksheets!$AD$29)^('Yield Calculations'!A684-1),0)</f>
        <v>#VALUE!</v>
      </c>
      <c r="D684" s="90" t="e">
        <f>IF(Worksheets!$V$24&gt;=A684,(Worksheets!$G$45-SUM($D$7:D683))*(((2*Worksheets!$G$44*(1-Worksheets!$G$44)*Worksheets!$AD$29)+(Worksheets!$G$44^2*Worksheets!$AD$29^2))/Worksheets!$G$45),0)</f>
        <v>#VALUE!</v>
      </c>
      <c r="E684" s="90" t="e">
        <f>IF(Worksheets!$V$24&gt;=A684,(Worksheets!$G$45-SUM($E$7:E683))*((Worksheets!$G$44^3*Worksheets!$AD$29^3+3*Worksheets!$G$44^2*(1-Worksheets!$G$44)*Worksheets!$AD$29^2+3*Worksheets!$G$44*(1-Worksheets!$G$44)^2*Worksheets!$AD$29)/Worksheets!$G$45),0)</f>
        <v>#VALUE!</v>
      </c>
      <c r="F684" s="90" t="e">
        <f>IF(Worksheets!$V$24&gt;=A684,(Worksheets!$G$45-SUM($F$7:F683))*((Worksheets!$G$44^4*Worksheets!$AD$29^4+4*Worksheets!$G$44^3*(1-Worksheets!$G$44)*Worksheets!$AD$29^3+6*Worksheets!$G$44^2*(1-Worksheets!$G$44)^2*Worksheets!$AD$29^2+4*Worksheets!$G$44*(1-Worksheets!$G$44^3)*Worksheets!$AD$29)/Worksheets!$G$45),0)</f>
        <v>#VALUE!</v>
      </c>
      <c r="G684" s="90" t="str">
        <f>IF(Worksheets!$D$45='Yield Calculations'!$C$4,'Yield Calculations'!B684*'Yield Calculations'!C684,IF(Worksheets!$D$45='Yield Calculations'!$D$4,'Yield Calculations'!B684*'Yield Calculations'!D684,IF(Worksheets!$D$45='Yield Calculations'!$E$4,'Yield Calculations'!B684*'Yield Calculations'!E684,IF(Worksheets!$D$45='Yield Calculations'!$F$4,'Yield Calculations'!B684*'Yield Calculations'!F684,"Too Many Lanes"))))</f>
        <v>Too Many Lanes</v>
      </c>
      <c r="H684" s="90" t="str">
        <f>IF(Worksheets!$D$45='Yield Calculations'!$C$4,'Yield Calculations'!C684,IF(Worksheets!$D$45='Yield Calculations'!$D$4,'Yield Calculations'!D684,IF(Worksheets!$D$45='Yield Calculations'!$E$4,'Yield Calculations'!E684,IF(Worksheets!$D$45='Yield Calculations'!$F$4,'Yield Calculations'!F684,"Too Many Lanes"))))</f>
        <v>Too Many Lanes</v>
      </c>
      <c r="K684" s="83">
        <v>677</v>
      </c>
      <c r="L684" s="83" t="e">
        <f>Worksheets!$X$24*(K684-0.5)</f>
        <v>#VALUE!</v>
      </c>
      <c r="M684" s="90" t="e">
        <f>IF(Worksheets!$AA$24&gt;=K684,Worksheets!$L$45*Worksheets!$AD$29*(1-Worksheets!$AD$29)^('Yield Calculations'!K684-1),0)</f>
        <v>#VALUE!</v>
      </c>
      <c r="N684" s="90" t="e">
        <f>IF(Worksheets!$AA$24&gt;=K684,(Worksheets!$L$45-SUM($N$7:N683))*(((2*Worksheets!$L$44*(1-Worksheets!$L$44)*Worksheets!$AD$29)+(Worksheets!$L$44^2*Worksheets!$AD$29^2))/Worksheets!$L$45),0)</f>
        <v>#VALUE!</v>
      </c>
      <c r="O684" s="90" t="e">
        <f>IF(Worksheets!$AA$24&gt;=K684,(Worksheets!$L$45-SUM($O$7:O683))*((Worksheets!$L$44^3*Worksheets!$AD$29^3+3*Worksheets!$L$44^2*(1-Worksheets!$L$44)*Worksheets!$AD$29^2+3*Worksheets!$L$44*(1-Worksheets!$L$44)^2*Worksheets!$AD$29)/Worksheets!$L$45),0)</f>
        <v>#VALUE!</v>
      </c>
      <c r="P684" s="90" t="e">
        <f>IF(Worksheets!$AA$24&gt;=K684,(Worksheets!$L$45-SUM($P$7:P683))*((Worksheets!$L$44^4*Worksheets!$AD$29^4+4*Worksheets!$L$44^3*(1-Worksheets!$L$44)*Worksheets!$AD$29^3+6*Worksheets!$L$44^2*(1-Worksheets!$L$44)^2*Worksheets!$AD$29^2+4*Worksheets!$L$44*(1-Worksheets!$L$44^3)*Worksheets!$AD$29)/Worksheets!$L$45),0)</f>
        <v>#VALUE!</v>
      </c>
      <c r="Q684" s="90" t="str">
        <f>IF(Worksheets!$I$45='Yield Calculations'!$M$4,'Yield Calculations'!L684*'Yield Calculations'!M684,IF(Worksheets!$I$45='Yield Calculations'!$N$4,'Yield Calculations'!L684*'Yield Calculations'!N684,IF(Worksheets!$I$45='Yield Calculations'!$O$4,'Yield Calculations'!L684*'Yield Calculations'!O684,IF(Worksheets!$I$45='Yield Calculations'!$P$4,'Yield Calculations'!L684*'Yield Calculations'!P684,"Too Many Lanes"))))</f>
        <v>Too Many Lanes</v>
      </c>
      <c r="R684" s="90" t="str">
        <f>IF(Worksheets!$I$45='Yield Calculations'!$M$4,'Yield Calculations'!M684,IF(Worksheets!$I$45='Yield Calculations'!$N$4,'Yield Calculations'!N684,IF(Worksheets!$I$45='Yield Calculations'!$O$4,'Yield Calculations'!O684,IF(Worksheets!$I$45='Yield Calculations'!$P$4,'Yield Calculations'!P684,"Too Many Lanes"))))</f>
        <v>Too Many Lanes</v>
      </c>
    </row>
    <row r="685" spans="1:18">
      <c r="A685" s="83">
        <f t="shared" si="10"/>
        <v>678</v>
      </c>
      <c r="B685" s="83" t="e">
        <f>Worksheets!$S$24*(A685-0.5)</f>
        <v>#VALUE!</v>
      </c>
      <c r="C685" s="90" t="e">
        <f>IF(Worksheets!$V$24&gt;=A685,Worksheets!$G$45*Worksheets!$AD$29*(1-Worksheets!$AD$29)^('Yield Calculations'!A685-1),0)</f>
        <v>#VALUE!</v>
      </c>
      <c r="D685" s="90" t="e">
        <f>IF(Worksheets!$V$24&gt;=A685,(Worksheets!$G$45-SUM($D$7:D684))*(((2*Worksheets!$G$44*(1-Worksheets!$G$44)*Worksheets!$AD$29)+(Worksheets!$G$44^2*Worksheets!$AD$29^2))/Worksheets!$G$45),0)</f>
        <v>#VALUE!</v>
      </c>
      <c r="E685" s="90" t="e">
        <f>IF(Worksheets!$V$24&gt;=A685,(Worksheets!$G$45-SUM($E$7:E684))*((Worksheets!$G$44^3*Worksheets!$AD$29^3+3*Worksheets!$G$44^2*(1-Worksheets!$G$44)*Worksheets!$AD$29^2+3*Worksheets!$G$44*(1-Worksheets!$G$44)^2*Worksheets!$AD$29)/Worksheets!$G$45),0)</f>
        <v>#VALUE!</v>
      </c>
      <c r="F685" s="90" t="e">
        <f>IF(Worksheets!$V$24&gt;=A685,(Worksheets!$G$45-SUM($F$7:F684))*((Worksheets!$G$44^4*Worksheets!$AD$29^4+4*Worksheets!$G$44^3*(1-Worksheets!$G$44)*Worksheets!$AD$29^3+6*Worksheets!$G$44^2*(1-Worksheets!$G$44)^2*Worksheets!$AD$29^2+4*Worksheets!$G$44*(1-Worksheets!$G$44^3)*Worksheets!$AD$29)/Worksheets!$G$45),0)</f>
        <v>#VALUE!</v>
      </c>
      <c r="G685" s="90" t="str">
        <f>IF(Worksheets!$D$45='Yield Calculations'!$C$4,'Yield Calculations'!B685*'Yield Calculations'!C685,IF(Worksheets!$D$45='Yield Calculations'!$D$4,'Yield Calculations'!B685*'Yield Calculations'!D685,IF(Worksheets!$D$45='Yield Calculations'!$E$4,'Yield Calculations'!B685*'Yield Calculations'!E685,IF(Worksheets!$D$45='Yield Calculations'!$F$4,'Yield Calculations'!B685*'Yield Calculations'!F685,"Too Many Lanes"))))</f>
        <v>Too Many Lanes</v>
      </c>
      <c r="H685" s="90" t="str">
        <f>IF(Worksheets!$D$45='Yield Calculations'!$C$4,'Yield Calculations'!C685,IF(Worksheets!$D$45='Yield Calculations'!$D$4,'Yield Calculations'!D685,IF(Worksheets!$D$45='Yield Calculations'!$E$4,'Yield Calculations'!E685,IF(Worksheets!$D$45='Yield Calculations'!$F$4,'Yield Calculations'!F685,"Too Many Lanes"))))</f>
        <v>Too Many Lanes</v>
      </c>
      <c r="K685" s="83">
        <v>678</v>
      </c>
      <c r="L685" s="83" t="e">
        <f>Worksheets!$X$24*(K685-0.5)</f>
        <v>#VALUE!</v>
      </c>
      <c r="M685" s="90" t="e">
        <f>IF(Worksheets!$AA$24&gt;=K685,Worksheets!$L$45*Worksheets!$AD$29*(1-Worksheets!$AD$29)^('Yield Calculations'!K685-1),0)</f>
        <v>#VALUE!</v>
      </c>
      <c r="N685" s="90" t="e">
        <f>IF(Worksheets!$AA$24&gt;=K685,(Worksheets!$L$45-SUM($N$7:N684))*(((2*Worksheets!$L$44*(1-Worksheets!$L$44)*Worksheets!$AD$29)+(Worksheets!$L$44^2*Worksheets!$AD$29^2))/Worksheets!$L$45),0)</f>
        <v>#VALUE!</v>
      </c>
      <c r="O685" s="90" t="e">
        <f>IF(Worksheets!$AA$24&gt;=K685,(Worksheets!$L$45-SUM($O$7:O684))*((Worksheets!$L$44^3*Worksheets!$AD$29^3+3*Worksheets!$L$44^2*(1-Worksheets!$L$44)*Worksheets!$AD$29^2+3*Worksheets!$L$44*(1-Worksheets!$L$44)^2*Worksheets!$AD$29)/Worksheets!$L$45),0)</f>
        <v>#VALUE!</v>
      </c>
      <c r="P685" s="90" t="e">
        <f>IF(Worksheets!$AA$24&gt;=K685,(Worksheets!$L$45-SUM($P$7:P684))*((Worksheets!$L$44^4*Worksheets!$AD$29^4+4*Worksheets!$L$44^3*(1-Worksheets!$L$44)*Worksheets!$AD$29^3+6*Worksheets!$L$44^2*(1-Worksheets!$L$44)^2*Worksheets!$AD$29^2+4*Worksheets!$L$44*(1-Worksheets!$L$44^3)*Worksheets!$AD$29)/Worksheets!$L$45),0)</f>
        <v>#VALUE!</v>
      </c>
      <c r="Q685" s="90" t="str">
        <f>IF(Worksheets!$I$45='Yield Calculations'!$M$4,'Yield Calculations'!L685*'Yield Calculations'!M685,IF(Worksheets!$I$45='Yield Calculations'!$N$4,'Yield Calculations'!L685*'Yield Calculations'!N685,IF(Worksheets!$I$45='Yield Calculations'!$O$4,'Yield Calculations'!L685*'Yield Calculations'!O685,IF(Worksheets!$I$45='Yield Calculations'!$P$4,'Yield Calculations'!L685*'Yield Calculations'!P685,"Too Many Lanes"))))</f>
        <v>Too Many Lanes</v>
      </c>
      <c r="R685" s="90" t="str">
        <f>IF(Worksheets!$I$45='Yield Calculations'!$M$4,'Yield Calculations'!M685,IF(Worksheets!$I$45='Yield Calculations'!$N$4,'Yield Calculations'!N685,IF(Worksheets!$I$45='Yield Calculations'!$O$4,'Yield Calculations'!O685,IF(Worksheets!$I$45='Yield Calculations'!$P$4,'Yield Calculations'!P685,"Too Many Lanes"))))</f>
        <v>Too Many Lanes</v>
      </c>
    </row>
    <row r="686" spans="1:18">
      <c r="A686" s="83">
        <f t="shared" si="10"/>
        <v>679</v>
      </c>
      <c r="B686" s="83" t="e">
        <f>Worksheets!$S$24*(A686-0.5)</f>
        <v>#VALUE!</v>
      </c>
      <c r="C686" s="90" t="e">
        <f>IF(Worksheets!$V$24&gt;=A686,Worksheets!$G$45*Worksheets!$AD$29*(1-Worksheets!$AD$29)^('Yield Calculations'!A686-1),0)</f>
        <v>#VALUE!</v>
      </c>
      <c r="D686" s="90" t="e">
        <f>IF(Worksheets!$V$24&gt;=A686,(Worksheets!$G$45-SUM($D$7:D685))*(((2*Worksheets!$G$44*(1-Worksheets!$G$44)*Worksheets!$AD$29)+(Worksheets!$G$44^2*Worksheets!$AD$29^2))/Worksheets!$G$45),0)</f>
        <v>#VALUE!</v>
      </c>
      <c r="E686" s="90" t="e">
        <f>IF(Worksheets!$V$24&gt;=A686,(Worksheets!$G$45-SUM($E$7:E685))*((Worksheets!$G$44^3*Worksheets!$AD$29^3+3*Worksheets!$G$44^2*(1-Worksheets!$G$44)*Worksheets!$AD$29^2+3*Worksheets!$G$44*(1-Worksheets!$G$44)^2*Worksheets!$AD$29)/Worksheets!$G$45),0)</f>
        <v>#VALUE!</v>
      </c>
      <c r="F686" s="90" t="e">
        <f>IF(Worksheets!$V$24&gt;=A686,(Worksheets!$G$45-SUM($F$7:F685))*((Worksheets!$G$44^4*Worksheets!$AD$29^4+4*Worksheets!$G$44^3*(1-Worksheets!$G$44)*Worksheets!$AD$29^3+6*Worksheets!$G$44^2*(1-Worksheets!$G$44)^2*Worksheets!$AD$29^2+4*Worksheets!$G$44*(1-Worksheets!$G$44^3)*Worksheets!$AD$29)/Worksheets!$G$45),0)</f>
        <v>#VALUE!</v>
      </c>
      <c r="G686" s="90" t="str">
        <f>IF(Worksheets!$D$45='Yield Calculations'!$C$4,'Yield Calculations'!B686*'Yield Calculations'!C686,IF(Worksheets!$D$45='Yield Calculations'!$D$4,'Yield Calculations'!B686*'Yield Calculations'!D686,IF(Worksheets!$D$45='Yield Calculations'!$E$4,'Yield Calculations'!B686*'Yield Calculations'!E686,IF(Worksheets!$D$45='Yield Calculations'!$F$4,'Yield Calculations'!B686*'Yield Calculations'!F686,"Too Many Lanes"))))</f>
        <v>Too Many Lanes</v>
      </c>
      <c r="H686" s="90" t="str">
        <f>IF(Worksheets!$D$45='Yield Calculations'!$C$4,'Yield Calculations'!C686,IF(Worksheets!$D$45='Yield Calculations'!$D$4,'Yield Calculations'!D686,IF(Worksheets!$D$45='Yield Calculations'!$E$4,'Yield Calculations'!E686,IF(Worksheets!$D$45='Yield Calculations'!$F$4,'Yield Calculations'!F686,"Too Many Lanes"))))</f>
        <v>Too Many Lanes</v>
      </c>
      <c r="K686" s="83">
        <v>679</v>
      </c>
      <c r="L686" s="83" t="e">
        <f>Worksheets!$X$24*(K686-0.5)</f>
        <v>#VALUE!</v>
      </c>
      <c r="M686" s="90" t="e">
        <f>IF(Worksheets!$AA$24&gt;=K686,Worksheets!$L$45*Worksheets!$AD$29*(1-Worksheets!$AD$29)^('Yield Calculations'!K686-1),0)</f>
        <v>#VALUE!</v>
      </c>
      <c r="N686" s="90" t="e">
        <f>IF(Worksheets!$AA$24&gt;=K686,(Worksheets!$L$45-SUM($N$7:N685))*(((2*Worksheets!$L$44*(1-Worksheets!$L$44)*Worksheets!$AD$29)+(Worksheets!$L$44^2*Worksheets!$AD$29^2))/Worksheets!$L$45),0)</f>
        <v>#VALUE!</v>
      </c>
      <c r="O686" s="90" t="e">
        <f>IF(Worksheets!$AA$24&gt;=K686,(Worksheets!$L$45-SUM($O$7:O685))*((Worksheets!$L$44^3*Worksheets!$AD$29^3+3*Worksheets!$L$44^2*(1-Worksheets!$L$44)*Worksheets!$AD$29^2+3*Worksheets!$L$44*(1-Worksheets!$L$44)^2*Worksheets!$AD$29)/Worksheets!$L$45),0)</f>
        <v>#VALUE!</v>
      </c>
      <c r="P686" s="90" t="e">
        <f>IF(Worksheets!$AA$24&gt;=K686,(Worksheets!$L$45-SUM($P$7:P685))*((Worksheets!$L$44^4*Worksheets!$AD$29^4+4*Worksheets!$L$44^3*(1-Worksheets!$L$44)*Worksheets!$AD$29^3+6*Worksheets!$L$44^2*(1-Worksheets!$L$44)^2*Worksheets!$AD$29^2+4*Worksheets!$L$44*(1-Worksheets!$L$44^3)*Worksheets!$AD$29)/Worksheets!$L$45),0)</f>
        <v>#VALUE!</v>
      </c>
      <c r="Q686" s="90" t="str">
        <f>IF(Worksheets!$I$45='Yield Calculations'!$M$4,'Yield Calculations'!L686*'Yield Calculations'!M686,IF(Worksheets!$I$45='Yield Calculations'!$N$4,'Yield Calculations'!L686*'Yield Calculations'!N686,IF(Worksheets!$I$45='Yield Calculations'!$O$4,'Yield Calculations'!L686*'Yield Calculations'!O686,IF(Worksheets!$I$45='Yield Calculations'!$P$4,'Yield Calculations'!L686*'Yield Calculations'!P686,"Too Many Lanes"))))</f>
        <v>Too Many Lanes</v>
      </c>
      <c r="R686" s="90" t="str">
        <f>IF(Worksheets!$I$45='Yield Calculations'!$M$4,'Yield Calculations'!M686,IF(Worksheets!$I$45='Yield Calculations'!$N$4,'Yield Calculations'!N686,IF(Worksheets!$I$45='Yield Calculations'!$O$4,'Yield Calculations'!O686,IF(Worksheets!$I$45='Yield Calculations'!$P$4,'Yield Calculations'!P686,"Too Many Lanes"))))</f>
        <v>Too Many Lanes</v>
      </c>
    </row>
    <row r="687" spans="1:18">
      <c r="A687" s="83">
        <f t="shared" si="10"/>
        <v>680</v>
      </c>
      <c r="B687" s="83" t="e">
        <f>Worksheets!$S$24*(A687-0.5)</f>
        <v>#VALUE!</v>
      </c>
      <c r="C687" s="90" t="e">
        <f>IF(Worksheets!$V$24&gt;=A687,Worksheets!$G$45*Worksheets!$AD$29*(1-Worksheets!$AD$29)^('Yield Calculations'!A687-1),0)</f>
        <v>#VALUE!</v>
      </c>
      <c r="D687" s="90" t="e">
        <f>IF(Worksheets!$V$24&gt;=A687,(Worksheets!$G$45-SUM($D$7:D686))*(((2*Worksheets!$G$44*(1-Worksheets!$G$44)*Worksheets!$AD$29)+(Worksheets!$G$44^2*Worksheets!$AD$29^2))/Worksheets!$G$45),0)</f>
        <v>#VALUE!</v>
      </c>
      <c r="E687" s="90" t="e">
        <f>IF(Worksheets!$V$24&gt;=A687,(Worksheets!$G$45-SUM($E$7:E686))*((Worksheets!$G$44^3*Worksheets!$AD$29^3+3*Worksheets!$G$44^2*(1-Worksheets!$G$44)*Worksheets!$AD$29^2+3*Worksheets!$G$44*(1-Worksheets!$G$44)^2*Worksheets!$AD$29)/Worksheets!$G$45),0)</f>
        <v>#VALUE!</v>
      </c>
      <c r="F687" s="90" t="e">
        <f>IF(Worksheets!$V$24&gt;=A687,(Worksheets!$G$45-SUM($F$7:F686))*((Worksheets!$G$44^4*Worksheets!$AD$29^4+4*Worksheets!$G$44^3*(1-Worksheets!$G$44)*Worksheets!$AD$29^3+6*Worksheets!$G$44^2*(1-Worksheets!$G$44)^2*Worksheets!$AD$29^2+4*Worksheets!$G$44*(1-Worksheets!$G$44^3)*Worksheets!$AD$29)/Worksheets!$G$45),0)</f>
        <v>#VALUE!</v>
      </c>
      <c r="G687" s="90" t="str">
        <f>IF(Worksheets!$D$45='Yield Calculations'!$C$4,'Yield Calculations'!B687*'Yield Calculations'!C687,IF(Worksheets!$D$45='Yield Calculations'!$D$4,'Yield Calculations'!B687*'Yield Calculations'!D687,IF(Worksheets!$D$45='Yield Calculations'!$E$4,'Yield Calculations'!B687*'Yield Calculations'!E687,IF(Worksheets!$D$45='Yield Calculations'!$F$4,'Yield Calculations'!B687*'Yield Calculations'!F687,"Too Many Lanes"))))</f>
        <v>Too Many Lanes</v>
      </c>
      <c r="H687" s="90" t="str">
        <f>IF(Worksheets!$D$45='Yield Calculations'!$C$4,'Yield Calculations'!C687,IF(Worksheets!$D$45='Yield Calculations'!$D$4,'Yield Calculations'!D687,IF(Worksheets!$D$45='Yield Calculations'!$E$4,'Yield Calculations'!E687,IF(Worksheets!$D$45='Yield Calculations'!$F$4,'Yield Calculations'!F687,"Too Many Lanes"))))</f>
        <v>Too Many Lanes</v>
      </c>
      <c r="K687" s="83">
        <v>680</v>
      </c>
      <c r="L687" s="83" t="e">
        <f>Worksheets!$X$24*(K687-0.5)</f>
        <v>#VALUE!</v>
      </c>
      <c r="M687" s="90" t="e">
        <f>IF(Worksheets!$AA$24&gt;=K687,Worksheets!$L$45*Worksheets!$AD$29*(1-Worksheets!$AD$29)^('Yield Calculations'!K687-1),0)</f>
        <v>#VALUE!</v>
      </c>
      <c r="N687" s="90" t="e">
        <f>IF(Worksheets!$AA$24&gt;=K687,(Worksheets!$L$45-SUM($N$7:N686))*(((2*Worksheets!$L$44*(1-Worksheets!$L$44)*Worksheets!$AD$29)+(Worksheets!$L$44^2*Worksheets!$AD$29^2))/Worksheets!$L$45),0)</f>
        <v>#VALUE!</v>
      </c>
      <c r="O687" s="90" t="e">
        <f>IF(Worksheets!$AA$24&gt;=K687,(Worksheets!$L$45-SUM($O$7:O686))*((Worksheets!$L$44^3*Worksheets!$AD$29^3+3*Worksheets!$L$44^2*(1-Worksheets!$L$44)*Worksheets!$AD$29^2+3*Worksheets!$L$44*(1-Worksheets!$L$44)^2*Worksheets!$AD$29)/Worksheets!$L$45),0)</f>
        <v>#VALUE!</v>
      </c>
      <c r="P687" s="90" t="e">
        <f>IF(Worksheets!$AA$24&gt;=K687,(Worksheets!$L$45-SUM($P$7:P686))*((Worksheets!$L$44^4*Worksheets!$AD$29^4+4*Worksheets!$L$44^3*(1-Worksheets!$L$44)*Worksheets!$AD$29^3+6*Worksheets!$L$44^2*(1-Worksheets!$L$44)^2*Worksheets!$AD$29^2+4*Worksheets!$L$44*(1-Worksheets!$L$44^3)*Worksheets!$AD$29)/Worksheets!$L$45),0)</f>
        <v>#VALUE!</v>
      </c>
      <c r="Q687" s="90" t="str">
        <f>IF(Worksheets!$I$45='Yield Calculations'!$M$4,'Yield Calculations'!L687*'Yield Calculations'!M687,IF(Worksheets!$I$45='Yield Calculations'!$N$4,'Yield Calculations'!L687*'Yield Calculations'!N687,IF(Worksheets!$I$45='Yield Calculations'!$O$4,'Yield Calculations'!L687*'Yield Calculations'!O687,IF(Worksheets!$I$45='Yield Calculations'!$P$4,'Yield Calculations'!L687*'Yield Calculations'!P687,"Too Many Lanes"))))</f>
        <v>Too Many Lanes</v>
      </c>
      <c r="R687" s="90" t="str">
        <f>IF(Worksheets!$I$45='Yield Calculations'!$M$4,'Yield Calculations'!M687,IF(Worksheets!$I$45='Yield Calculations'!$N$4,'Yield Calculations'!N687,IF(Worksheets!$I$45='Yield Calculations'!$O$4,'Yield Calculations'!O687,IF(Worksheets!$I$45='Yield Calculations'!$P$4,'Yield Calculations'!P687,"Too Many Lanes"))))</f>
        <v>Too Many Lanes</v>
      </c>
    </row>
    <row r="688" spans="1:18">
      <c r="A688" s="83">
        <f t="shared" si="10"/>
        <v>681</v>
      </c>
      <c r="B688" s="83" t="e">
        <f>Worksheets!$S$24*(A688-0.5)</f>
        <v>#VALUE!</v>
      </c>
      <c r="C688" s="90" t="e">
        <f>IF(Worksheets!$V$24&gt;=A688,Worksheets!$G$45*Worksheets!$AD$29*(1-Worksheets!$AD$29)^('Yield Calculations'!A688-1),0)</f>
        <v>#VALUE!</v>
      </c>
      <c r="D688" s="90" t="e">
        <f>IF(Worksheets!$V$24&gt;=A688,(Worksheets!$G$45-SUM($D$7:D687))*(((2*Worksheets!$G$44*(1-Worksheets!$G$44)*Worksheets!$AD$29)+(Worksheets!$G$44^2*Worksheets!$AD$29^2))/Worksheets!$G$45),0)</f>
        <v>#VALUE!</v>
      </c>
      <c r="E688" s="90" t="e">
        <f>IF(Worksheets!$V$24&gt;=A688,(Worksheets!$G$45-SUM($E$7:E687))*((Worksheets!$G$44^3*Worksheets!$AD$29^3+3*Worksheets!$G$44^2*(1-Worksheets!$G$44)*Worksheets!$AD$29^2+3*Worksheets!$G$44*(1-Worksheets!$G$44)^2*Worksheets!$AD$29)/Worksheets!$G$45),0)</f>
        <v>#VALUE!</v>
      </c>
      <c r="F688" s="90" t="e">
        <f>IF(Worksheets!$V$24&gt;=A688,(Worksheets!$G$45-SUM($F$7:F687))*((Worksheets!$G$44^4*Worksheets!$AD$29^4+4*Worksheets!$G$44^3*(1-Worksheets!$G$44)*Worksheets!$AD$29^3+6*Worksheets!$G$44^2*(1-Worksheets!$G$44)^2*Worksheets!$AD$29^2+4*Worksheets!$G$44*(1-Worksheets!$G$44^3)*Worksheets!$AD$29)/Worksheets!$G$45),0)</f>
        <v>#VALUE!</v>
      </c>
      <c r="G688" s="90" t="str">
        <f>IF(Worksheets!$D$45='Yield Calculations'!$C$4,'Yield Calculations'!B688*'Yield Calculations'!C688,IF(Worksheets!$D$45='Yield Calculations'!$D$4,'Yield Calculations'!B688*'Yield Calculations'!D688,IF(Worksheets!$D$45='Yield Calculations'!$E$4,'Yield Calculations'!B688*'Yield Calculations'!E688,IF(Worksheets!$D$45='Yield Calculations'!$F$4,'Yield Calculations'!B688*'Yield Calculations'!F688,"Too Many Lanes"))))</f>
        <v>Too Many Lanes</v>
      </c>
      <c r="H688" s="90" t="str">
        <f>IF(Worksheets!$D$45='Yield Calculations'!$C$4,'Yield Calculations'!C688,IF(Worksheets!$D$45='Yield Calculations'!$D$4,'Yield Calculations'!D688,IF(Worksheets!$D$45='Yield Calculations'!$E$4,'Yield Calculations'!E688,IF(Worksheets!$D$45='Yield Calculations'!$F$4,'Yield Calculations'!F688,"Too Many Lanes"))))</f>
        <v>Too Many Lanes</v>
      </c>
      <c r="K688" s="83">
        <v>681</v>
      </c>
      <c r="L688" s="83" t="e">
        <f>Worksheets!$X$24*(K688-0.5)</f>
        <v>#VALUE!</v>
      </c>
      <c r="M688" s="90" t="e">
        <f>IF(Worksheets!$AA$24&gt;=K688,Worksheets!$L$45*Worksheets!$AD$29*(1-Worksheets!$AD$29)^('Yield Calculations'!K688-1),0)</f>
        <v>#VALUE!</v>
      </c>
      <c r="N688" s="90" t="e">
        <f>IF(Worksheets!$AA$24&gt;=K688,(Worksheets!$L$45-SUM($N$7:N687))*(((2*Worksheets!$L$44*(1-Worksheets!$L$44)*Worksheets!$AD$29)+(Worksheets!$L$44^2*Worksheets!$AD$29^2))/Worksheets!$L$45),0)</f>
        <v>#VALUE!</v>
      </c>
      <c r="O688" s="90" t="e">
        <f>IF(Worksheets!$AA$24&gt;=K688,(Worksheets!$L$45-SUM($O$7:O687))*((Worksheets!$L$44^3*Worksheets!$AD$29^3+3*Worksheets!$L$44^2*(1-Worksheets!$L$44)*Worksheets!$AD$29^2+3*Worksheets!$L$44*(1-Worksheets!$L$44)^2*Worksheets!$AD$29)/Worksheets!$L$45),0)</f>
        <v>#VALUE!</v>
      </c>
      <c r="P688" s="90" t="e">
        <f>IF(Worksheets!$AA$24&gt;=K688,(Worksheets!$L$45-SUM($P$7:P687))*((Worksheets!$L$44^4*Worksheets!$AD$29^4+4*Worksheets!$L$44^3*(1-Worksheets!$L$44)*Worksheets!$AD$29^3+6*Worksheets!$L$44^2*(1-Worksheets!$L$44)^2*Worksheets!$AD$29^2+4*Worksheets!$L$44*(1-Worksheets!$L$44^3)*Worksheets!$AD$29)/Worksheets!$L$45),0)</f>
        <v>#VALUE!</v>
      </c>
      <c r="Q688" s="90" t="str">
        <f>IF(Worksheets!$I$45='Yield Calculations'!$M$4,'Yield Calculations'!L688*'Yield Calculations'!M688,IF(Worksheets!$I$45='Yield Calculations'!$N$4,'Yield Calculations'!L688*'Yield Calculations'!N688,IF(Worksheets!$I$45='Yield Calculations'!$O$4,'Yield Calculations'!L688*'Yield Calculations'!O688,IF(Worksheets!$I$45='Yield Calculations'!$P$4,'Yield Calculations'!L688*'Yield Calculations'!P688,"Too Many Lanes"))))</f>
        <v>Too Many Lanes</v>
      </c>
      <c r="R688" s="90" t="str">
        <f>IF(Worksheets!$I$45='Yield Calculations'!$M$4,'Yield Calculations'!M688,IF(Worksheets!$I$45='Yield Calculations'!$N$4,'Yield Calculations'!N688,IF(Worksheets!$I$45='Yield Calculations'!$O$4,'Yield Calculations'!O688,IF(Worksheets!$I$45='Yield Calculations'!$P$4,'Yield Calculations'!P688,"Too Many Lanes"))))</f>
        <v>Too Many Lanes</v>
      </c>
    </row>
    <row r="689" spans="1:18">
      <c r="A689" s="83">
        <f t="shared" si="10"/>
        <v>682</v>
      </c>
      <c r="B689" s="83" t="e">
        <f>Worksheets!$S$24*(A689-0.5)</f>
        <v>#VALUE!</v>
      </c>
      <c r="C689" s="90" t="e">
        <f>IF(Worksheets!$V$24&gt;=A689,Worksheets!$G$45*Worksheets!$AD$29*(1-Worksheets!$AD$29)^('Yield Calculations'!A689-1),0)</f>
        <v>#VALUE!</v>
      </c>
      <c r="D689" s="90" t="e">
        <f>IF(Worksheets!$V$24&gt;=A689,(Worksheets!$G$45-SUM($D$7:D688))*(((2*Worksheets!$G$44*(1-Worksheets!$G$44)*Worksheets!$AD$29)+(Worksheets!$G$44^2*Worksheets!$AD$29^2))/Worksheets!$G$45),0)</f>
        <v>#VALUE!</v>
      </c>
      <c r="E689" s="90" t="e">
        <f>IF(Worksheets!$V$24&gt;=A689,(Worksheets!$G$45-SUM($E$7:E688))*((Worksheets!$G$44^3*Worksheets!$AD$29^3+3*Worksheets!$G$44^2*(1-Worksheets!$G$44)*Worksheets!$AD$29^2+3*Worksheets!$G$44*(1-Worksheets!$G$44)^2*Worksheets!$AD$29)/Worksheets!$G$45),0)</f>
        <v>#VALUE!</v>
      </c>
      <c r="F689" s="90" t="e">
        <f>IF(Worksheets!$V$24&gt;=A689,(Worksheets!$G$45-SUM($F$7:F688))*((Worksheets!$G$44^4*Worksheets!$AD$29^4+4*Worksheets!$G$44^3*(1-Worksheets!$G$44)*Worksheets!$AD$29^3+6*Worksheets!$G$44^2*(1-Worksheets!$G$44)^2*Worksheets!$AD$29^2+4*Worksheets!$G$44*(1-Worksheets!$G$44^3)*Worksheets!$AD$29)/Worksheets!$G$45),0)</f>
        <v>#VALUE!</v>
      </c>
      <c r="G689" s="90" t="str">
        <f>IF(Worksheets!$D$45='Yield Calculations'!$C$4,'Yield Calculations'!B689*'Yield Calculations'!C689,IF(Worksheets!$D$45='Yield Calculations'!$D$4,'Yield Calculations'!B689*'Yield Calculations'!D689,IF(Worksheets!$D$45='Yield Calculations'!$E$4,'Yield Calculations'!B689*'Yield Calculations'!E689,IF(Worksheets!$D$45='Yield Calculations'!$F$4,'Yield Calculations'!B689*'Yield Calculations'!F689,"Too Many Lanes"))))</f>
        <v>Too Many Lanes</v>
      </c>
      <c r="H689" s="90" t="str">
        <f>IF(Worksheets!$D$45='Yield Calculations'!$C$4,'Yield Calculations'!C689,IF(Worksheets!$D$45='Yield Calculations'!$D$4,'Yield Calculations'!D689,IF(Worksheets!$D$45='Yield Calculations'!$E$4,'Yield Calculations'!E689,IF(Worksheets!$D$45='Yield Calculations'!$F$4,'Yield Calculations'!F689,"Too Many Lanes"))))</f>
        <v>Too Many Lanes</v>
      </c>
      <c r="K689" s="83">
        <v>682</v>
      </c>
      <c r="L689" s="83" t="e">
        <f>Worksheets!$X$24*(K689-0.5)</f>
        <v>#VALUE!</v>
      </c>
      <c r="M689" s="90" t="e">
        <f>IF(Worksheets!$AA$24&gt;=K689,Worksheets!$L$45*Worksheets!$AD$29*(1-Worksheets!$AD$29)^('Yield Calculations'!K689-1),0)</f>
        <v>#VALUE!</v>
      </c>
      <c r="N689" s="90" t="e">
        <f>IF(Worksheets!$AA$24&gt;=K689,(Worksheets!$L$45-SUM($N$7:N688))*(((2*Worksheets!$L$44*(1-Worksheets!$L$44)*Worksheets!$AD$29)+(Worksheets!$L$44^2*Worksheets!$AD$29^2))/Worksheets!$L$45),0)</f>
        <v>#VALUE!</v>
      </c>
      <c r="O689" s="90" t="e">
        <f>IF(Worksheets!$AA$24&gt;=K689,(Worksheets!$L$45-SUM($O$7:O688))*((Worksheets!$L$44^3*Worksheets!$AD$29^3+3*Worksheets!$L$44^2*(1-Worksheets!$L$44)*Worksheets!$AD$29^2+3*Worksheets!$L$44*(1-Worksheets!$L$44)^2*Worksheets!$AD$29)/Worksheets!$L$45),0)</f>
        <v>#VALUE!</v>
      </c>
      <c r="P689" s="90" t="e">
        <f>IF(Worksheets!$AA$24&gt;=K689,(Worksheets!$L$45-SUM($P$7:P688))*((Worksheets!$L$44^4*Worksheets!$AD$29^4+4*Worksheets!$L$44^3*(1-Worksheets!$L$44)*Worksheets!$AD$29^3+6*Worksheets!$L$44^2*(1-Worksheets!$L$44)^2*Worksheets!$AD$29^2+4*Worksheets!$L$44*(1-Worksheets!$L$44^3)*Worksheets!$AD$29)/Worksheets!$L$45),0)</f>
        <v>#VALUE!</v>
      </c>
      <c r="Q689" s="90" t="str">
        <f>IF(Worksheets!$I$45='Yield Calculations'!$M$4,'Yield Calculations'!L689*'Yield Calculations'!M689,IF(Worksheets!$I$45='Yield Calculations'!$N$4,'Yield Calculations'!L689*'Yield Calculations'!N689,IF(Worksheets!$I$45='Yield Calculations'!$O$4,'Yield Calculations'!L689*'Yield Calculations'!O689,IF(Worksheets!$I$45='Yield Calculations'!$P$4,'Yield Calculations'!L689*'Yield Calculations'!P689,"Too Many Lanes"))))</f>
        <v>Too Many Lanes</v>
      </c>
      <c r="R689" s="90" t="str">
        <f>IF(Worksheets!$I$45='Yield Calculations'!$M$4,'Yield Calculations'!M689,IF(Worksheets!$I$45='Yield Calculations'!$N$4,'Yield Calculations'!N689,IF(Worksheets!$I$45='Yield Calculations'!$O$4,'Yield Calculations'!O689,IF(Worksheets!$I$45='Yield Calculations'!$P$4,'Yield Calculations'!P689,"Too Many Lanes"))))</f>
        <v>Too Many Lanes</v>
      </c>
    </row>
    <row r="690" spans="1:18">
      <c r="A690" s="83">
        <f t="shared" si="10"/>
        <v>683</v>
      </c>
      <c r="B690" s="83" t="e">
        <f>Worksheets!$S$24*(A690-0.5)</f>
        <v>#VALUE!</v>
      </c>
      <c r="C690" s="90" t="e">
        <f>IF(Worksheets!$V$24&gt;=A690,Worksheets!$G$45*Worksheets!$AD$29*(1-Worksheets!$AD$29)^('Yield Calculations'!A690-1),0)</f>
        <v>#VALUE!</v>
      </c>
      <c r="D690" s="90" t="e">
        <f>IF(Worksheets!$V$24&gt;=A690,(Worksheets!$G$45-SUM($D$7:D689))*(((2*Worksheets!$G$44*(1-Worksheets!$G$44)*Worksheets!$AD$29)+(Worksheets!$G$44^2*Worksheets!$AD$29^2))/Worksheets!$G$45),0)</f>
        <v>#VALUE!</v>
      </c>
      <c r="E690" s="90" t="e">
        <f>IF(Worksheets!$V$24&gt;=A690,(Worksheets!$G$45-SUM($E$7:E689))*((Worksheets!$G$44^3*Worksheets!$AD$29^3+3*Worksheets!$G$44^2*(1-Worksheets!$G$44)*Worksheets!$AD$29^2+3*Worksheets!$G$44*(1-Worksheets!$G$44)^2*Worksheets!$AD$29)/Worksheets!$G$45),0)</f>
        <v>#VALUE!</v>
      </c>
      <c r="F690" s="90" t="e">
        <f>IF(Worksheets!$V$24&gt;=A690,(Worksheets!$G$45-SUM($F$7:F689))*((Worksheets!$G$44^4*Worksheets!$AD$29^4+4*Worksheets!$G$44^3*(1-Worksheets!$G$44)*Worksheets!$AD$29^3+6*Worksheets!$G$44^2*(1-Worksheets!$G$44)^2*Worksheets!$AD$29^2+4*Worksheets!$G$44*(1-Worksheets!$G$44^3)*Worksheets!$AD$29)/Worksheets!$G$45),0)</f>
        <v>#VALUE!</v>
      </c>
      <c r="G690" s="90" t="str">
        <f>IF(Worksheets!$D$45='Yield Calculations'!$C$4,'Yield Calculations'!B690*'Yield Calculations'!C690,IF(Worksheets!$D$45='Yield Calculations'!$D$4,'Yield Calculations'!B690*'Yield Calculations'!D690,IF(Worksheets!$D$45='Yield Calculations'!$E$4,'Yield Calculations'!B690*'Yield Calculations'!E690,IF(Worksheets!$D$45='Yield Calculations'!$F$4,'Yield Calculations'!B690*'Yield Calculations'!F690,"Too Many Lanes"))))</f>
        <v>Too Many Lanes</v>
      </c>
      <c r="H690" s="90" t="str">
        <f>IF(Worksheets!$D$45='Yield Calculations'!$C$4,'Yield Calculations'!C690,IF(Worksheets!$D$45='Yield Calculations'!$D$4,'Yield Calculations'!D690,IF(Worksheets!$D$45='Yield Calculations'!$E$4,'Yield Calculations'!E690,IF(Worksheets!$D$45='Yield Calculations'!$F$4,'Yield Calculations'!F690,"Too Many Lanes"))))</f>
        <v>Too Many Lanes</v>
      </c>
      <c r="K690" s="83">
        <v>683</v>
      </c>
      <c r="L690" s="83" t="e">
        <f>Worksheets!$X$24*(K690-0.5)</f>
        <v>#VALUE!</v>
      </c>
      <c r="M690" s="90" t="e">
        <f>IF(Worksheets!$AA$24&gt;=K690,Worksheets!$L$45*Worksheets!$AD$29*(1-Worksheets!$AD$29)^('Yield Calculations'!K690-1),0)</f>
        <v>#VALUE!</v>
      </c>
      <c r="N690" s="90" t="e">
        <f>IF(Worksheets!$AA$24&gt;=K690,(Worksheets!$L$45-SUM($N$7:N689))*(((2*Worksheets!$L$44*(1-Worksheets!$L$44)*Worksheets!$AD$29)+(Worksheets!$L$44^2*Worksheets!$AD$29^2))/Worksheets!$L$45),0)</f>
        <v>#VALUE!</v>
      </c>
      <c r="O690" s="90" t="e">
        <f>IF(Worksheets!$AA$24&gt;=K690,(Worksheets!$L$45-SUM($O$7:O689))*((Worksheets!$L$44^3*Worksheets!$AD$29^3+3*Worksheets!$L$44^2*(1-Worksheets!$L$44)*Worksheets!$AD$29^2+3*Worksheets!$L$44*(1-Worksheets!$L$44)^2*Worksheets!$AD$29)/Worksheets!$L$45),0)</f>
        <v>#VALUE!</v>
      </c>
      <c r="P690" s="90" t="e">
        <f>IF(Worksheets!$AA$24&gt;=K690,(Worksheets!$L$45-SUM($P$7:P689))*((Worksheets!$L$44^4*Worksheets!$AD$29^4+4*Worksheets!$L$44^3*(1-Worksheets!$L$44)*Worksheets!$AD$29^3+6*Worksheets!$L$44^2*(1-Worksheets!$L$44)^2*Worksheets!$AD$29^2+4*Worksheets!$L$44*(1-Worksheets!$L$44^3)*Worksheets!$AD$29)/Worksheets!$L$45),0)</f>
        <v>#VALUE!</v>
      </c>
      <c r="Q690" s="90" t="str">
        <f>IF(Worksheets!$I$45='Yield Calculations'!$M$4,'Yield Calculations'!L690*'Yield Calculations'!M690,IF(Worksheets!$I$45='Yield Calculations'!$N$4,'Yield Calculations'!L690*'Yield Calculations'!N690,IF(Worksheets!$I$45='Yield Calculations'!$O$4,'Yield Calculations'!L690*'Yield Calculations'!O690,IF(Worksheets!$I$45='Yield Calculations'!$P$4,'Yield Calculations'!L690*'Yield Calculations'!P690,"Too Many Lanes"))))</f>
        <v>Too Many Lanes</v>
      </c>
      <c r="R690" s="90" t="str">
        <f>IF(Worksheets!$I$45='Yield Calculations'!$M$4,'Yield Calculations'!M690,IF(Worksheets!$I$45='Yield Calculations'!$N$4,'Yield Calculations'!N690,IF(Worksheets!$I$45='Yield Calculations'!$O$4,'Yield Calculations'!O690,IF(Worksheets!$I$45='Yield Calculations'!$P$4,'Yield Calculations'!P690,"Too Many Lanes"))))</f>
        <v>Too Many Lanes</v>
      </c>
    </row>
    <row r="691" spans="1:18">
      <c r="A691" s="83">
        <f t="shared" si="10"/>
        <v>684</v>
      </c>
      <c r="B691" s="83" t="e">
        <f>Worksheets!$S$24*(A691-0.5)</f>
        <v>#VALUE!</v>
      </c>
      <c r="C691" s="90" t="e">
        <f>IF(Worksheets!$V$24&gt;=A691,Worksheets!$G$45*Worksheets!$AD$29*(1-Worksheets!$AD$29)^('Yield Calculations'!A691-1),0)</f>
        <v>#VALUE!</v>
      </c>
      <c r="D691" s="90" t="e">
        <f>IF(Worksheets!$V$24&gt;=A691,(Worksheets!$G$45-SUM($D$7:D690))*(((2*Worksheets!$G$44*(1-Worksheets!$G$44)*Worksheets!$AD$29)+(Worksheets!$G$44^2*Worksheets!$AD$29^2))/Worksheets!$G$45),0)</f>
        <v>#VALUE!</v>
      </c>
      <c r="E691" s="90" t="e">
        <f>IF(Worksheets!$V$24&gt;=A691,(Worksheets!$G$45-SUM($E$7:E690))*((Worksheets!$G$44^3*Worksheets!$AD$29^3+3*Worksheets!$G$44^2*(1-Worksheets!$G$44)*Worksheets!$AD$29^2+3*Worksheets!$G$44*(1-Worksheets!$G$44)^2*Worksheets!$AD$29)/Worksheets!$G$45),0)</f>
        <v>#VALUE!</v>
      </c>
      <c r="F691" s="90" t="e">
        <f>IF(Worksheets!$V$24&gt;=A691,(Worksheets!$G$45-SUM($F$7:F690))*((Worksheets!$G$44^4*Worksheets!$AD$29^4+4*Worksheets!$G$44^3*(1-Worksheets!$G$44)*Worksheets!$AD$29^3+6*Worksheets!$G$44^2*(1-Worksheets!$G$44)^2*Worksheets!$AD$29^2+4*Worksheets!$G$44*(1-Worksheets!$G$44^3)*Worksheets!$AD$29)/Worksheets!$G$45),0)</f>
        <v>#VALUE!</v>
      </c>
      <c r="G691" s="90" t="str">
        <f>IF(Worksheets!$D$45='Yield Calculations'!$C$4,'Yield Calculations'!B691*'Yield Calculations'!C691,IF(Worksheets!$D$45='Yield Calculations'!$D$4,'Yield Calculations'!B691*'Yield Calculations'!D691,IF(Worksheets!$D$45='Yield Calculations'!$E$4,'Yield Calculations'!B691*'Yield Calculations'!E691,IF(Worksheets!$D$45='Yield Calculations'!$F$4,'Yield Calculations'!B691*'Yield Calculations'!F691,"Too Many Lanes"))))</f>
        <v>Too Many Lanes</v>
      </c>
      <c r="H691" s="90" t="str">
        <f>IF(Worksheets!$D$45='Yield Calculations'!$C$4,'Yield Calculations'!C691,IF(Worksheets!$D$45='Yield Calculations'!$D$4,'Yield Calculations'!D691,IF(Worksheets!$D$45='Yield Calculations'!$E$4,'Yield Calculations'!E691,IF(Worksheets!$D$45='Yield Calculations'!$F$4,'Yield Calculations'!F691,"Too Many Lanes"))))</f>
        <v>Too Many Lanes</v>
      </c>
      <c r="K691" s="83">
        <v>684</v>
      </c>
      <c r="L691" s="83" t="e">
        <f>Worksheets!$X$24*(K691-0.5)</f>
        <v>#VALUE!</v>
      </c>
      <c r="M691" s="90" t="e">
        <f>IF(Worksheets!$AA$24&gt;=K691,Worksheets!$L$45*Worksheets!$AD$29*(1-Worksheets!$AD$29)^('Yield Calculations'!K691-1),0)</f>
        <v>#VALUE!</v>
      </c>
      <c r="N691" s="90" t="e">
        <f>IF(Worksheets!$AA$24&gt;=K691,(Worksheets!$L$45-SUM($N$7:N690))*(((2*Worksheets!$L$44*(1-Worksheets!$L$44)*Worksheets!$AD$29)+(Worksheets!$L$44^2*Worksheets!$AD$29^2))/Worksheets!$L$45),0)</f>
        <v>#VALUE!</v>
      </c>
      <c r="O691" s="90" t="e">
        <f>IF(Worksheets!$AA$24&gt;=K691,(Worksheets!$L$45-SUM($O$7:O690))*((Worksheets!$L$44^3*Worksheets!$AD$29^3+3*Worksheets!$L$44^2*(1-Worksheets!$L$44)*Worksheets!$AD$29^2+3*Worksheets!$L$44*(1-Worksheets!$L$44)^2*Worksheets!$AD$29)/Worksheets!$L$45),0)</f>
        <v>#VALUE!</v>
      </c>
      <c r="P691" s="90" t="e">
        <f>IF(Worksheets!$AA$24&gt;=K691,(Worksheets!$L$45-SUM($P$7:P690))*((Worksheets!$L$44^4*Worksheets!$AD$29^4+4*Worksheets!$L$44^3*(1-Worksheets!$L$44)*Worksheets!$AD$29^3+6*Worksheets!$L$44^2*(1-Worksheets!$L$44)^2*Worksheets!$AD$29^2+4*Worksheets!$L$44*(1-Worksheets!$L$44^3)*Worksheets!$AD$29)/Worksheets!$L$45),0)</f>
        <v>#VALUE!</v>
      </c>
      <c r="Q691" s="90" t="str">
        <f>IF(Worksheets!$I$45='Yield Calculations'!$M$4,'Yield Calculations'!L691*'Yield Calculations'!M691,IF(Worksheets!$I$45='Yield Calculations'!$N$4,'Yield Calculations'!L691*'Yield Calculations'!N691,IF(Worksheets!$I$45='Yield Calculations'!$O$4,'Yield Calculations'!L691*'Yield Calculations'!O691,IF(Worksheets!$I$45='Yield Calculations'!$P$4,'Yield Calculations'!L691*'Yield Calculations'!P691,"Too Many Lanes"))))</f>
        <v>Too Many Lanes</v>
      </c>
      <c r="R691" s="90" t="str">
        <f>IF(Worksheets!$I$45='Yield Calculations'!$M$4,'Yield Calculations'!M691,IF(Worksheets!$I$45='Yield Calculations'!$N$4,'Yield Calculations'!N691,IF(Worksheets!$I$45='Yield Calculations'!$O$4,'Yield Calculations'!O691,IF(Worksheets!$I$45='Yield Calculations'!$P$4,'Yield Calculations'!P691,"Too Many Lanes"))))</f>
        <v>Too Many Lanes</v>
      </c>
    </row>
    <row r="692" spans="1:18">
      <c r="A692" s="83">
        <f t="shared" si="10"/>
        <v>685</v>
      </c>
      <c r="B692" s="83" t="e">
        <f>Worksheets!$S$24*(A692-0.5)</f>
        <v>#VALUE!</v>
      </c>
      <c r="C692" s="90" t="e">
        <f>IF(Worksheets!$V$24&gt;=A692,Worksheets!$G$45*Worksheets!$AD$29*(1-Worksheets!$AD$29)^('Yield Calculations'!A692-1),0)</f>
        <v>#VALUE!</v>
      </c>
      <c r="D692" s="90" t="e">
        <f>IF(Worksheets!$V$24&gt;=A692,(Worksheets!$G$45-SUM($D$7:D691))*(((2*Worksheets!$G$44*(1-Worksheets!$G$44)*Worksheets!$AD$29)+(Worksheets!$G$44^2*Worksheets!$AD$29^2))/Worksheets!$G$45),0)</f>
        <v>#VALUE!</v>
      </c>
      <c r="E692" s="90" t="e">
        <f>IF(Worksheets!$V$24&gt;=A692,(Worksheets!$G$45-SUM($E$7:E691))*((Worksheets!$G$44^3*Worksheets!$AD$29^3+3*Worksheets!$G$44^2*(1-Worksheets!$G$44)*Worksheets!$AD$29^2+3*Worksheets!$G$44*(1-Worksheets!$G$44)^2*Worksheets!$AD$29)/Worksheets!$G$45),0)</f>
        <v>#VALUE!</v>
      </c>
      <c r="F692" s="90" t="e">
        <f>IF(Worksheets!$V$24&gt;=A692,(Worksheets!$G$45-SUM($F$7:F691))*((Worksheets!$G$44^4*Worksheets!$AD$29^4+4*Worksheets!$G$44^3*(1-Worksheets!$G$44)*Worksheets!$AD$29^3+6*Worksheets!$G$44^2*(1-Worksheets!$G$44)^2*Worksheets!$AD$29^2+4*Worksheets!$G$44*(1-Worksheets!$G$44^3)*Worksheets!$AD$29)/Worksheets!$G$45),0)</f>
        <v>#VALUE!</v>
      </c>
      <c r="G692" s="90" t="str">
        <f>IF(Worksheets!$D$45='Yield Calculations'!$C$4,'Yield Calculations'!B692*'Yield Calculations'!C692,IF(Worksheets!$D$45='Yield Calculations'!$D$4,'Yield Calculations'!B692*'Yield Calculations'!D692,IF(Worksheets!$D$45='Yield Calculations'!$E$4,'Yield Calculations'!B692*'Yield Calculations'!E692,IF(Worksheets!$D$45='Yield Calculations'!$F$4,'Yield Calculations'!B692*'Yield Calculations'!F692,"Too Many Lanes"))))</f>
        <v>Too Many Lanes</v>
      </c>
      <c r="H692" s="90" t="str">
        <f>IF(Worksheets!$D$45='Yield Calculations'!$C$4,'Yield Calculations'!C692,IF(Worksheets!$D$45='Yield Calculations'!$D$4,'Yield Calculations'!D692,IF(Worksheets!$D$45='Yield Calculations'!$E$4,'Yield Calculations'!E692,IF(Worksheets!$D$45='Yield Calculations'!$F$4,'Yield Calculations'!F692,"Too Many Lanes"))))</f>
        <v>Too Many Lanes</v>
      </c>
      <c r="K692" s="83">
        <v>685</v>
      </c>
      <c r="L692" s="83" t="e">
        <f>Worksheets!$X$24*(K692-0.5)</f>
        <v>#VALUE!</v>
      </c>
      <c r="M692" s="90" t="e">
        <f>IF(Worksheets!$AA$24&gt;=K692,Worksheets!$L$45*Worksheets!$AD$29*(1-Worksheets!$AD$29)^('Yield Calculations'!K692-1),0)</f>
        <v>#VALUE!</v>
      </c>
      <c r="N692" s="90" t="e">
        <f>IF(Worksheets!$AA$24&gt;=K692,(Worksheets!$L$45-SUM($N$7:N691))*(((2*Worksheets!$L$44*(1-Worksheets!$L$44)*Worksheets!$AD$29)+(Worksheets!$L$44^2*Worksheets!$AD$29^2))/Worksheets!$L$45),0)</f>
        <v>#VALUE!</v>
      </c>
      <c r="O692" s="90" t="e">
        <f>IF(Worksheets!$AA$24&gt;=K692,(Worksheets!$L$45-SUM($O$7:O691))*((Worksheets!$L$44^3*Worksheets!$AD$29^3+3*Worksheets!$L$44^2*(1-Worksheets!$L$44)*Worksheets!$AD$29^2+3*Worksheets!$L$44*(1-Worksheets!$L$44)^2*Worksheets!$AD$29)/Worksheets!$L$45),0)</f>
        <v>#VALUE!</v>
      </c>
      <c r="P692" s="90" t="e">
        <f>IF(Worksheets!$AA$24&gt;=K692,(Worksheets!$L$45-SUM($P$7:P691))*((Worksheets!$L$44^4*Worksheets!$AD$29^4+4*Worksheets!$L$44^3*(1-Worksheets!$L$44)*Worksheets!$AD$29^3+6*Worksheets!$L$44^2*(1-Worksheets!$L$44)^2*Worksheets!$AD$29^2+4*Worksheets!$L$44*(1-Worksheets!$L$44^3)*Worksheets!$AD$29)/Worksheets!$L$45),0)</f>
        <v>#VALUE!</v>
      </c>
      <c r="Q692" s="90" t="str">
        <f>IF(Worksheets!$I$45='Yield Calculations'!$M$4,'Yield Calculations'!L692*'Yield Calculations'!M692,IF(Worksheets!$I$45='Yield Calculations'!$N$4,'Yield Calculations'!L692*'Yield Calculations'!N692,IF(Worksheets!$I$45='Yield Calculations'!$O$4,'Yield Calculations'!L692*'Yield Calculations'!O692,IF(Worksheets!$I$45='Yield Calculations'!$P$4,'Yield Calculations'!L692*'Yield Calculations'!P692,"Too Many Lanes"))))</f>
        <v>Too Many Lanes</v>
      </c>
      <c r="R692" s="90" t="str">
        <f>IF(Worksheets!$I$45='Yield Calculations'!$M$4,'Yield Calculations'!M692,IF(Worksheets!$I$45='Yield Calculations'!$N$4,'Yield Calculations'!N692,IF(Worksheets!$I$45='Yield Calculations'!$O$4,'Yield Calculations'!O692,IF(Worksheets!$I$45='Yield Calculations'!$P$4,'Yield Calculations'!P692,"Too Many Lanes"))))</f>
        <v>Too Many Lanes</v>
      </c>
    </row>
    <row r="693" spans="1:18">
      <c r="A693" s="83">
        <f t="shared" si="10"/>
        <v>686</v>
      </c>
      <c r="B693" s="83" t="e">
        <f>Worksheets!$S$24*(A693-0.5)</f>
        <v>#VALUE!</v>
      </c>
      <c r="C693" s="90" t="e">
        <f>IF(Worksheets!$V$24&gt;=A693,Worksheets!$G$45*Worksheets!$AD$29*(1-Worksheets!$AD$29)^('Yield Calculations'!A693-1),0)</f>
        <v>#VALUE!</v>
      </c>
      <c r="D693" s="90" t="e">
        <f>IF(Worksheets!$V$24&gt;=A693,(Worksheets!$G$45-SUM($D$7:D692))*(((2*Worksheets!$G$44*(1-Worksheets!$G$44)*Worksheets!$AD$29)+(Worksheets!$G$44^2*Worksheets!$AD$29^2))/Worksheets!$G$45),0)</f>
        <v>#VALUE!</v>
      </c>
      <c r="E693" s="90" t="e">
        <f>IF(Worksheets!$V$24&gt;=A693,(Worksheets!$G$45-SUM($E$7:E692))*((Worksheets!$G$44^3*Worksheets!$AD$29^3+3*Worksheets!$G$44^2*(1-Worksheets!$G$44)*Worksheets!$AD$29^2+3*Worksheets!$G$44*(1-Worksheets!$G$44)^2*Worksheets!$AD$29)/Worksheets!$G$45),0)</f>
        <v>#VALUE!</v>
      </c>
      <c r="F693" s="90" t="e">
        <f>IF(Worksheets!$V$24&gt;=A693,(Worksheets!$G$45-SUM($F$7:F692))*((Worksheets!$G$44^4*Worksheets!$AD$29^4+4*Worksheets!$G$44^3*(1-Worksheets!$G$44)*Worksheets!$AD$29^3+6*Worksheets!$G$44^2*(1-Worksheets!$G$44)^2*Worksheets!$AD$29^2+4*Worksheets!$G$44*(1-Worksheets!$G$44^3)*Worksheets!$AD$29)/Worksheets!$G$45),0)</f>
        <v>#VALUE!</v>
      </c>
      <c r="G693" s="90" t="str">
        <f>IF(Worksheets!$D$45='Yield Calculations'!$C$4,'Yield Calculations'!B693*'Yield Calculations'!C693,IF(Worksheets!$D$45='Yield Calculations'!$D$4,'Yield Calculations'!B693*'Yield Calculations'!D693,IF(Worksheets!$D$45='Yield Calculations'!$E$4,'Yield Calculations'!B693*'Yield Calculations'!E693,IF(Worksheets!$D$45='Yield Calculations'!$F$4,'Yield Calculations'!B693*'Yield Calculations'!F693,"Too Many Lanes"))))</f>
        <v>Too Many Lanes</v>
      </c>
      <c r="H693" s="90" t="str">
        <f>IF(Worksheets!$D$45='Yield Calculations'!$C$4,'Yield Calculations'!C693,IF(Worksheets!$D$45='Yield Calculations'!$D$4,'Yield Calculations'!D693,IF(Worksheets!$D$45='Yield Calculations'!$E$4,'Yield Calculations'!E693,IF(Worksheets!$D$45='Yield Calculations'!$F$4,'Yield Calculations'!F693,"Too Many Lanes"))))</f>
        <v>Too Many Lanes</v>
      </c>
      <c r="K693" s="83">
        <v>686</v>
      </c>
      <c r="L693" s="83" t="e">
        <f>Worksheets!$X$24*(K693-0.5)</f>
        <v>#VALUE!</v>
      </c>
      <c r="M693" s="90" t="e">
        <f>IF(Worksheets!$AA$24&gt;=K693,Worksheets!$L$45*Worksheets!$AD$29*(1-Worksheets!$AD$29)^('Yield Calculations'!K693-1),0)</f>
        <v>#VALUE!</v>
      </c>
      <c r="N693" s="90" t="e">
        <f>IF(Worksheets!$AA$24&gt;=K693,(Worksheets!$L$45-SUM($N$7:N692))*(((2*Worksheets!$L$44*(1-Worksheets!$L$44)*Worksheets!$AD$29)+(Worksheets!$L$44^2*Worksheets!$AD$29^2))/Worksheets!$L$45),0)</f>
        <v>#VALUE!</v>
      </c>
      <c r="O693" s="90" t="e">
        <f>IF(Worksheets!$AA$24&gt;=K693,(Worksheets!$L$45-SUM($O$7:O692))*((Worksheets!$L$44^3*Worksheets!$AD$29^3+3*Worksheets!$L$44^2*(1-Worksheets!$L$44)*Worksheets!$AD$29^2+3*Worksheets!$L$44*(1-Worksheets!$L$44)^2*Worksheets!$AD$29)/Worksheets!$L$45),0)</f>
        <v>#VALUE!</v>
      </c>
      <c r="P693" s="90" t="e">
        <f>IF(Worksheets!$AA$24&gt;=K693,(Worksheets!$L$45-SUM($P$7:P692))*((Worksheets!$L$44^4*Worksheets!$AD$29^4+4*Worksheets!$L$44^3*(1-Worksheets!$L$44)*Worksheets!$AD$29^3+6*Worksheets!$L$44^2*(1-Worksheets!$L$44)^2*Worksheets!$AD$29^2+4*Worksheets!$L$44*(1-Worksheets!$L$44^3)*Worksheets!$AD$29)/Worksheets!$L$45),0)</f>
        <v>#VALUE!</v>
      </c>
      <c r="Q693" s="90" t="str">
        <f>IF(Worksheets!$I$45='Yield Calculations'!$M$4,'Yield Calculations'!L693*'Yield Calculations'!M693,IF(Worksheets!$I$45='Yield Calculations'!$N$4,'Yield Calculations'!L693*'Yield Calculations'!N693,IF(Worksheets!$I$45='Yield Calculations'!$O$4,'Yield Calculations'!L693*'Yield Calculations'!O693,IF(Worksheets!$I$45='Yield Calculations'!$P$4,'Yield Calculations'!L693*'Yield Calculations'!P693,"Too Many Lanes"))))</f>
        <v>Too Many Lanes</v>
      </c>
      <c r="R693" s="90" t="str">
        <f>IF(Worksheets!$I$45='Yield Calculations'!$M$4,'Yield Calculations'!M693,IF(Worksheets!$I$45='Yield Calculations'!$N$4,'Yield Calculations'!N693,IF(Worksheets!$I$45='Yield Calculations'!$O$4,'Yield Calculations'!O693,IF(Worksheets!$I$45='Yield Calculations'!$P$4,'Yield Calculations'!P693,"Too Many Lanes"))))</f>
        <v>Too Many Lanes</v>
      </c>
    </row>
    <row r="694" spans="1:18">
      <c r="A694" s="83">
        <f t="shared" si="10"/>
        <v>687</v>
      </c>
      <c r="B694" s="83" t="e">
        <f>Worksheets!$S$24*(A694-0.5)</f>
        <v>#VALUE!</v>
      </c>
      <c r="C694" s="90" t="e">
        <f>IF(Worksheets!$V$24&gt;=A694,Worksheets!$G$45*Worksheets!$AD$29*(1-Worksheets!$AD$29)^('Yield Calculations'!A694-1),0)</f>
        <v>#VALUE!</v>
      </c>
      <c r="D694" s="90" t="e">
        <f>IF(Worksheets!$V$24&gt;=A694,(Worksheets!$G$45-SUM($D$7:D693))*(((2*Worksheets!$G$44*(1-Worksheets!$G$44)*Worksheets!$AD$29)+(Worksheets!$G$44^2*Worksheets!$AD$29^2))/Worksheets!$G$45),0)</f>
        <v>#VALUE!</v>
      </c>
      <c r="E694" s="90" t="e">
        <f>IF(Worksheets!$V$24&gt;=A694,(Worksheets!$G$45-SUM($E$7:E693))*((Worksheets!$G$44^3*Worksheets!$AD$29^3+3*Worksheets!$G$44^2*(1-Worksheets!$G$44)*Worksheets!$AD$29^2+3*Worksheets!$G$44*(1-Worksheets!$G$44)^2*Worksheets!$AD$29)/Worksheets!$G$45),0)</f>
        <v>#VALUE!</v>
      </c>
      <c r="F694" s="90" t="e">
        <f>IF(Worksheets!$V$24&gt;=A694,(Worksheets!$G$45-SUM($F$7:F693))*((Worksheets!$G$44^4*Worksheets!$AD$29^4+4*Worksheets!$G$44^3*(1-Worksheets!$G$44)*Worksheets!$AD$29^3+6*Worksheets!$G$44^2*(1-Worksheets!$G$44)^2*Worksheets!$AD$29^2+4*Worksheets!$G$44*(1-Worksheets!$G$44^3)*Worksheets!$AD$29)/Worksheets!$G$45),0)</f>
        <v>#VALUE!</v>
      </c>
      <c r="G694" s="90" t="str">
        <f>IF(Worksheets!$D$45='Yield Calculations'!$C$4,'Yield Calculations'!B694*'Yield Calculations'!C694,IF(Worksheets!$D$45='Yield Calculations'!$D$4,'Yield Calculations'!B694*'Yield Calculations'!D694,IF(Worksheets!$D$45='Yield Calculations'!$E$4,'Yield Calculations'!B694*'Yield Calculations'!E694,IF(Worksheets!$D$45='Yield Calculations'!$F$4,'Yield Calculations'!B694*'Yield Calculations'!F694,"Too Many Lanes"))))</f>
        <v>Too Many Lanes</v>
      </c>
      <c r="H694" s="90" t="str">
        <f>IF(Worksheets!$D$45='Yield Calculations'!$C$4,'Yield Calculations'!C694,IF(Worksheets!$D$45='Yield Calculations'!$D$4,'Yield Calculations'!D694,IF(Worksheets!$D$45='Yield Calculations'!$E$4,'Yield Calculations'!E694,IF(Worksheets!$D$45='Yield Calculations'!$F$4,'Yield Calculations'!F694,"Too Many Lanes"))))</f>
        <v>Too Many Lanes</v>
      </c>
      <c r="K694" s="83">
        <v>687</v>
      </c>
      <c r="L694" s="83" t="e">
        <f>Worksheets!$X$24*(K694-0.5)</f>
        <v>#VALUE!</v>
      </c>
      <c r="M694" s="90" t="e">
        <f>IF(Worksheets!$AA$24&gt;=K694,Worksheets!$L$45*Worksheets!$AD$29*(1-Worksheets!$AD$29)^('Yield Calculations'!K694-1),0)</f>
        <v>#VALUE!</v>
      </c>
      <c r="N694" s="90" t="e">
        <f>IF(Worksheets!$AA$24&gt;=K694,(Worksheets!$L$45-SUM($N$7:N693))*(((2*Worksheets!$L$44*(1-Worksheets!$L$44)*Worksheets!$AD$29)+(Worksheets!$L$44^2*Worksheets!$AD$29^2))/Worksheets!$L$45),0)</f>
        <v>#VALUE!</v>
      </c>
      <c r="O694" s="90" t="e">
        <f>IF(Worksheets!$AA$24&gt;=K694,(Worksheets!$L$45-SUM($O$7:O693))*((Worksheets!$L$44^3*Worksheets!$AD$29^3+3*Worksheets!$L$44^2*(1-Worksheets!$L$44)*Worksheets!$AD$29^2+3*Worksheets!$L$44*(1-Worksheets!$L$44)^2*Worksheets!$AD$29)/Worksheets!$L$45),0)</f>
        <v>#VALUE!</v>
      </c>
      <c r="P694" s="90" t="e">
        <f>IF(Worksheets!$AA$24&gt;=K694,(Worksheets!$L$45-SUM($P$7:P693))*((Worksheets!$L$44^4*Worksheets!$AD$29^4+4*Worksheets!$L$44^3*(1-Worksheets!$L$44)*Worksheets!$AD$29^3+6*Worksheets!$L$44^2*(1-Worksheets!$L$44)^2*Worksheets!$AD$29^2+4*Worksheets!$L$44*(1-Worksheets!$L$44^3)*Worksheets!$AD$29)/Worksheets!$L$45),0)</f>
        <v>#VALUE!</v>
      </c>
      <c r="Q694" s="90" t="str">
        <f>IF(Worksheets!$I$45='Yield Calculations'!$M$4,'Yield Calculations'!L694*'Yield Calculations'!M694,IF(Worksheets!$I$45='Yield Calculations'!$N$4,'Yield Calculations'!L694*'Yield Calculations'!N694,IF(Worksheets!$I$45='Yield Calculations'!$O$4,'Yield Calculations'!L694*'Yield Calculations'!O694,IF(Worksheets!$I$45='Yield Calculations'!$P$4,'Yield Calculations'!L694*'Yield Calculations'!P694,"Too Many Lanes"))))</f>
        <v>Too Many Lanes</v>
      </c>
      <c r="R694" s="90" t="str">
        <f>IF(Worksheets!$I$45='Yield Calculations'!$M$4,'Yield Calculations'!M694,IF(Worksheets!$I$45='Yield Calculations'!$N$4,'Yield Calculations'!N694,IF(Worksheets!$I$45='Yield Calculations'!$O$4,'Yield Calculations'!O694,IF(Worksheets!$I$45='Yield Calculations'!$P$4,'Yield Calculations'!P694,"Too Many Lanes"))))</f>
        <v>Too Many Lanes</v>
      </c>
    </row>
    <row r="695" spans="1:18">
      <c r="A695" s="83">
        <f t="shared" si="10"/>
        <v>688</v>
      </c>
      <c r="B695" s="83" t="e">
        <f>Worksheets!$S$24*(A695-0.5)</f>
        <v>#VALUE!</v>
      </c>
      <c r="C695" s="90" t="e">
        <f>IF(Worksheets!$V$24&gt;=A695,Worksheets!$G$45*Worksheets!$AD$29*(1-Worksheets!$AD$29)^('Yield Calculations'!A695-1),0)</f>
        <v>#VALUE!</v>
      </c>
      <c r="D695" s="90" t="e">
        <f>IF(Worksheets!$V$24&gt;=A695,(Worksheets!$G$45-SUM($D$7:D694))*(((2*Worksheets!$G$44*(1-Worksheets!$G$44)*Worksheets!$AD$29)+(Worksheets!$G$44^2*Worksheets!$AD$29^2))/Worksheets!$G$45),0)</f>
        <v>#VALUE!</v>
      </c>
      <c r="E695" s="90" t="e">
        <f>IF(Worksheets!$V$24&gt;=A695,(Worksheets!$G$45-SUM($E$7:E694))*((Worksheets!$G$44^3*Worksheets!$AD$29^3+3*Worksheets!$G$44^2*(1-Worksheets!$G$44)*Worksheets!$AD$29^2+3*Worksheets!$G$44*(1-Worksheets!$G$44)^2*Worksheets!$AD$29)/Worksheets!$G$45),0)</f>
        <v>#VALUE!</v>
      </c>
      <c r="F695" s="90" t="e">
        <f>IF(Worksheets!$V$24&gt;=A695,(Worksheets!$G$45-SUM($F$7:F694))*((Worksheets!$G$44^4*Worksheets!$AD$29^4+4*Worksheets!$G$44^3*(1-Worksheets!$G$44)*Worksheets!$AD$29^3+6*Worksheets!$G$44^2*(1-Worksheets!$G$44)^2*Worksheets!$AD$29^2+4*Worksheets!$G$44*(1-Worksheets!$G$44^3)*Worksheets!$AD$29)/Worksheets!$G$45),0)</f>
        <v>#VALUE!</v>
      </c>
      <c r="G695" s="90" t="str">
        <f>IF(Worksheets!$D$45='Yield Calculations'!$C$4,'Yield Calculations'!B695*'Yield Calculations'!C695,IF(Worksheets!$D$45='Yield Calculations'!$D$4,'Yield Calculations'!B695*'Yield Calculations'!D695,IF(Worksheets!$D$45='Yield Calculations'!$E$4,'Yield Calculations'!B695*'Yield Calculations'!E695,IF(Worksheets!$D$45='Yield Calculations'!$F$4,'Yield Calculations'!B695*'Yield Calculations'!F695,"Too Many Lanes"))))</f>
        <v>Too Many Lanes</v>
      </c>
      <c r="H695" s="90" t="str">
        <f>IF(Worksheets!$D$45='Yield Calculations'!$C$4,'Yield Calculations'!C695,IF(Worksheets!$D$45='Yield Calculations'!$D$4,'Yield Calculations'!D695,IF(Worksheets!$D$45='Yield Calculations'!$E$4,'Yield Calculations'!E695,IF(Worksheets!$D$45='Yield Calculations'!$F$4,'Yield Calculations'!F695,"Too Many Lanes"))))</f>
        <v>Too Many Lanes</v>
      </c>
      <c r="K695" s="83">
        <v>688</v>
      </c>
      <c r="L695" s="83" t="e">
        <f>Worksheets!$X$24*(K695-0.5)</f>
        <v>#VALUE!</v>
      </c>
      <c r="M695" s="90" t="e">
        <f>IF(Worksheets!$AA$24&gt;=K695,Worksheets!$L$45*Worksheets!$AD$29*(1-Worksheets!$AD$29)^('Yield Calculations'!K695-1),0)</f>
        <v>#VALUE!</v>
      </c>
      <c r="N695" s="90" t="e">
        <f>IF(Worksheets!$AA$24&gt;=K695,(Worksheets!$L$45-SUM($N$7:N694))*(((2*Worksheets!$L$44*(1-Worksheets!$L$44)*Worksheets!$AD$29)+(Worksheets!$L$44^2*Worksheets!$AD$29^2))/Worksheets!$L$45),0)</f>
        <v>#VALUE!</v>
      </c>
      <c r="O695" s="90" t="e">
        <f>IF(Worksheets!$AA$24&gt;=K695,(Worksheets!$L$45-SUM($O$7:O694))*((Worksheets!$L$44^3*Worksheets!$AD$29^3+3*Worksheets!$L$44^2*(1-Worksheets!$L$44)*Worksheets!$AD$29^2+3*Worksheets!$L$44*(1-Worksheets!$L$44)^2*Worksheets!$AD$29)/Worksheets!$L$45),0)</f>
        <v>#VALUE!</v>
      </c>
      <c r="P695" s="90" t="e">
        <f>IF(Worksheets!$AA$24&gt;=K695,(Worksheets!$L$45-SUM($P$7:P694))*((Worksheets!$L$44^4*Worksheets!$AD$29^4+4*Worksheets!$L$44^3*(1-Worksheets!$L$44)*Worksheets!$AD$29^3+6*Worksheets!$L$44^2*(1-Worksheets!$L$44)^2*Worksheets!$AD$29^2+4*Worksheets!$L$44*(1-Worksheets!$L$44^3)*Worksheets!$AD$29)/Worksheets!$L$45),0)</f>
        <v>#VALUE!</v>
      </c>
      <c r="Q695" s="90" t="str">
        <f>IF(Worksheets!$I$45='Yield Calculations'!$M$4,'Yield Calculations'!L695*'Yield Calculations'!M695,IF(Worksheets!$I$45='Yield Calculations'!$N$4,'Yield Calculations'!L695*'Yield Calculations'!N695,IF(Worksheets!$I$45='Yield Calculations'!$O$4,'Yield Calculations'!L695*'Yield Calculations'!O695,IF(Worksheets!$I$45='Yield Calculations'!$P$4,'Yield Calculations'!L695*'Yield Calculations'!P695,"Too Many Lanes"))))</f>
        <v>Too Many Lanes</v>
      </c>
      <c r="R695" s="90" t="str">
        <f>IF(Worksheets!$I$45='Yield Calculations'!$M$4,'Yield Calculations'!M695,IF(Worksheets!$I$45='Yield Calculations'!$N$4,'Yield Calculations'!N695,IF(Worksheets!$I$45='Yield Calculations'!$O$4,'Yield Calculations'!O695,IF(Worksheets!$I$45='Yield Calculations'!$P$4,'Yield Calculations'!P695,"Too Many Lanes"))))</f>
        <v>Too Many Lanes</v>
      </c>
    </row>
    <row r="696" spans="1:18">
      <c r="A696" s="83">
        <f t="shared" si="10"/>
        <v>689</v>
      </c>
      <c r="B696" s="83" t="e">
        <f>Worksheets!$S$24*(A696-0.5)</f>
        <v>#VALUE!</v>
      </c>
      <c r="C696" s="90" t="e">
        <f>IF(Worksheets!$V$24&gt;=A696,Worksheets!$G$45*Worksheets!$AD$29*(1-Worksheets!$AD$29)^('Yield Calculations'!A696-1),0)</f>
        <v>#VALUE!</v>
      </c>
      <c r="D696" s="90" t="e">
        <f>IF(Worksheets!$V$24&gt;=A696,(Worksheets!$G$45-SUM($D$7:D695))*(((2*Worksheets!$G$44*(1-Worksheets!$G$44)*Worksheets!$AD$29)+(Worksheets!$G$44^2*Worksheets!$AD$29^2))/Worksheets!$G$45),0)</f>
        <v>#VALUE!</v>
      </c>
      <c r="E696" s="90" t="e">
        <f>IF(Worksheets!$V$24&gt;=A696,(Worksheets!$G$45-SUM($E$7:E695))*((Worksheets!$G$44^3*Worksheets!$AD$29^3+3*Worksheets!$G$44^2*(1-Worksheets!$G$44)*Worksheets!$AD$29^2+3*Worksheets!$G$44*(1-Worksheets!$G$44)^2*Worksheets!$AD$29)/Worksheets!$G$45),0)</f>
        <v>#VALUE!</v>
      </c>
      <c r="F696" s="90" t="e">
        <f>IF(Worksheets!$V$24&gt;=A696,(Worksheets!$G$45-SUM($F$7:F695))*((Worksheets!$G$44^4*Worksheets!$AD$29^4+4*Worksheets!$G$44^3*(1-Worksheets!$G$44)*Worksheets!$AD$29^3+6*Worksheets!$G$44^2*(1-Worksheets!$G$44)^2*Worksheets!$AD$29^2+4*Worksheets!$G$44*(1-Worksheets!$G$44^3)*Worksheets!$AD$29)/Worksheets!$G$45),0)</f>
        <v>#VALUE!</v>
      </c>
      <c r="G696" s="90" t="str">
        <f>IF(Worksheets!$D$45='Yield Calculations'!$C$4,'Yield Calculations'!B696*'Yield Calculations'!C696,IF(Worksheets!$D$45='Yield Calculations'!$D$4,'Yield Calculations'!B696*'Yield Calculations'!D696,IF(Worksheets!$D$45='Yield Calculations'!$E$4,'Yield Calculations'!B696*'Yield Calculations'!E696,IF(Worksheets!$D$45='Yield Calculations'!$F$4,'Yield Calculations'!B696*'Yield Calculations'!F696,"Too Many Lanes"))))</f>
        <v>Too Many Lanes</v>
      </c>
      <c r="H696" s="90" t="str">
        <f>IF(Worksheets!$D$45='Yield Calculations'!$C$4,'Yield Calculations'!C696,IF(Worksheets!$D$45='Yield Calculations'!$D$4,'Yield Calculations'!D696,IF(Worksheets!$D$45='Yield Calculations'!$E$4,'Yield Calculations'!E696,IF(Worksheets!$D$45='Yield Calculations'!$F$4,'Yield Calculations'!F696,"Too Many Lanes"))))</f>
        <v>Too Many Lanes</v>
      </c>
      <c r="K696" s="83">
        <v>689</v>
      </c>
      <c r="L696" s="83" t="e">
        <f>Worksheets!$X$24*(K696-0.5)</f>
        <v>#VALUE!</v>
      </c>
      <c r="M696" s="90" t="e">
        <f>IF(Worksheets!$AA$24&gt;=K696,Worksheets!$L$45*Worksheets!$AD$29*(1-Worksheets!$AD$29)^('Yield Calculations'!K696-1),0)</f>
        <v>#VALUE!</v>
      </c>
      <c r="N696" s="90" t="e">
        <f>IF(Worksheets!$AA$24&gt;=K696,(Worksheets!$L$45-SUM($N$7:N695))*(((2*Worksheets!$L$44*(1-Worksheets!$L$44)*Worksheets!$AD$29)+(Worksheets!$L$44^2*Worksheets!$AD$29^2))/Worksheets!$L$45),0)</f>
        <v>#VALUE!</v>
      </c>
      <c r="O696" s="90" t="e">
        <f>IF(Worksheets!$AA$24&gt;=K696,(Worksheets!$L$45-SUM($O$7:O695))*((Worksheets!$L$44^3*Worksheets!$AD$29^3+3*Worksheets!$L$44^2*(1-Worksheets!$L$44)*Worksheets!$AD$29^2+3*Worksheets!$L$44*(1-Worksheets!$L$44)^2*Worksheets!$AD$29)/Worksheets!$L$45),0)</f>
        <v>#VALUE!</v>
      </c>
      <c r="P696" s="90" t="e">
        <f>IF(Worksheets!$AA$24&gt;=K696,(Worksheets!$L$45-SUM($P$7:P695))*((Worksheets!$L$44^4*Worksheets!$AD$29^4+4*Worksheets!$L$44^3*(1-Worksheets!$L$44)*Worksheets!$AD$29^3+6*Worksheets!$L$44^2*(1-Worksheets!$L$44)^2*Worksheets!$AD$29^2+4*Worksheets!$L$44*(1-Worksheets!$L$44^3)*Worksheets!$AD$29)/Worksheets!$L$45),0)</f>
        <v>#VALUE!</v>
      </c>
      <c r="Q696" s="90" t="str">
        <f>IF(Worksheets!$I$45='Yield Calculations'!$M$4,'Yield Calculations'!L696*'Yield Calculations'!M696,IF(Worksheets!$I$45='Yield Calculations'!$N$4,'Yield Calculations'!L696*'Yield Calculations'!N696,IF(Worksheets!$I$45='Yield Calculations'!$O$4,'Yield Calculations'!L696*'Yield Calculations'!O696,IF(Worksheets!$I$45='Yield Calculations'!$P$4,'Yield Calculations'!L696*'Yield Calculations'!P696,"Too Many Lanes"))))</f>
        <v>Too Many Lanes</v>
      </c>
      <c r="R696" s="90" t="str">
        <f>IF(Worksheets!$I$45='Yield Calculations'!$M$4,'Yield Calculations'!M696,IF(Worksheets!$I$45='Yield Calculations'!$N$4,'Yield Calculations'!N696,IF(Worksheets!$I$45='Yield Calculations'!$O$4,'Yield Calculations'!O696,IF(Worksheets!$I$45='Yield Calculations'!$P$4,'Yield Calculations'!P696,"Too Many Lanes"))))</f>
        <v>Too Many Lanes</v>
      </c>
    </row>
    <row r="697" spans="1:18">
      <c r="A697" s="83">
        <f t="shared" si="10"/>
        <v>690</v>
      </c>
      <c r="B697" s="83" t="e">
        <f>Worksheets!$S$24*(A697-0.5)</f>
        <v>#VALUE!</v>
      </c>
      <c r="C697" s="90" t="e">
        <f>IF(Worksheets!$V$24&gt;=A697,Worksheets!$G$45*Worksheets!$AD$29*(1-Worksheets!$AD$29)^('Yield Calculations'!A697-1),0)</f>
        <v>#VALUE!</v>
      </c>
      <c r="D697" s="90" t="e">
        <f>IF(Worksheets!$V$24&gt;=A697,(Worksheets!$G$45-SUM($D$7:D696))*(((2*Worksheets!$G$44*(1-Worksheets!$G$44)*Worksheets!$AD$29)+(Worksheets!$G$44^2*Worksheets!$AD$29^2))/Worksheets!$G$45),0)</f>
        <v>#VALUE!</v>
      </c>
      <c r="E697" s="90" t="e">
        <f>IF(Worksheets!$V$24&gt;=A697,(Worksheets!$G$45-SUM($E$7:E696))*((Worksheets!$G$44^3*Worksheets!$AD$29^3+3*Worksheets!$G$44^2*(1-Worksheets!$G$44)*Worksheets!$AD$29^2+3*Worksheets!$G$44*(1-Worksheets!$G$44)^2*Worksheets!$AD$29)/Worksheets!$G$45),0)</f>
        <v>#VALUE!</v>
      </c>
      <c r="F697" s="90" t="e">
        <f>IF(Worksheets!$V$24&gt;=A697,(Worksheets!$G$45-SUM($F$7:F696))*((Worksheets!$G$44^4*Worksheets!$AD$29^4+4*Worksheets!$G$44^3*(1-Worksheets!$G$44)*Worksheets!$AD$29^3+6*Worksheets!$G$44^2*(1-Worksheets!$G$44)^2*Worksheets!$AD$29^2+4*Worksheets!$G$44*(1-Worksheets!$G$44^3)*Worksheets!$AD$29)/Worksheets!$G$45),0)</f>
        <v>#VALUE!</v>
      </c>
      <c r="G697" s="90" t="str">
        <f>IF(Worksheets!$D$45='Yield Calculations'!$C$4,'Yield Calculations'!B697*'Yield Calculations'!C697,IF(Worksheets!$D$45='Yield Calculations'!$D$4,'Yield Calculations'!B697*'Yield Calculations'!D697,IF(Worksheets!$D$45='Yield Calculations'!$E$4,'Yield Calculations'!B697*'Yield Calculations'!E697,IF(Worksheets!$D$45='Yield Calculations'!$F$4,'Yield Calculations'!B697*'Yield Calculations'!F697,"Too Many Lanes"))))</f>
        <v>Too Many Lanes</v>
      </c>
      <c r="H697" s="90" t="str">
        <f>IF(Worksheets!$D$45='Yield Calculations'!$C$4,'Yield Calculations'!C697,IF(Worksheets!$D$45='Yield Calculations'!$D$4,'Yield Calculations'!D697,IF(Worksheets!$D$45='Yield Calculations'!$E$4,'Yield Calculations'!E697,IF(Worksheets!$D$45='Yield Calculations'!$F$4,'Yield Calculations'!F697,"Too Many Lanes"))))</f>
        <v>Too Many Lanes</v>
      </c>
      <c r="K697" s="83">
        <v>690</v>
      </c>
      <c r="L697" s="83" t="e">
        <f>Worksheets!$X$24*(K697-0.5)</f>
        <v>#VALUE!</v>
      </c>
      <c r="M697" s="90" t="e">
        <f>IF(Worksheets!$AA$24&gt;=K697,Worksheets!$L$45*Worksheets!$AD$29*(1-Worksheets!$AD$29)^('Yield Calculations'!K697-1),0)</f>
        <v>#VALUE!</v>
      </c>
      <c r="N697" s="90" t="e">
        <f>IF(Worksheets!$AA$24&gt;=K697,(Worksheets!$L$45-SUM($N$7:N696))*(((2*Worksheets!$L$44*(1-Worksheets!$L$44)*Worksheets!$AD$29)+(Worksheets!$L$44^2*Worksheets!$AD$29^2))/Worksheets!$L$45),0)</f>
        <v>#VALUE!</v>
      </c>
      <c r="O697" s="90" t="e">
        <f>IF(Worksheets!$AA$24&gt;=K697,(Worksheets!$L$45-SUM($O$7:O696))*((Worksheets!$L$44^3*Worksheets!$AD$29^3+3*Worksheets!$L$44^2*(1-Worksheets!$L$44)*Worksheets!$AD$29^2+3*Worksheets!$L$44*(1-Worksheets!$L$44)^2*Worksheets!$AD$29)/Worksheets!$L$45),0)</f>
        <v>#VALUE!</v>
      </c>
      <c r="P697" s="90" t="e">
        <f>IF(Worksheets!$AA$24&gt;=K697,(Worksheets!$L$45-SUM($P$7:P696))*((Worksheets!$L$44^4*Worksheets!$AD$29^4+4*Worksheets!$L$44^3*(1-Worksheets!$L$44)*Worksheets!$AD$29^3+6*Worksheets!$L$44^2*(1-Worksheets!$L$44)^2*Worksheets!$AD$29^2+4*Worksheets!$L$44*(1-Worksheets!$L$44^3)*Worksheets!$AD$29)/Worksheets!$L$45),0)</f>
        <v>#VALUE!</v>
      </c>
      <c r="Q697" s="90" t="str">
        <f>IF(Worksheets!$I$45='Yield Calculations'!$M$4,'Yield Calculations'!L697*'Yield Calculations'!M697,IF(Worksheets!$I$45='Yield Calculations'!$N$4,'Yield Calculations'!L697*'Yield Calculations'!N697,IF(Worksheets!$I$45='Yield Calculations'!$O$4,'Yield Calculations'!L697*'Yield Calculations'!O697,IF(Worksheets!$I$45='Yield Calculations'!$P$4,'Yield Calculations'!L697*'Yield Calculations'!P697,"Too Many Lanes"))))</f>
        <v>Too Many Lanes</v>
      </c>
      <c r="R697" s="90" t="str">
        <f>IF(Worksheets!$I$45='Yield Calculations'!$M$4,'Yield Calculations'!M697,IF(Worksheets!$I$45='Yield Calculations'!$N$4,'Yield Calculations'!N697,IF(Worksheets!$I$45='Yield Calculations'!$O$4,'Yield Calculations'!O697,IF(Worksheets!$I$45='Yield Calculations'!$P$4,'Yield Calculations'!P697,"Too Many Lanes"))))</f>
        <v>Too Many Lanes</v>
      </c>
    </row>
    <row r="698" spans="1:18">
      <c r="A698" s="83">
        <f t="shared" si="10"/>
        <v>691</v>
      </c>
      <c r="B698" s="83" t="e">
        <f>Worksheets!$S$24*(A698-0.5)</f>
        <v>#VALUE!</v>
      </c>
      <c r="C698" s="90" t="e">
        <f>IF(Worksheets!$V$24&gt;=A698,Worksheets!$G$45*Worksheets!$AD$29*(1-Worksheets!$AD$29)^('Yield Calculations'!A698-1),0)</f>
        <v>#VALUE!</v>
      </c>
      <c r="D698" s="90" t="e">
        <f>IF(Worksheets!$V$24&gt;=A698,(Worksheets!$G$45-SUM($D$7:D697))*(((2*Worksheets!$G$44*(1-Worksheets!$G$44)*Worksheets!$AD$29)+(Worksheets!$G$44^2*Worksheets!$AD$29^2))/Worksheets!$G$45),0)</f>
        <v>#VALUE!</v>
      </c>
      <c r="E698" s="90" t="e">
        <f>IF(Worksheets!$V$24&gt;=A698,(Worksheets!$G$45-SUM($E$7:E697))*((Worksheets!$G$44^3*Worksheets!$AD$29^3+3*Worksheets!$G$44^2*(1-Worksheets!$G$44)*Worksheets!$AD$29^2+3*Worksheets!$G$44*(1-Worksheets!$G$44)^2*Worksheets!$AD$29)/Worksheets!$G$45),0)</f>
        <v>#VALUE!</v>
      </c>
      <c r="F698" s="90" t="e">
        <f>IF(Worksheets!$V$24&gt;=A698,(Worksheets!$G$45-SUM($F$7:F697))*((Worksheets!$G$44^4*Worksheets!$AD$29^4+4*Worksheets!$G$44^3*(1-Worksheets!$G$44)*Worksheets!$AD$29^3+6*Worksheets!$G$44^2*(1-Worksheets!$G$44)^2*Worksheets!$AD$29^2+4*Worksheets!$G$44*(1-Worksheets!$G$44^3)*Worksheets!$AD$29)/Worksheets!$G$45),0)</f>
        <v>#VALUE!</v>
      </c>
      <c r="G698" s="90" t="str">
        <f>IF(Worksheets!$D$45='Yield Calculations'!$C$4,'Yield Calculations'!B698*'Yield Calculations'!C698,IF(Worksheets!$D$45='Yield Calculations'!$D$4,'Yield Calculations'!B698*'Yield Calculations'!D698,IF(Worksheets!$D$45='Yield Calculations'!$E$4,'Yield Calculations'!B698*'Yield Calculations'!E698,IF(Worksheets!$D$45='Yield Calculations'!$F$4,'Yield Calculations'!B698*'Yield Calculations'!F698,"Too Many Lanes"))))</f>
        <v>Too Many Lanes</v>
      </c>
      <c r="H698" s="90" t="str">
        <f>IF(Worksheets!$D$45='Yield Calculations'!$C$4,'Yield Calculations'!C698,IF(Worksheets!$D$45='Yield Calculations'!$D$4,'Yield Calculations'!D698,IF(Worksheets!$D$45='Yield Calculations'!$E$4,'Yield Calculations'!E698,IF(Worksheets!$D$45='Yield Calculations'!$F$4,'Yield Calculations'!F698,"Too Many Lanes"))))</f>
        <v>Too Many Lanes</v>
      </c>
      <c r="K698" s="83">
        <v>691</v>
      </c>
      <c r="L698" s="83" t="e">
        <f>Worksheets!$X$24*(K698-0.5)</f>
        <v>#VALUE!</v>
      </c>
      <c r="M698" s="90" t="e">
        <f>IF(Worksheets!$AA$24&gt;=K698,Worksheets!$L$45*Worksheets!$AD$29*(1-Worksheets!$AD$29)^('Yield Calculations'!K698-1),0)</f>
        <v>#VALUE!</v>
      </c>
      <c r="N698" s="90" t="e">
        <f>IF(Worksheets!$AA$24&gt;=K698,(Worksheets!$L$45-SUM($N$7:N697))*(((2*Worksheets!$L$44*(1-Worksheets!$L$44)*Worksheets!$AD$29)+(Worksheets!$L$44^2*Worksheets!$AD$29^2))/Worksheets!$L$45),0)</f>
        <v>#VALUE!</v>
      </c>
      <c r="O698" s="90" t="e">
        <f>IF(Worksheets!$AA$24&gt;=K698,(Worksheets!$L$45-SUM($O$7:O697))*((Worksheets!$L$44^3*Worksheets!$AD$29^3+3*Worksheets!$L$44^2*(1-Worksheets!$L$44)*Worksheets!$AD$29^2+3*Worksheets!$L$44*(1-Worksheets!$L$44)^2*Worksheets!$AD$29)/Worksheets!$L$45),0)</f>
        <v>#VALUE!</v>
      </c>
      <c r="P698" s="90" t="e">
        <f>IF(Worksheets!$AA$24&gt;=K698,(Worksheets!$L$45-SUM($P$7:P697))*((Worksheets!$L$44^4*Worksheets!$AD$29^4+4*Worksheets!$L$44^3*(1-Worksheets!$L$44)*Worksheets!$AD$29^3+6*Worksheets!$L$44^2*(1-Worksheets!$L$44)^2*Worksheets!$AD$29^2+4*Worksheets!$L$44*(1-Worksheets!$L$44^3)*Worksheets!$AD$29)/Worksheets!$L$45),0)</f>
        <v>#VALUE!</v>
      </c>
      <c r="Q698" s="90" t="str">
        <f>IF(Worksheets!$I$45='Yield Calculations'!$M$4,'Yield Calculations'!L698*'Yield Calculations'!M698,IF(Worksheets!$I$45='Yield Calculations'!$N$4,'Yield Calculations'!L698*'Yield Calculations'!N698,IF(Worksheets!$I$45='Yield Calculations'!$O$4,'Yield Calculations'!L698*'Yield Calculations'!O698,IF(Worksheets!$I$45='Yield Calculations'!$P$4,'Yield Calculations'!L698*'Yield Calculations'!P698,"Too Many Lanes"))))</f>
        <v>Too Many Lanes</v>
      </c>
      <c r="R698" s="90" t="str">
        <f>IF(Worksheets!$I$45='Yield Calculations'!$M$4,'Yield Calculations'!M698,IF(Worksheets!$I$45='Yield Calculations'!$N$4,'Yield Calculations'!N698,IF(Worksheets!$I$45='Yield Calculations'!$O$4,'Yield Calculations'!O698,IF(Worksheets!$I$45='Yield Calculations'!$P$4,'Yield Calculations'!P698,"Too Many Lanes"))))</f>
        <v>Too Many Lanes</v>
      </c>
    </row>
    <row r="699" spans="1:18">
      <c r="A699" s="83">
        <f t="shared" si="10"/>
        <v>692</v>
      </c>
      <c r="B699" s="83" t="e">
        <f>Worksheets!$S$24*(A699-0.5)</f>
        <v>#VALUE!</v>
      </c>
      <c r="C699" s="90" t="e">
        <f>IF(Worksheets!$V$24&gt;=A699,Worksheets!$G$45*Worksheets!$AD$29*(1-Worksheets!$AD$29)^('Yield Calculations'!A699-1),0)</f>
        <v>#VALUE!</v>
      </c>
      <c r="D699" s="90" t="e">
        <f>IF(Worksheets!$V$24&gt;=A699,(Worksheets!$G$45-SUM($D$7:D698))*(((2*Worksheets!$G$44*(1-Worksheets!$G$44)*Worksheets!$AD$29)+(Worksheets!$G$44^2*Worksheets!$AD$29^2))/Worksheets!$G$45),0)</f>
        <v>#VALUE!</v>
      </c>
      <c r="E699" s="90" t="e">
        <f>IF(Worksheets!$V$24&gt;=A699,(Worksheets!$G$45-SUM($E$7:E698))*((Worksheets!$G$44^3*Worksheets!$AD$29^3+3*Worksheets!$G$44^2*(1-Worksheets!$G$44)*Worksheets!$AD$29^2+3*Worksheets!$G$44*(1-Worksheets!$G$44)^2*Worksheets!$AD$29)/Worksheets!$G$45),0)</f>
        <v>#VALUE!</v>
      </c>
      <c r="F699" s="90" t="e">
        <f>IF(Worksheets!$V$24&gt;=A699,(Worksheets!$G$45-SUM($F$7:F698))*((Worksheets!$G$44^4*Worksheets!$AD$29^4+4*Worksheets!$G$44^3*(1-Worksheets!$G$44)*Worksheets!$AD$29^3+6*Worksheets!$G$44^2*(1-Worksheets!$G$44)^2*Worksheets!$AD$29^2+4*Worksheets!$G$44*(1-Worksheets!$G$44^3)*Worksheets!$AD$29)/Worksheets!$G$45),0)</f>
        <v>#VALUE!</v>
      </c>
      <c r="G699" s="90" t="str">
        <f>IF(Worksheets!$D$45='Yield Calculations'!$C$4,'Yield Calculations'!B699*'Yield Calculations'!C699,IF(Worksheets!$D$45='Yield Calculations'!$D$4,'Yield Calculations'!B699*'Yield Calculations'!D699,IF(Worksheets!$D$45='Yield Calculations'!$E$4,'Yield Calculations'!B699*'Yield Calculations'!E699,IF(Worksheets!$D$45='Yield Calculations'!$F$4,'Yield Calculations'!B699*'Yield Calculations'!F699,"Too Many Lanes"))))</f>
        <v>Too Many Lanes</v>
      </c>
      <c r="H699" s="90" t="str">
        <f>IF(Worksheets!$D$45='Yield Calculations'!$C$4,'Yield Calculations'!C699,IF(Worksheets!$D$45='Yield Calculations'!$D$4,'Yield Calculations'!D699,IF(Worksheets!$D$45='Yield Calculations'!$E$4,'Yield Calculations'!E699,IF(Worksheets!$D$45='Yield Calculations'!$F$4,'Yield Calculations'!F699,"Too Many Lanes"))))</f>
        <v>Too Many Lanes</v>
      </c>
      <c r="K699" s="83">
        <v>692</v>
      </c>
      <c r="L699" s="83" t="e">
        <f>Worksheets!$X$24*(K699-0.5)</f>
        <v>#VALUE!</v>
      </c>
      <c r="M699" s="90" t="e">
        <f>IF(Worksheets!$AA$24&gt;=K699,Worksheets!$L$45*Worksheets!$AD$29*(1-Worksheets!$AD$29)^('Yield Calculations'!K699-1),0)</f>
        <v>#VALUE!</v>
      </c>
      <c r="N699" s="90" t="e">
        <f>IF(Worksheets!$AA$24&gt;=K699,(Worksheets!$L$45-SUM($N$7:N698))*(((2*Worksheets!$L$44*(1-Worksheets!$L$44)*Worksheets!$AD$29)+(Worksheets!$L$44^2*Worksheets!$AD$29^2))/Worksheets!$L$45),0)</f>
        <v>#VALUE!</v>
      </c>
      <c r="O699" s="90" t="e">
        <f>IF(Worksheets!$AA$24&gt;=K699,(Worksheets!$L$45-SUM($O$7:O698))*((Worksheets!$L$44^3*Worksheets!$AD$29^3+3*Worksheets!$L$44^2*(1-Worksheets!$L$44)*Worksheets!$AD$29^2+3*Worksheets!$L$44*(1-Worksheets!$L$44)^2*Worksheets!$AD$29)/Worksheets!$L$45),0)</f>
        <v>#VALUE!</v>
      </c>
      <c r="P699" s="90" t="e">
        <f>IF(Worksheets!$AA$24&gt;=K699,(Worksheets!$L$45-SUM($P$7:P698))*((Worksheets!$L$44^4*Worksheets!$AD$29^4+4*Worksheets!$L$44^3*(1-Worksheets!$L$44)*Worksheets!$AD$29^3+6*Worksheets!$L$44^2*(1-Worksheets!$L$44)^2*Worksheets!$AD$29^2+4*Worksheets!$L$44*(1-Worksheets!$L$44^3)*Worksheets!$AD$29)/Worksheets!$L$45),0)</f>
        <v>#VALUE!</v>
      </c>
      <c r="Q699" s="90" t="str">
        <f>IF(Worksheets!$I$45='Yield Calculations'!$M$4,'Yield Calculations'!L699*'Yield Calculations'!M699,IF(Worksheets!$I$45='Yield Calculations'!$N$4,'Yield Calculations'!L699*'Yield Calculations'!N699,IF(Worksheets!$I$45='Yield Calculations'!$O$4,'Yield Calculations'!L699*'Yield Calculations'!O699,IF(Worksheets!$I$45='Yield Calculations'!$P$4,'Yield Calculations'!L699*'Yield Calculations'!P699,"Too Many Lanes"))))</f>
        <v>Too Many Lanes</v>
      </c>
      <c r="R699" s="90" t="str">
        <f>IF(Worksheets!$I$45='Yield Calculations'!$M$4,'Yield Calculations'!M699,IF(Worksheets!$I$45='Yield Calculations'!$N$4,'Yield Calculations'!N699,IF(Worksheets!$I$45='Yield Calculations'!$O$4,'Yield Calculations'!O699,IF(Worksheets!$I$45='Yield Calculations'!$P$4,'Yield Calculations'!P699,"Too Many Lanes"))))</f>
        <v>Too Many Lanes</v>
      </c>
    </row>
    <row r="700" spans="1:18">
      <c r="A700" s="83">
        <f t="shared" si="10"/>
        <v>693</v>
      </c>
      <c r="B700" s="83" t="e">
        <f>Worksheets!$S$24*(A700-0.5)</f>
        <v>#VALUE!</v>
      </c>
      <c r="C700" s="90" t="e">
        <f>IF(Worksheets!$V$24&gt;=A700,Worksheets!$G$45*Worksheets!$AD$29*(1-Worksheets!$AD$29)^('Yield Calculations'!A700-1),0)</f>
        <v>#VALUE!</v>
      </c>
      <c r="D700" s="90" t="e">
        <f>IF(Worksheets!$V$24&gt;=A700,(Worksheets!$G$45-SUM($D$7:D699))*(((2*Worksheets!$G$44*(1-Worksheets!$G$44)*Worksheets!$AD$29)+(Worksheets!$G$44^2*Worksheets!$AD$29^2))/Worksheets!$G$45),0)</f>
        <v>#VALUE!</v>
      </c>
      <c r="E700" s="90" t="e">
        <f>IF(Worksheets!$V$24&gt;=A700,(Worksheets!$G$45-SUM($E$7:E699))*((Worksheets!$G$44^3*Worksheets!$AD$29^3+3*Worksheets!$G$44^2*(1-Worksheets!$G$44)*Worksheets!$AD$29^2+3*Worksheets!$G$44*(1-Worksheets!$G$44)^2*Worksheets!$AD$29)/Worksheets!$G$45),0)</f>
        <v>#VALUE!</v>
      </c>
      <c r="F700" s="90" t="e">
        <f>IF(Worksheets!$V$24&gt;=A700,(Worksheets!$G$45-SUM($F$7:F699))*((Worksheets!$G$44^4*Worksheets!$AD$29^4+4*Worksheets!$G$44^3*(1-Worksheets!$G$44)*Worksheets!$AD$29^3+6*Worksheets!$G$44^2*(1-Worksheets!$G$44)^2*Worksheets!$AD$29^2+4*Worksheets!$G$44*(1-Worksheets!$G$44^3)*Worksheets!$AD$29)/Worksheets!$G$45),0)</f>
        <v>#VALUE!</v>
      </c>
      <c r="G700" s="90" t="str">
        <f>IF(Worksheets!$D$45='Yield Calculations'!$C$4,'Yield Calculations'!B700*'Yield Calculations'!C700,IF(Worksheets!$D$45='Yield Calculations'!$D$4,'Yield Calculations'!B700*'Yield Calculations'!D700,IF(Worksheets!$D$45='Yield Calculations'!$E$4,'Yield Calculations'!B700*'Yield Calculations'!E700,IF(Worksheets!$D$45='Yield Calculations'!$F$4,'Yield Calculations'!B700*'Yield Calculations'!F700,"Too Many Lanes"))))</f>
        <v>Too Many Lanes</v>
      </c>
      <c r="H700" s="90" t="str">
        <f>IF(Worksheets!$D$45='Yield Calculations'!$C$4,'Yield Calculations'!C700,IF(Worksheets!$D$45='Yield Calculations'!$D$4,'Yield Calculations'!D700,IF(Worksheets!$D$45='Yield Calculations'!$E$4,'Yield Calculations'!E700,IF(Worksheets!$D$45='Yield Calculations'!$F$4,'Yield Calculations'!F700,"Too Many Lanes"))))</f>
        <v>Too Many Lanes</v>
      </c>
      <c r="K700" s="83">
        <v>693</v>
      </c>
      <c r="L700" s="83" t="e">
        <f>Worksheets!$X$24*(K700-0.5)</f>
        <v>#VALUE!</v>
      </c>
      <c r="M700" s="90" t="e">
        <f>IF(Worksheets!$AA$24&gt;=K700,Worksheets!$L$45*Worksheets!$AD$29*(1-Worksheets!$AD$29)^('Yield Calculations'!K700-1),0)</f>
        <v>#VALUE!</v>
      </c>
      <c r="N700" s="90" t="e">
        <f>IF(Worksheets!$AA$24&gt;=K700,(Worksheets!$L$45-SUM($N$7:N699))*(((2*Worksheets!$L$44*(1-Worksheets!$L$44)*Worksheets!$AD$29)+(Worksheets!$L$44^2*Worksheets!$AD$29^2))/Worksheets!$L$45),0)</f>
        <v>#VALUE!</v>
      </c>
      <c r="O700" s="90" t="e">
        <f>IF(Worksheets!$AA$24&gt;=K700,(Worksheets!$L$45-SUM($O$7:O699))*((Worksheets!$L$44^3*Worksheets!$AD$29^3+3*Worksheets!$L$44^2*(1-Worksheets!$L$44)*Worksheets!$AD$29^2+3*Worksheets!$L$44*(1-Worksheets!$L$44)^2*Worksheets!$AD$29)/Worksheets!$L$45),0)</f>
        <v>#VALUE!</v>
      </c>
      <c r="P700" s="90" t="e">
        <f>IF(Worksheets!$AA$24&gt;=K700,(Worksheets!$L$45-SUM($P$7:P699))*((Worksheets!$L$44^4*Worksheets!$AD$29^4+4*Worksheets!$L$44^3*(1-Worksheets!$L$44)*Worksheets!$AD$29^3+6*Worksheets!$L$44^2*(1-Worksheets!$L$44)^2*Worksheets!$AD$29^2+4*Worksheets!$L$44*(1-Worksheets!$L$44^3)*Worksheets!$AD$29)/Worksheets!$L$45),0)</f>
        <v>#VALUE!</v>
      </c>
      <c r="Q700" s="90" t="str">
        <f>IF(Worksheets!$I$45='Yield Calculations'!$M$4,'Yield Calculations'!L700*'Yield Calculations'!M700,IF(Worksheets!$I$45='Yield Calculations'!$N$4,'Yield Calculations'!L700*'Yield Calculations'!N700,IF(Worksheets!$I$45='Yield Calculations'!$O$4,'Yield Calculations'!L700*'Yield Calculations'!O700,IF(Worksheets!$I$45='Yield Calculations'!$P$4,'Yield Calculations'!L700*'Yield Calculations'!P700,"Too Many Lanes"))))</f>
        <v>Too Many Lanes</v>
      </c>
      <c r="R700" s="90" t="str">
        <f>IF(Worksheets!$I$45='Yield Calculations'!$M$4,'Yield Calculations'!M700,IF(Worksheets!$I$45='Yield Calculations'!$N$4,'Yield Calculations'!N700,IF(Worksheets!$I$45='Yield Calculations'!$O$4,'Yield Calculations'!O700,IF(Worksheets!$I$45='Yield Calculations'!$P$4,'Yield Calculations'!P700,"Too Many Lanes"))))</f>
        <v>Too Many Lanes</v>
      </c>
    </row>
    <row r="701" spans="1:18">
      <c r="A701" s="83">
        <f t="shared" si="10"/>
        <v>694</v>
      </c>
      <c r="B701" s="83" t="e">
        <f>Worksheets!$S$24*(A701-0.5)</f>
        <v>#VALUE!</v>
      </c>
      <c r="C701" s="90" t="e">
        <f>IF(Worksheets!$V$24&gt;=A701,Worksheets!$G$45*Worksheets!$AD$29*(1-Worksheets!$AD$29)^('Yield Calculations'!A701-1),0)</f>
        <v>#VALUE!</v>
      </c>
      <c r="D701" s="90" t="e">
        <f>IF(Worksheets!$V$24&gt;=A701,(Worksheets!$G$45-SUM($D$7:D700))*(((2*Worksheets!$G$44*(1-Worksheets!$G$44)*Worksheets!$AD$29)+(Worksheets!$G$44^2*Worksheets!$AD$29^2))/Worksheets!$G$45),0)</f>
        <v>#VALUE!</v>
      </c>
      <c r="E701" s="90" t="e">
        <f>IF(Worksheets!$V$24&gt;=A701,(Worksheets!$G$45-SUM($E$7:E700))*((Worksheets!$G$44^3*Worksheets!$AD$29^3+3*Worksheets!$G$44^2*(1-Worksheets!$G$44)*Worksheets!$AD$29^2+3*Worksheets!$G$44*(1-Worksheets!$G$44)^2*Worksheets!$AD$29)/Worksheets!$G$45),0)</f>
        <v>#VALUE!</v>
      </c>
      <c r="F701" s="90" t="e">
        <f>IF(Worksheets!$V$24&gt;=A701,(Worksheets!$G$45-SUM($F$7:F700))*((Worksheets!$G$44^4*Worksheets!$AD$29^4+4*Worksheets!$G$44^3*(1-Worksheets!$G$44)*Worksheets!$AD$29^3+6*Worksheets!$G$44^2*(1-Worksheets!$G$44)^2*Worksheets!$AD$29^2+4*Worksheets!$G$44*(1-Worksheets!$G$44^3)*Worksheets!$AD$29)/Worksheets!$G$45),0)</f>
        <v>#VALUE!</v>
      </c>
      <c r="G701" s="90" t="str">
        <f>IF(Worksheets!$D$45='Yield Calculations'!$C$4,'Yield Calculations'!B701*'Yield Calculations'!C701,IF(Worksheets!$D$45='Yield Calculations'!$D$4,'Yield Calculations'!B701*'Yield Calculations'!D701,IF(Worksheets!$D$45='Yield Calculations'!$E$4,'Yield Calculations'!B701*'Yield Calculations'!E701,IF(Worksheets!$D$45='Yield Calculations'!$F$4,'Yield Calculations'!B701*'Yield Calculations'!F701,"Too Many Lanes"))))</f>
        <v>Too Many Lanes</v>
      </c>
      <c r="H701" s="90" t="str">
        <f>IF(Worksheets!$D$45='Yield Calculations'!$C$4,'Yield Calculations'!C701,IF(Worksheets!$D$45='Yield Calculations'!$D$4,'Yield Calculations'!D701,IF(Worksheets!$D$45='Yield Calculations'!$E$4,'Yield Calculations'!E701,IF(Worksheets!$D$45='Yield Calculations'!$F$4,'Yield Calculations'!F701,"Too Many Lanes"))))</f>
        <v>Too Many Lanes</v>
      </c>
      <c r="K701" s="83">
        <v>694</v>
      </c>
      <c r="L701" s="83" t="e">
        <f>Worksheets!$X$24*(K701-0.5)</f>
        <v>#VALUE!</v>
      </c>
      <c r="M701" s="90" t="e">
        <f>IF(Worksheets!$AA$24&gt;=K701,Worksheets!$L$45*Worksheets!$AD$29*(1-Worksheets!$AD$29)^('Yield Calculations'!K701-1),0)</f>
        <v>#VALUE!</v>
      </c>
      <c r="N701" s="90" t="e">
        <f>IF(Worksheets!$AA$24&gt;=K701,(Worksheets!$L$45-SUM($N$7:N700))*(((2*Worksheets!$L$44*(1-Worksheets!$L$44)*Worksheets!$AD$29)+(Worksheets!$L$44^2*Worksheets!$AD$29^2))/Worksheets!$L$45),0)</f>
        <v>#VALUE!</v>
      </c>
      <c r="O701" s="90" t="e">
        <f>IF(Worksheets!$AA$24&gt;=K701,(Worksheets!$L$45-SUM($O$7:O700))*((Worksheets!$L$44^3*Worksheets!$AD$29^3+3*Worksheets!$L$44^2*(1-Worksheets!$L$44)*Worksheets!$AD$29^2+3*Worksheets!$L$44*(1-Worksheets!$L$44)^2*Worksheets!$AD$29)/Worksheets!$L$45),0)</f>
        <v>#VALUE!</v>
      </c>
      <c r="P701" s="90" t="e">
        <f>IF(Worksheets!$AA$24&gt;=K701,(Worksheets!$L$45-SUM($P$7:P700))*((Worksheets!$L$44^4*Worksheets!$AD$29^4+4*Worksheets!$L$44^3*(1-Worksheets!$L$44)*Worksheets!$AD$29^3+6*Worksheets!$L$44^2*(1-Worksheets!$L$44)^2*Worksheets!$AD$29^2+4*Worksheets!$L$44*(1-Worksheets!$L$44^3)*Worksheets!$AD$29)/Worksheets!$L$45),0)</f>
        <v>#VALUE!</v>
      </c>
      <c r="Q701" s="90" t="str">
        <f>IF(Worksheets!$I$45='Yield Calculations'!$M$4,'Yield Calculations'!L701*'Yield Calculations'!M701,IF(Worksheets!$I$45='Yield Calculations'!$N$4,'Yield Calculations'!L701*'Yield Calculations'!N701,IF(Worksheets!$I$45='Yield Calculations'!$O$4,'Yield Calculations'!L701*'Yield Calculations'!O701,IF(Worksheets!$I$45='Yield Calculations'!$P$4,'Yield Calculations'!L701*'Yield Calculations'!P701,"Too Many Lanes"))))</f>
        <v>Too Many Lanes</v>
      </c>
      <c r="R701" s="90" t="str">
        <f>IF(Worksheets!$I$45='Yield Calculations'!$M$4,'Yield Calculations'!M701,IF(Worksheets!$I$45='Yield Calculations'!$N$4,'Yield Calculations'!N701,IF(Worksheets!$I$45='Yield Calculations'!$O$4,'Yield Calculations'!O701,IF(Worksheets!$I$45='Yield Calculations'!$P$4,'Yield Calculations'!P701,"Too Many Lanes"))))</f>
        <v>Too Many Lanes</v>
      </c>
    </row>
    <row r="702" spans="1:18">
      <c r="A702" s="83">
        <f t="shared" si="10"/>
        <v>695</v>
      </c>
      <c r="B702" s="83" t="e">
        <f>Worksheets!$S$24*(A702-0.5)</f>
        <v>#VALUE!</v>
      </c>
      <c r="C702" s="90" t="e">
        <f>IF(Worksheets!$V$24&gt;=A702,Worksheets!$G$45*Worksheets!$AD$29*(1-Worksheets!$AD$29)^('Yield Calculations'!A702-1),0)</f>
        <v>#VALUE!</v>
      </c>
      <c r="D702" s="90" t="e">
        <f>IF(Worksheets!$V$24&gt;=A702,(Worksheets!$G$45-SUM($D$7:D701))*(((2*Worksheets!$G$44*(1-Worksheets!$G$44)*Worksheets!$AD$29)+(Worksheets!$G$44^2*Worksheets!$AD$29^2))/Worksheets!$G$45),0)</f>
        <v>#VALUE!</v>
      </c>
      <c r="E702" s="90" t="e">
        <f>IF(Worksheets!$V$24&gt;=A702,(Worksheets!$G$45-SUM($E$7:E701))*((Worksheets!$G$44^3*Worksheets!$AD$29^3+3*Worksheets!$G$44^2*(1-Worksheets!$G$44)*Worksheets!$AD$29^2+3*Worksheets!$G$44*(1-Worksheets!$G$44)^2*Worksheets!$AD$29)/Worksheets!$G$45),0)</f>
        <v>#VALUE!</v>
      </c>
      <c r="F702" s="90" t="e">
        <f>IF(Worksheets!$V$24&gt;=A702,(Worksheets!$G$45-SUM($F$7:F701))*((Worksheets!$G$44^4*Worksheets!$AD$29^4+4*Worksheets!$G$44^3*(1-Worksheets!$G$44)*Worksheets!$AD$29^3+6*Worksheets!$G$44^2*(1-Worksheets!$G$44)^2*Worksheets!$AD$29^2+4*Worksheets!$G$44*(1-Worksheets!$G$44^3)*Worksheets!$AD$29)/Worksheets!$G$45),0)</f>
        <v>#VALUE!</v>
      </c>
      <c r="G702" s="90" t="str">
        <f>IF(Worksheets!$D$45='Yield Calculations'!$C$4,'Yield Calculations'!B702*'Yield Calculations'!C702,IF(Worksheets!$D$45='Yield Calculations'!$D$4,'Yield Calculations'!B702*'Yield Calculations'!D702,IF(Worksheets!$D$45='Yield Calculations'!$E$4,'Yield Calculations'!B702*'Yield Calculations'!E702,IF(Worksheets!$D$45='Yield Calculations'!$F$4,'Yield Calculations'!B702*'Yield Calculations'!F702,"Too Many Lanes"))))</f>
        <v>Too Many Lanes</v>
      </c>
      <c r="H702" s="90" t="str">
        <f>IF(Worksheets!$D$45='Yield Calculations'!$C$4,'Yield Calculations'!C702,IF(Worksheets!$D$45='Yield Calculations'!$D$4,'Yield Calculations'!D702,IF(Worksheets!$D$45='Yield Calculations'!$E$4,'Yield Calculations'!E702,IF(Worksheets!$D$45='Yield Calculations'!$F$4,'Yield Calculations'!F702,"Too Many Lanes"))))</f>
        <v>Too Many Lanes</v>
      </c>
      <c r="K702" s="83">
        <v>695</v>
      </c>
      <c r="L702" s="83" t="e">
        <f>Worksheets!$X$24*(K702-0.5)</f>
        <v>#VALUE!</v>
      </c>
      <c r="M702" s="90" t="e">
        <f>IF(Worksheets!$AA$24&gt;=K702,Worksheets!$L$45*Worksheets!$AD$29*(1-Worksheets!$AD$29)^('Yield Calculations'!K702-1),0)</f>
        <v>#VALUE!</v>
      </c>
      <c r="N702" s="90" t="e">
        <f>IF(Worksheets!$AA$24&gt;=K702,(Worksheets!$L$45-SUM($N$7:N701))*(((2*Worksheets!$L$44*(1-Worksheets!$L$44)*Worksheets!$AD$29)+(Worksheets!$L$44^2*Worksheets!$AD$29^2))/Worksheets!$L$45),0)</f>
        <v>#VALUE!</v>
      </c>
      <c r="O702" s="90" t="e">
        <f>IF(Worksheets!$AA$24&gt;=K702,(Worksheets!$L$45-SUM($O$7:O701))*((Worksheets!$L$44^3*Worksheets!$AD$29^3+3*Worksheets!$L$44^2*(1-Worksheets!$L$44)*Worksheets!$AD$29^2+3*Worksheets!$L$44*(1-Worksheets!$L$44)^2*Worksheets!$AD$29)/Worksheets!$L$45),0)</f>
        <v>#VALUE!</v>
      </c>
      <c r="P702" s="90" t="e">
        <f>IF(Worksheets!$AA$24&gt;=K702,(Worksheets!$L$45-SUM($P$7:P701))*((Worksheets!$L$44^4*Worksheets!$AD$29^4+4*Worksheets!$L$44^3*(1-Worksheets!$L$44)*Worksheets!$AD$29^3+6*Worksheets!$L$44^2*(1-Worksheets!$L$44)^2*Worksheets!$AD$29^2+4*Worksheets!$L$44*(1-Worksheets!$L$44^3)*Worksheets!$AD$29)/Worksheets!$L$45),0)</f>
        <v>#VALUE!</v>
      </c>
      <c r="Q702" s="90" t="str">
        <f>IF(Worksheets!$I$45='Yield Calculations'!$M$4,'Yield Calculations'!L702*'Yield Calculations'!M702,IF(Worksheets!$I$45='Yield Calculations'!$N$4,'Yield Calculations'!L702*'Yield Calculations'!N702,IF(Worksheets!$I$45='Yield Calculations'!$O$4,'Yield Calculations'!L702*'Yield Calculations'!O702,IF(Worksheets!$I$45='Yield Calculations'!$P$4,'Yield Calculations'!L702*'Yield Calculations'!P702,"Too Many Lanes"))))</f>
        <v>Too Many Lanes</v>
      </c>
      <c r="R702" s="90" t="str">
        <f>IF(Worksheets!$I$45='Yield Calculations'!$M$4,'Yield Calculations'!M702,IF(Worksheets!$I$45='Yield Calculations'!$N$4,'Yield Calculations'!N702,IF(Worksheets!$I$45='Yield Calculations'!$O$4,'Yield Calculations'!O702,IF(Worksheets!$I$45='Yield Calculations'!$P$4,'Yield Calculations'!P702,"Too Many Lanes"))))</f>
        <v>Too Many Lanes</v>
      </c>
    </row>
    <row r="703" spans="1:18">
      <c r="A703" s="83">
        <f t="shared" si="10"/>
        <v>696</v>
      </c>
      <c r="B703" s="83" t="e">
        <f>Worksheets!$S$24*(A703-0.5)</f>
        <v>#VALUE!</v>
      </c>
      <c r="C703" s="90" t="e">
        <f>IF(Worksheets!$V$24&gt;=A703,Worksheets!$G$45*Worksheets!$AD$29*(1-Worksheets!$AD$29)^('Yield Calculations'!A703-1),0)</f>
        <v>#VALUE!</v>
      </c>
      <c r="D703" s="90" t="e">
        <f>IF(Worksheets!$V$24&gt;=A703,(Worksheets!$G$45-SUM($D$7:D702))*(((2*Worksheets!$G$44*(1-Worksheets!$G$44)*Worksheets!$AD$29)+(Worksheets!$G$44^2*Worksheets!$AD$29^2))/Worksheets!$G$45),0)</f>
        <v>#VALUE!</v>
      </c>
      <c r="E703" s="90" t="e">
        <f>IF(Worksheets!$V$24&gt;=A703,(Worksheets!$G$45-SUM($E$7:E702))*((Worksheets!$G$44^3*Worksheets!$AD$29^3+3*Worksheets!$G$44^2*(1-Worksheets!$G$44)*Worksheets!$AD$29^2+3*Worksheets!$G$44*(1-Worksheets!$G$44)^2*Worksheets!$AD$29)/Worksheets!$G$45),0)</f>
        <v>#VALUE!</v>
      </c>
      <c r="F703" s="90" t="e">
        <f>IF(Worksheets!$V$24&gt;=A703,(Worksheets!$G$45-SUM($F$7:F702))*((Worksheets!$G$44^4*Worksheets!$AD$29^4+4*Worksheets!$G$44^3*(1-Worksheets!$G$44)*Worksheets!$AD$29^3+6*Worksheets!$G$44^2*(1-Worksheets!$G$44)^2*Worksheets!$AD$29^2+4*Worksheets!$G$44*(1-Worksheets!$G$44^3)*Worksheets!$AD$29)/Worksheets!$G$45),0)</f>
        <v>#VALUE!</v>
      </c>
      <c r="G703" s="90" t="str">
        <f>IF(Worksheets!$D$45='Yield Calculations'!$C$4,'Yield Calculations'!B703*'Yield Calculations'!C703,IF(Worksheets!$D$45='Yield Calculations'!$D$4,'Yield Calculations'!B703*'Yield Calculations'!D703,IF(Worksheets!$D$45='Yield Calculations'!$E$4,'Yield Calculations'!B703*'Yield Calculations'!E703,IF(Worksheets!$D$45='Yield Calculations'!$F$4,'Yield Calculations'!B703*'Yield Calculations'!F703,"Too Many Lanes"))))</f>
        <v>Too Many Lanes</v>
      </c>
      <c r="H703" s="90" t="str">
        <f>IF(Worksheets!$D$45='Yield Calculations'!$C$4,'Yield Calculations'!C703,IF(Worksheets!$D$45='Yield Calculations'!$D$4,'Yield Calculations'!D703,IF(Worksheets!$D$45='Yield Calculations'!$E$4,'Yield Calculations'!E703,IF(Worksheets!$D$45='Yield Calculations'!$F$4,'Yield Calculations'!F703,"Too Many Lanes"))))</f>
        <v>Too Many Lanes</v>
      </c>
      <c r="K703" s="83">
        <v>696</v>
      </c>
      <c r="L703" s="83" t="e">
        <f>Worksheets!$X$24*(K703-0.5)</f>
        <v>#VALUE!</v>
      </c>
      <c r="M703" s="90" t="e">
        <f>IF(Worksheets!$AA$24&gt;=K703,Worksheets!$L$45*Worksheets!$AD$29*(1-Worksheets!$AD$29)^('Yield Calculations'!K703-1),0)</f>
        <v>#VALUE!</v>
      </c>
      <c r="N703" s="90" t="e">
        <f>IF(Worksheets!$AA$24&gt;=K703,(Worksheets!$L$45-SUM($N$7:N702))*(((2*Worksheets!$L$44*(1-Worksheets!$L$44)*Worksheets!$AD$29)+(Worksheets!$L$44^2*Worksheets!$AD$29^2))/Worksheets!$L$45),0)</f>
        <v>#VALUE!</v>
      </c>
      <c r="O703" s="90" t="e">
        <f>IF(Worksheets!$AA$24&gt;=K703,(Worksheets!$L$45-SUM($O$7:O702))*((Worksheets!$L$44^3*Worksheets!$AD$29^3+3*Worksheets!$L$44^2*(1-Worksheets!$L$44)*Worksheets!$AD$29^2+3*Worksheets!$L$44*(1-Worksheets!$L$44)^2*Worksheets!$AD$29)/Worksheets!$L$45),0)</f>
        <v>#VALUE!</v>
      </c>
      <c r="P703" s="90" t="e">
        <f>IF(Worksheets!$AA$24&gt;=K703,(Worksheets!$L$45-SUM($P$7:P702))*((Worksheets!$L$44^4*Worksheets!$AD$29^4+4*Worksheets!$L$44^3*(1-Worksheets!$L$44)*Worksheets!$AD$29^3+6*Worksheets!$L$44^2*(1-Worksheets!$L$44)^2*Worksheets!$AD$29^2+4*Worksheets!$L$44*(1-Worksheets!$L$44^3)*Worksheets!$AD$29)/Worksheets!$L$45),0)</f>
        <v>#VALUE!</v>
      </c>
      <c r="Q703" s="90" t="str">
        <f>IF(Worksheets!$I$45='Yield Calculations'!$M$4,'Yield Calculations'!L703*'Yield Calculations'!M703,IF(Worksheets!$I$45='Yield Calculations'!$N$4,'Yield Calculations'!L703*'Yield Calculations'!N703,IF(Worksheets!$I$45='Yield Calculations'!$O$4,'Yield Calculations'!L703*'Yield Calculations'!O703,IF(Worksheets!$I$45='Yield Calculations'!$P$4,'Yield Calculations'!L703*'Yield Calculations'!P703,"Too Many Lanes"))))</f>
        <v>Too Many Lanes</v>
      </c>
      <c r="R703" s="90" t="str">
        <f>IF(Worksheets!$I$45='Yield Calculations'!$M$4,'Yield Calculations'!M703,IF(Worksheets!$I$45='Yield Calculations'!$N$4,'Yield Calculations'!N703,IF(Worksheets!$I$45='Yield Calculations'!$O$4,'Yield Calculations'!O703,IF(Worksheets!$I$45='Yield Calculations'!$P$4,'Yield Calculations'!P703,"Too Many Lanes"))))</f>
        <v>Too Many Lanes</v>
      </c>
    </row>
    <row r="704" spans="1:18">
      <c r="A704" s="83">
        <f t="shared" si="10"/>
        <v>697</v>
      </c>
      <c r="B704" s="83" t="e">
        <f>Worksheets!$S$24*(A704-0.5)</f>
        <v>#VALUE!</v>
      </c>
      <c r="C704" s="90" t="e">
        <f>IF(Worksheets!$V$24&gt;=A704,Worksheets!$G$45*Worksheets!$AD$29*(1-Worksheets!$AD$29)^('Yield Calculations'!A704-1),0)</f>
        <v>#VALUE!</v>
      </c>
      <c r="D704" s="90" t="e">
        <f>IF(Worksheets!$V$24&gt;=A704,(Worksheets!$G$45-SUM($D$7:D703))*(((2*Worksheets!$G$44*(1-Worksheets!$G$44)*Worksheets!$AD$29)+(Worksheets!$G$44^2*Worksheets!$AD$29^2))/Worksheets!$G$45),0)</f>
        <v>#VALUE!</v>
      </c>
      <c r="E704" s="90" t="e">
        <f>IF(Worksheets!$V$24&gt;=A704,(Worksheets!$G$45-SUM($E$7:E703))*((Worksheets!$G$44^3*Worksheets!$AD$29^3+3*Worksheets!$G$44^2*(1-Worksheets!$G$44)*Worksheets!$AD$29^2+3*Worksheets!$G$44*(1-Worksheets!$G$44)^2*Worksheets!$AD$29)/Worksheets!$G$45),0)</f>
        <v>#VALUE!</v>
      </c>
      <c r="F704" s="90" t="e">
        <f>IF(Worksheets!$V$24&gt;=A704,(Worksheets!$G$45-SUM($F$7:F703))*((Worksheets!$G$44^4*Worksheets!$AD$29^4+4*Worksheets!$G$44^3*(1-Worksheets!$G$44)*Worksheets!$AD$29^3+6*Worksheets!$G$44^2*(1-Worksheets!$G$44)^2*Worksheets!$AD$29^2+4*Worksheets!$G$44*(1-Worksheets!$G$44^3)*Worksheets!$AD$29)/Worksheets!$G$45),0)</f>
        <v>#VALUE!</v>
      </c>
      <c r="G704" s="90" t="str">
        <f>IF(Worksheets!$D$45='Yield Calculations'!$C$4,'Yield Calculations'!B704*'Yield Calculations'!C704,IF(Worksheets!$D$45='Yield Calculations'!$D$4,'Yield Calculations'!B704*'Yield Calculations'!D704,IF(Worksheets!$D$45='Yield Calculations'!$E$4,'Yield Calculations'!B704*'Yield Calculations'!E704,IF(Worksheets!$D$45='Yield Calculations'!$F$4,'Yield Calculations'!B704*'Yield Calculations'!F704,"Too Many Lanes"))))</f>
        <v>Too Many Lanes</v>
      </c>
      <c r="H704" s="90" t="str">
        <f>IF(Worksheets!$D$45='Yield Calculations'!$C$4,'Yield Calculations'!C704,IF(Worksheets!$D$45='Yield Calculations'!$D$4,'Yield Calculations'!D704,IF(Worksheets!$D$45='Yield Calculations'!$E$4,'Yield Calculations'!E704,IF(Worksheets!$D$45='Yield Calculations'!$F$4,'Yield Calculations'!F704,"Too Many Lanes"))))</f>
        <v>Too Many Lanes</v>
      </c>
      <c r="K704" s="83">
        <v>697</v>
      </c>
      <c r="L704" s="83" t="e">
        <f>Worksheets!$X$24*(K704-0.5)</f>
        <v>#VALUE!</v>
      </c>
      <c r="M704" s="90" t="e">
        <f>IF(Worksheets!$AA$24&gt;=K704,Worksheets!$L$45*Worksheets!$AD$29*(1-Worksheets!$AD$29)^('Yield Calculations'!K704-1),0)</f>
        <v>#VALUE!</v>
      </c>
      <c r="N704" s="90" t="e">
        <f>IF(Worksheets!$AA$24&gt;=K704,(Worksheets!$L$45-SUM($N$7:N703))*(((2*Worksheets!$L$44*(1-Worksheets!$L$44)*Worksheets!$AD$29)+(Worksheets!$L$44^2*Worksheets!$AD$29^2))/Worksheets!$L$45),0)</f>
        <v>#VALUE!</v>
      </c>
      <c r="O704" s="90" t="e">
        <f>IF(Worksheets!$AA$24&gt;=K704,(Worksheets!$L$45-SUM($O$7:O703))*((Worksheets!$L$44^3*Worksheets!$AD$29^3+3*Worksheets!$L$44^2*(1-Worksheets!$L$44)*Worksheets!$AD$29^2+3*Worksheets!$L$44*(1-Worksheets!$L$44)^2*Worksheets!$AD$29)/Worksheets!$L$45),0)</f>
        <v>#VALUE!</v>
      </c>
      <c r="P704" s="90" t="e">
        <f>IF(Worksheets!$AA$24&gt;=K704,(Worksheets!$L$45-SUM($P$7:P703))*((Worksheets!$L$44^4*Worksheets!$AD$29^4+4*Worksheets!$L$44^3*(1-Worksheets!$L$44)*Worksheets!$AD$29^3+6*Worksheets!$L$44^2*(1-Worksheets!$L$44)^2*Worksheets!$AD$29^2+4*Worksheets!$L$44*(1-Worksheets!$L$44^3)*Worksheets!$AD$29)/Worksheets!$L$45),0)</f>
        <v>#VALUE!</v>
      </c>
      <c r="Q704" s="90" t="str">
        <f>IF(Worksheets!$I$45='Yield Calculations'!$M$4,'Yield Calculations'!L704*'Yield Calculations'!M704,IF(Worksheets!$I$45='Yield Calculations'!$N$4,'Yield Calculations'!L704*'Yield Calculations'!N704,IF(Worksheets!$I$45='Yield Calculations'!$O$4,'Yield Calculations'!L704*'Yield Calculations'!O704,IF(Worksheets!$I$45='Yield Calculations'!$P$4,'Yield Calculations'!L704*'Yield Calculations'!P704,"Too Many Lanes"))))</f>
        <v>Too Many Lanes</v>
      </c>
      <c r="R704" s="90" t="str">
        <f>IF(Worksheets!$I$45='Yield Calculations'!$M$4,'Yield Calculations'!M704,IF(Worksheets!$I$45='Yield Calculations'!$N$4,'Yield Calculations'!N704,IF(Worksheets!$I$45='Yield Calculations'!$O$4,'Yield Calculations'!O704,IF(Worksheets!$I$45='Yield Calculations'!$P$4,'Yield Calculations'!P704,"Too Many Lanes"))))</f>
        <v>Too Many Lanes</v>
      </c>
    </row>
    <row r="705" spans="1:18">
      <c r="A705" s="83">
        <f t="shared" si="10"/>
        <v>698</v>
      </c>
      <c r="B705" s="83" t="e">
        <f>Worksheets!$S$24*(A705-0.5)</f>
        <v>#VALUE!</v>
      </c>
      <c r="C705" s="90" t="e">
        <f>IF(Worksheets!$V$24&gt;=A705,Worksheets!$G$45*Worksheets!$AD$29*(1-Worksheets!$AD$29)^('Yield Calculations'!A705-1),0)</f>
        <v>#VALUE!</v>
      </c>
      <c r="D705" s="90" t="e">
        <f>IF(Worksheets!$V$24&gt;=A705,(Worksheets!$G$45-SUM($D$7:D704))*(((2*Worksheets!$G$44*(1-Worksheets!$G$44)*Worksheets!$AD$29)+(Worksheets!$G$44^2*Worksheets!$AD$29^2))/Worksheets!$G$45),0)</f>
        <v>#VALUE!</v>
      </c>
      <c r="E705" s="90" t="e">
        <f>IF(Worksheets!$V$24&gt;=A705,(Worksheets!$G$45-SUM($E$7:E704))*((Worksheets!$G$44^3*Worksheets!$AD$29^3+3*Worksheets!$G$44^2*(1-Worksheets!$G$44)*Worksheets!$AD$29^2+3*Worksheets!$G$44*(1-Worksheets!$G$44)^2*Worksheets!$AD$29)/Worksheets!$G$45),0)</f>
        <v>#VALUE!</v>
      </c>
      <c r="F705" s="90" t="e">
        <f>IF(Worksheets!$V$24&gt;=A705,(Worksheets!$G$45-SUM($F$7:F704))*((Worksheets!$G$44^4*Worksheets!$AD$29^4+4*Worksheets!$G$44^3*(1-Worksheets!$G$44)*Worksheets!$AD$29^3+6*Worksheets!$G$44^2*(1-Worksheets!$G$44)^2*Worksheets!$AD$29^2+4*Worksheets!$G$44*(1-Worksheets!$G$44^3)*Worksheets!$AD$29)/Worksheets!$G$45),0)</f>
        <v>#VALUE!</v>
      </c>
      <c r="G705" s="90" t="str">
        <f>IF(Worksheets!$D$45='Yield Calculations'!$C$4,'Yield Calculations'!B705*'Yield Calculations'!C705,IF(Worksheets!$D$45='Yield Calculations'!$D$4,'Yield Calculations'!B705*'Yield Calculations'!D705,IF(Worksheets!$D$45='Yield Calculations'!$E$4,'Yield Calculations'!B705*'Yield Calculations'!E705,IF(Worksheets!$D$45='Yield Calculations'!$F$4,'Yield Calculations'!B705*'Yield Calculations'!F705,"Too Many Lanes"))))</f>
        <v>Too Many Lanes</v>
      </c>
      <c r="H705" s="90" t="str">
        <f>IF(Worksheets!$D$45='Yield Calculations'!$C$4,'Yield Calculations'!C705,IF(Worksheets!$D$45='Yield Calculations'!$D$4,'Yield Calculations'!D705,IF(Worksheets!$D$45='Yield Calculations'!$E$4,'Yield Calculations'!E705,IF(Worksheets!$D$45='Yield Calculations'!$F$4,'Yield Calculations'!F705,"Too Many Lanes"))))</f>
        <v>Too Many Lanes</v>
      </c>
      <c r="K705" s="83">
        <v>698</v>
      </c>
      <c r="L705" s="83" t="e">
        <f>Worksheets!$X$24*(K705-0.5)</f>
        <v>#VALUE!</v>
      </c>
      <c r="M705" s="90" t="e">
        <f>IF(Worksheets!$AA$24&gt;=K705,Worksheets!$L$45*Worksheets!$AD$29*(1-Worksheets!$AD$29)^('Yield Calculations'!K705-1),0)</f>
        <v>#VALUE!</v>
      </c>
      <c r="N705" s="90" t="e">
        <f>IF(Worksheets!$AA$24&gt;=K705,(Worksheets!$L$45-SUM($N$7:N704))*(((2*Worksheets!$L$44*(1-Worksheets!$L$44)*Worksheets!$AD$29)+(Worksheets!$L$44^2*Worksheets!$AD$29^2))/Worksheets!$L$45),0)</f>
        <v>#VALUE!</v>
      </c>
      <c r="O705" s="90" t="e">
        <f>IF(Worksheets!$AA$24&gt;=K705,(Worksheets!$L$45-SUM($O$7:O704))*((Worksheets!$L$44^3*Worksheets!$AD$29^3+3*Worksheets!$L$44^2*(1-Worksheets!$L$44)*Worksheets!$AD$29^2+3*Worksheets!$L$44*(1-Worksheets!$L$44)^2*Worksheets!$AD$29)/Worksheets!$L$45),0)</f>
        <v>#VALUE!</v>
      </c>
      <c r="P705" s="90" t="e">
        <f>IF(Worksheets!$AA$24&gt;=K705,(Worksheets!$L$45-SUM($P$7:P704))*((Worksheets!$L$44^4*Worksheets!$AD$29^4+4*Worksheets!$L$44^3*(1-Worksheets!$L$44)*Worksheets!$AD$29^3+6*Worksheets!$L$44^2*(1-Worksheets!$L$44)^2*Worksheets!$AD$29^2+4*Worksheets!$L$44*(1-Worksheets!$L$44^3)*Worksheets!$AD$29)/Worksheets!$L$45),0)</f>
        <v>#VALUE!</v>
      </c>
      <c r="Q705" s="90" t="str">
        <f>IF(Worksheets!$I$45='Yield Calculations'!$M$4,'Yield Calculations'!L705*'Yield Calculations'!M705,IF(Worksheets!$I$45='Yield Calculations'!$N$4,'Yield Calculations'!L705*'Yield Calculations'!N705,IF(Worksheets!$I$45='Yield Calculations'!$O$4,'Yield Calculations'!L705*'Yield Calculations'!O705,IF(Worksheets!$I$45='Yield Calculations'!$P$4,'Yield Calculations'!L705*'Yield Calculations'!P705,"Too Many Lanes"))))</f>
        <v>Too Many Lanes</v>
      </c>
      <c r="R705" s="90" t="str">
        <f>IF(Worksheets!$I$45='Yield Calculations'!$M$4,'Yield Calculations'!M705,IF(Worksheets!$I$45='Yield Calculations'!$N$4,'Yield Calculations'!N705,IF(Worksheets!$I$45='Yield Calculations'!$O$4,'Yield Calculations'!O705,IF(Worksheets!$I$45='Yield Calculations'!$P$4,'Yield Calculations'!P705,"Too Many Lanes"))))</f>
        <v>Too Many Lanes</v>
      </c>
    </row>
    <row r="706" spans="1:18">
      <c r="A706" s="83">
        <f t="shared" si="10"/>
        <v>699</v>
      </c>
      <c r="B706" s="83" t="e">
        <f>Worksheets!$S$24*(A706-0.5)</f>
        <v>#VALUE!</v>
      </c>
      <c r="C706" s="90" t="e">
        <f>IF(Worksheets!$V$24&gt;=A706,Worksheets!$G$45*Worksheets!$AD$29*(1-Worksheets!$AD$29)^('Yield Calculations'!A706-1),0)</f>
        <v>#VALUE!</v>
      </c>
      <c r="D706" s="90" t="e">
        <f>IF(Worksheets!$V$24&gt;=A706,(Worksheets!$G$45-SUM($D$7:D705))*(((2*Worksheets!$G$44*(1-Worksheets!$G$44)*Worksheets!$AD$29)+(Worksheets!$G$44^2*Worksheets!$AD$29^2))/Worksheets!$G$45),0)</f>
        <v>#VALUE!</v>
      </c>
      <c r="E706" s="90" t="e">
        <f>IF(Worksheets!$V$24&gt;=A706,(Worksheets!$G$45-SUM($E$7:E705))*((Worksheets!$G$44^3*Worksheets!$AD$29^3+3*Worksheets!$G$44^2*(1-Worksheets!$G$44)*Worksheets!$AD$29^2+3*Worksheets!$G$44*(1-Worksheets!$G$44)^2*Worksheets!$AD$29)/Worksheets!$G$45),0)</f>
        <v>#VALUE!</v>
      </c>
      <c r="F706" s="90" t="e">
        <f>IF(Worksheets!$V$24&gt;=A706,(Worksheets!$G$45-SUM($F$7:F705))*((Worksheets!$G$44^4*Worksheets!$AD$29^4+4*Worksheets!$G$44^3*(1-Worksheets!$G$44)*Worksheets!$AD$29^3+6*Worksheets!$G$44^2*(1-Worksheets!$G$44)^2*Worksheets!$AD$29^2+4*Worksheets!$G$44*(1-Worksheets!$G$44^3)*Worksheets!$AD$29)/Worksheets!$G$45),0)</f>
        <v>#VALUE!</v>
      </c>
      <c r="G706" s="90" t="str">
        <f>IF(Worksheets!$D$45='Yield Calculations'!$C$4,'Yield Calculations'!B706*'Yield Calculations'!C706,IF(Worksheets!$D$45='Yield Calculations'!$D$4,'Yield Calculations'!B706*'Yield Calculations'!D706,IF(Worksheets!$D$45='Yield Calculations'!$E$4,'Yield Calculations'!B706*'Yield Calculations'!E706,IF(Worksheets!$D$45='Yield Calculations'!$F$4,'Yield Calculations'!B706*'Yield Calculations'!F706,"Too Many Lanes"))))</f>
        <v>Too Many Lanes</v>
      </c>
      <c r="H706" s="90" t="str">
        <f>IF(Worksheets!$D$45='Yield Calculations'!$C$4,'Yield Calculations'!C706,IF(Worksheets!$D$45='Yield Calculations'!$D$4,'Yield Calculations'!D706,IF(Worksheets!$D$45='Yield Calculations'!$E$4,'Yield Calculations'!E706,IF(Worksheets!$D$45='Yield Calculations'!$F$4,'Yield Calculations'!F706,"Too Many Lanes"))))</f>
        <v>Too Many Lanes</v>
      </c>
      <c r="K706" s="83">
        <v>699</v>
      </c>
      <c r="L706" s="83" t="e">
        <f>Worksheets!$X$24*(K706-0.5)</f>
        <v>#VALUE!</v>
      </c>
      <c r="M706" s="90" t="e">
        <f>IF(Worksheets!$AA$24&gt;=K706,Worksheets!$L$45*Worksheets!$AD$29*(1-Worksheets!$AD$29)^('Yield Calculations'!K706-1),0)</f>
        <v>#VALUE!</v>
      </c>
      <c r="N706" s="90" t="e">
        <f>IF(Worksheets!$AA$24&gt;=K706,(Worksheets!$L$45-SUM($N$7:N705))*(((2*Worksheets!$L$44*(1-Worksheets!$L$44)*Worksheets!$AD$29)+(Worksheets!$L$44^2*Worksheets!$AD$29^2))/Worksheets!$L$45),0)</f>
        <v>#VALUE!</v>
      </c>
      <c r="O706" s="90" t="e">
        <f>IF(Worksheets!$AA$24&gt;=K706,(Worksheets!$L$45-SUM($O$7:O705))*((Worksheets!$L$44^3*Worksheets!$AD$29^3+3*Worksheets!$L$44^2*(1-Worksheets!$L$44)*Worksheets!$AD$29^2+3*Worksheets!$L$44*(1-Worksheets!$L$44)^2*Worksheets!$AD$29)/Worksheets!$L$45),0)</f>
        <v>#VALUE!</v>
      </c>
      <c r="P706" s="90" t="e">
        <f>IF(Worksheets!$AA$24&gt;=K706,(Worksheets!$L$45-SUM($P$7:P705))*((Worksheets!$L$44^4*Worksheets!$AD$29^4+4*Worksheets!$L$44^3*(1-Worksheets!$L$44)*Worksheets!$AD$29^3+6*Worksheets!$L$44^2*(1-Worksheets!$L$44)^2*Worksheets!$AD$29^2+4*Worksheets!$L$44*(1-Worksheets!$L$44^3)*Worksheets!$AD$29)/Worksheets!$L$45),0)</f>
        <v>#VALUE!</v>
      </c>
      <c r="Q706" s="90" t="str">
        <f>IF(Worksheets!$I$45='Yield Calculations'!$M$4,'Yield Calculations'!L706*'Yield Calculations'!M706,IF(Worksheets!$I$45='Yield Calculations'!$N$4,'Yield Calculations'!L706*'Yield Calculations'!N706,IF(Worksheets!$I$45='Yield Calculations'!$O$4,'Yield Calculations'!L706*'Yield Calculations'!O706,IF(Worksheets!$I$45='Yield Calculations'!$P$4,'Yield Calculations'!L706*'Yield Calculations'!P706,"Too Many Lanes"))))</f>
        <v>Too Many Lanes</v>
      </c>
      <c r="R706" s="90" t="str">
        <f>IF(Worksheets!$I$45='Yield Calculations'!$M$4,'Yield Calculations'!M706,IF(Worksheets!$I$45='Yield Calculations'!$N$4,'Yield Calculations'!N706,IF(Worksheets!$I$45='Yield Calculations'!$O$4,'Yield Calculations'!O706,IF(Worksheets!$I$45='Yield Calculations'!$P$4,'Yield Calculations'!P706,"Too Many Lanes"))))</f>
        <v>Too Many Lanes</v>
      </c>
    </row>
    <row r="707" spans="1:18">
      <c r="A707" s="83">
        <f t="shared" si="10"/>
        <v>700</v>
      </c>
      <c r="B707" s="83" t="e">
        <f>Worksheets!$S$24*(A707-0.5)</f>
        <v>#VALUE!</v>
      </c>
      <c r="C707" s="90" t="e">
        <f>IF(Worksheets!$V$24&gt;=A707,Worksheets!$G$45*Worksheets!$AD$29*(1-Worksheets!$AD$29)^('Yield Calculations'!A707-1),0)</f>
        <v>#VALUE!</v>
      </c>
      <c r="D707" s="90" t="e">
        <f>IF(Worksheets!$V$24&gt;=A707,(Worksheets!$G$45-SUM($D$7:D706))*(((2*Worksheets!$G$44*(1-Worksheets!$G$44)*Worksheets!$AD$29)+(Worksheets!$G$44^2*Worksheets!$AD$29^2))/Worksheets!$G$45),0)</f>
        <v>#VALUE!</v>
      </c>
      <c r="E707" s="90" t="e">
        <f>IF(Worksheets!$V$24&gt;=A707,(Worksheets!$G$45-SUM($E$7:E706))*((Worksheets!$G$44^3*Worksheets!$AD$29^3+3*Worksheets!$G$44^2*(1-Worksheets!$G$44)*Worksheets!$AD$29^2+3*Worksheets!$G$44*(1-Worksheets!$G$44)^2*Worksheets!$AD$29)/Worksheets!$G$45),0)</f>
        <v>#VALUE!</v>
      </c>
      <c r="F707" s="90" t="e">
        <f>IF(Worksheets!$V$24&gt;=A707,(Worksheets!$G$45-SUM($F$7:F706))*((Worksheets!$G$44^4*Worksheets!$AD$29^4+4*Worksheets!$G$44^3*(1-Worksheets!$G$44)*Worksheets!$AD$29^3+6*Worksheets!$G$44^2*(1-Worksheets!$G$44)^2*Worksheets!$AD$29^2+4*Worksheets!$G$44*(1-Worksheets!$G$44^3)*Worksheets!$AD$29)/Worksheets!$G$45),0)</f>
        <v>#VALUE!</v>
      </c>
      <c r="G707" s="90" t="str">
        <f>IF(Worksheets!$D$45='Yield Calculations'!$C$4,'Yield Calculations'!B707*'Yield Calculations'!C707,IF(Worksheets!$D$45='Yield Calculations'!$D$4,'Yield Calculations'!B707*'Yield Calculations'!D707,IF(Worksheets!$D$45='Yield Calculations'!$E$4,'Yield Calculations'!B707*'Yield Calculations'!E707,IF(Worksheets!$D$45='Yield Calculations'!$F$4,'Yield Calculations'!B707*'Yield Calculations'!F707,"Too Many Lanes"))))</f>
        <v>Too Many Lanes</v>
      </c>
      <c r="H707" s="90" t="str">
        <f>IF(Worksheets!$D$45='Yield Calculations'!$C$4,'Yield Calculations'!C707,IF(Worksheets!$D$45='Yield Calculations'!$D$4,'Yield Calculations'!D707,IF(Worksheets!$D$45='Yield Calculations'!$E$4,'Yield Calculations'!E707,IF(Worksheets!$D$45='Yield Calculations'!$F$4,'Yield Calculations'!F707,"Too Many Lanes"))))</f>
        <v>Too Many Lanes</v>
      </c>
      <c r="K707" s="83">
        <v>700</v>
      </c>
      <c r="L707" s="83" t="e">
        <f>Worksheets!$X$24*(K707-0.5)</f>
        <v>#VALUE!</v>
      </c>
      <c r="M707" s="90" t="e">
        <f>IF(Worksheets!$AA$24&gt;=K707,Worksheets!$L$45*Worksheets!$AD$29*(1-Worksheets!$AD$29)^('Yield Calculations'!K707-1),0)</f>
        <v>#VALUE!</v>
      </c>
      <c r="N707" s="90" t="e">
        <f>IF(Worksheets!$AA$24&gt;=K707,(Worksheets!$L$45-SUM($N$7:N706))*(((2*Worksheets!$L$44*(1-Worksheets!$L$44)*Worksheets!$AD$29)+(Worksheets!$L$44^2*Worksheets!$AD$29^2))/Worksheets!$L$45),0)</f>
        <v>#VALUE!</v>
      </c>
      <c r="O707" s="90" t="e">
        <f>IF(Worksheets!$AA$24&gt;=K707,(Worksheets!$L$45-SUM($O$7:O706))*((Worksheets!$L$44^3*Worksheets!$AD$29^3+3*Worksheets!$L$44^2*(1-Worksheets!$L$44)*Worksheets!$AD$29^2+3*Worksheets!$L$44*(1-Worksheets!$L$44)^2*Worksheets!$AD$29)/Worksheets!$L$45),0)</f>
        <v>#VALUE!</v>
      </c>
      <c r="P707" s="90" t="e">
        <f>IF(Worksheets!$AA$24&gt;=K707,(Worksheets!$L$45-SUM($P$7:P706))*((Worksheets!$L$44^4*Worksheets!$AD$29^4+4*Worksheets!$L$44^3*(1-Worksheets!$L$44)*Worksheets!$AD$29^3+6*Worksheets!$L$44^2*(1-Worksheets!$L$44)^2*Worksheets!$AD$29^2+4*Worksheets!$L$44*(1-Worksheets!$L$44^3)*Worksheets!$AD$29)/Worksheets!$L$45),0)</f>
        <v>#VALUE!</v>
      </c>
      <c r="Q707" s="90" t="str">
        <f>IF(Worksheets!$I$45='Yield Calculations'!$M$4,'Yield Calculations'!L707*'Yield Calculations'!M707,IF(Worksheets!$I$45='Yield Calculations'!$N$4,'Yield Calculations'!L707*'Yield Calculations'!N707,IF(Worksheets!$I$45='Yield Calculations'!$O$4,'Yield Calculations'!L707*'Yield Calculations'!O707,IF(Worksheets!$I$45='Yield Calculations'!$P$4,'Yield Calculations'!L707*'Yield Calculations'!P707,"Too Many Lanes"))))</f>
        <v>Too Many Lanes</v>
      </c>
      <c r="R707" s="90" t="str">
        <f>IF(Worksheets!$I$45='Yield Calculations'!$M$4,'Yield Calculations'!M707,IF(Worksheets!$I$45='Yield Calculations'!$N$4,'Yield Calculations'!N707,IF(Worksheets!$I$45='Yield Calculations'!$O$4,'Yield Calculations'!O707,IF(Worksheets!$I$45='Yield Calculations'!$P$4,'Yield Calculations'!P707,"Too Many Lanes"))))</f>
        <v>Too Many Lanes</v>
      </c>
    </row>
    <row r="708" spans="1:18">
      <c r="A708" s="83">
        <f t="shared" si="10"/>
        <v>701</v>
      </c>
      <c r="B708" s="83" t="e">
        <f>Worksheets!$S$24*(A708-0.5)</f>
        <v>#VALUE!</v>
      </c>
      <c r="C708" s="90" t="e">
        <f>IF(Worksheets!$V$24&gt;=A708,Worksheets!$G$45*Worksheets!$AD$29*(1-Worksheets!$AD$29)^('Yield Calculations'!A708-1),0)</f>
        <v>#VALUE!</v>
      </c>
      <c r="D708" s="90" t="e">
        <f>IF(Worksheets!$V$24&gt;=A708,(Worksheets!$G$45-SUM($D$7:D707))*(((2*Worksheets!$G$44*(1-Worksheets!$G$44)*Worksheets!$AD$29)+(Worksheets!$G$44^2*Worksheets!$AD$29^2))/Worksheets!$G$45),0)</f>
        <v>#VALUE!</v>
      </c>
      <c r="E708" s="90" t="e">
        <f>IF(Worksheets!$V$24&gt;=A708,(Worksheets!$G$45-SUM($E$7:E707))*((Worksheets!$G$44^3*Worksheets!$AD$29^3+3*Worksheets!$G$44^2*(1-Worksheets!$G$44)*Worksheets!$AD$29^2+3*Worksheets!$G$44*(1-Worksheets!$G$44)^2*Worksheets!$AD$29)/Worksheets!$G$45),0)</f>
        <v>#VALUE!</v>
      </c>
      <c r="F708" s="90" t="e">
        <f>IF(Worksheets!$V$24&gt;=A708,(Worksheets!$G$45-SUM($F$7:F707))*((Worksheets!$G$44^4*Worksheets!$AD$29^4+4*Worksheets!$G$44^3*(1-Worksheets!$G$44)*Worksheets!$AD$29^3+6*Worksheets!$G$44^2*(1-Worksheets!$G$44)^2*Worksheets!$AD$29^2+4*Worksheets!$G$44*(1-Worksheets!$G$44^3)*Worksheets!$AD$29)/Worksheets!$G$45),0)</f>
        <v>#VALUE!</v>
      </c>
      <c r="G708" s="90" t="str">
        <f>IF(Worksheets!$D$45='Yield Calculations'!$C$4,'Yield Calculations'!B708*'Yield Calculations'!C708,IF(Worksheets!$D$45='Yield Calculations'!$D$4,'Yield Calculations'!B708*'Yield Calculations'!D708,IF(Worksheets!$D$45='Yield Calculations'!$E$4,'Yield Calculations'!B708*'Yield Calculations'!E708,IF(Worksheets!$D$45='Yield Calculations'!$F$4,'Yield Calculations'!B708*'Yield Calculations'!F708,"Too Many Lanes"))))</f>
        <v>Too Many Lanes</v>
      </c>
      <c r="H708" s="90" t="str">
        <f>IF(Worksheets!$D$45='Yield Calculations'!$C$4,'Yield Calculations'!C708,IF(Worksheets!$D$45='Yield Calculations'!$D$4,'Yield Calculations'!D708,IF(Worksheets!$D$45='Yield Calculations'!$E$4,'Yield Calculations'!E708,IF(Worksheets!$D$45='Yield Calculations'!$F$4,'Yield Calculations'!F708,"Too Many Lanes"))))</f>
        <v>Too Many Lanes</v>
      </c>
      <c r="K708" s="83">
        <v>701</v>
      </c>
      <c r="L708" s="83" t="e">
        <f>Worksheets!$X$24*(K708-0.5)</f>
        <v>#VALUE!</v>
      </c>
      <c r="M708" s="90" t="e">
        <f>IF(Worksheets!$AA$24&gt;=K708,Worksheets!$L$45*Worksheets!$AD$29*(1-Worksheets!$AD$29)^('Yield Calculations'!K708-1),0)</f>
        <v>#VALUE!</v>
      </c>
      <c r="N708" s="90" t="e">
        <f>IF(Worksheets!$AA$24&gt;=K708,(Worksheets!$L$45-SUM($N$7:N707))*(((2*Worksheets!$L$44*(1-Worksheets!$L$44)*Worksheets!$AD$29)+(Worksheets!$L$44^2*Worksheets!$AD$29^2))/Worksheets!$L$45),0)</f>
        <v>#VALUE!</v>
      </c>
      <c r="O708" s="90" t="e">
        <f>IF(Worksheets!$AA$24&gt;=K708,(Worksheets!$L$45-SUM($O$7:O707))*((Worksheets!$L$44^3*Worksheets!$AD$29^3+3*Worksheets!$L$44^2*(1-Worksheets!$L$44)*Worksheets!$AD$29^2+3*Worksheets!$L$44*(1-Worksheets!$L$44)^2*Worksheets!$AD$29)/Worksheets!$L$45),0)</f>
        <v>#VALUE!</v>
      </c>
      <c r="P708" s="90" t="e">
        <f>IF(Worksheets!$AA$24&gt;=K708,(Worksheets!$L$45-SUM($P$7:P707))*((Worksheets!$L$44^4*Worksheets!$AD$29^4+4*Worksheets!$L$44^3*(1-Worksheets!$L$44)*Worksheets!$AD$29^3+6*Worksheets!$L$44^2*(1-Worksheets!$L$44)^2*Worksheets!$AD$29^2+4*Worksheets!$L$44*(1-Worksheets!$L$44^3)*Worksheets!$AD$29)/Worksheets!$L$45),0)</f>
        <v>#VALUE!</v>
      </c>
      <c r="Q708" s="90" t="str">
        <f>IF(Worksheets!$I$45='Yield Calculations'!$M$4,'Yield Calculations'!L708*'Yield Calculations'!M708,IF(Worksheets!$I$45='Yield Calculations'!$N$4,'Yield Calculations'!L708*'Yield Calculations'!N708,IF(Worksheets!$I$45='Yield Calculations'!$O$4,'Yield Calculations'!L708*'Yield Calculations'!O708,IF(Worksheets!$I$45='Yield Calculations'!$P$4,'Yield Calculations'!L708*'Yield Calculations'!P708,"Too Many Lanes"))))</f>
        <v>Too Many Lanes</v>
      </c>
      <c r="R708" s="90" t="str">
        <f>IF(Worksheets!$I$45='Yield Calculations'!$M$4,'Yield Calculations'!M708,IF(Worksheets!$I$45='Yield Calculations'!$N$4,'Yield Calculations'!N708,IF(Worksheets!$I$45='Yield Calculations'!$O$4,'Yield Calculations'!O708,IF(Worksheets!$I$45='Yield Calculations'!$P$4,'Yield Calculations'!P708,"Too Many Lanes"))))</f>
        <v>Too Many Lanes</v>
      </c>
    </row>
    <row r="709" spans="1:18">
      <c r="A709" s="83">
        <f t="shared" si="10"/>
        <v>702</v>
      </c>
      <c r="B709" s="83" t="e">
        <f>Worksheets!$S$24*(A709-0.5)</f>
        <v>#VALUE!</v>
      </c>
      <c r="C709" s="90" t="e">
        <f>IF(Worksheets!$V$24&gt;=A709,Worksheets!$G$45*Worksheets!$AD$29*(1-Worksheets!$AD$29)^('Yield Calculations'!A709-1),0)</f>
        <v>#VALUE!</v>
      </c>
      <c r="D709" s="90" t="e">
        <f>IF(Worksheets!$V$24&gt;=A709,(Worksheets!$G$45-SUM($D$7:D708))*(((2*Worksheets!$G$44*(1-Worksheets!$G$44)*Worksheets!$AD$29)+(Worksheets!$G$44^2*Worksheets!$AD$29^2))/Worksheets!$G$45),0)</f>
        <v>#VALUE!</v>
      </c>
      <c r="E709" s="90" t="e">
        <f>IF(Worksheets!$V$24&gt;=A709,(Worksheets!$G$45-SUM($E$7:E708))*((Worksheets!$G$44^3*Worksheets!$AD$29^3+3*Worksheets!$G$44^2*(1-Worksheets!$G$44)*Worksheets!$AD$29^2+3*Worksheets!$G$44*(1-Worksheets!$G$44)^2*Worksheets!$AD$29)/Worksheets!$G$45),0)</f>
        <v>#VALUE!</v>
      </c>
      <c r="F709" s="90" t="e">
        <f>IF(Worksheets!$V$24&gt;=A709,(Worksheets!$G$45-SUM($F$7:F708))*((Worksheets!$G$44^4*Worksheets!$AD$29^4+4*Worksheets!$G$44^3*(1-Worksheets!$G$44)*Worksheets!$AD$29^3+6*Worksheets!$G$44^2*(1-Worksheets!$G$44)^2*Worksheets!$AD$29^2+4*Worksheets!$G$44*(1-Worksheets!$G$44^3)*Worksheets!$AD$29)/Worksheets!$G$45),0)</f>
        <v>#VALUE!</v>
      </c>
      <c r="G709" s="90" t="str">
        <f>IF(Worksheets!$D$45='Yield Calculations'!$C$4,'Yield Calculations'!B709*'Yield Calculations'!C709,IF(Worksheets!$D$45='Yield Calculations'!$D$4,'Yield Calculations'!B709*'Yield Calculations'!D709,IF(Worksheets!$D$45='Yield Calculations'!$E$4,'Yield Calculations'!B709*'Yield Calculations'!E709,IF(Worksheets!$D$45='Yield Calculations'!$F$4,'Yield Calculations'!B709*'Yield Calculations'!F709,"Too Many Lanes"))))</f>
        <v>Too Many Lanes</v>
      </c>
      <c r="H709" s="90" t="str">
        <f>IF(Worksheets!$D$45='Yield Calculations'!$C$4,'Yield Calculations'!C709,IF(Worksheets!$D$45='Yield Calculations'!$D$4,'Yield Calculations'!D709,IF(Worksheets!$D$45='Yield Calculations'!$E$4,'Yield Calculations'!E709,IF(Worksheets!$D$45='Yield Calculations'!$F$4,'Yield Calculations'!F709,"Too Many Lanes"))))</f>
        <v>Too Many Lanes</v>
      </c>
      <c r="K709" s="83">
        <v>702</v>
      </c>
      <c r="L709" s="83" t="e">
        <f>Worksheets!$X$24*(K709-0.5)</f>
        <v>#VALUE!</v>
      </c>
      <c r="M709" s="90" t="e">
        <f>IF(Worksheets!$AA$24&gt;=K709,Worksheets!$L$45*Worksheets!$AD$29*(1-Worksheets!$AD$29)^('Yield Calculations'!K709-1),0)</f>
        <v>#VALUE!</v>
      </c>
      <c r="N709" s="90" t="e">
        <f>IF(Worksheets!$AA$24&gt;=K709,(Worksheets!$L$45-SUM($N$7:N708))*(((2*Worksheets!$L$44*(1-Worksheets!$L$44)*Worksheets!$AD$29)+(Worksheets!$L$44^2*Worksheets!$AD$29^2))/Worksheets!$L$45),0)</f>
        <v>#VALUE!</v>
      </c>
      <c r="O709" s="90" t="e">
        <f>IF(Worksheets!$AA$24&gt;=K709,(Worksheets!$L$45-SUM($O$7:O708))*((Worksheets!$L$44^3*Worksheets!$AD$29^3+3*Worksheets!$L$44^2*(1-Worksheets!$L$44)*Worksheets!$AD$29^2+3*Worksheets!$L$44*(1-Worksheets!$L$44)^2*Worksheets!$AD$29)/Worksheets!$L$45),0)</f>
        <v>#VALUE!</v>
      </c>
      <c r="P709" s="90" t="e">
        <f>IF(Worksheets!$AA$24&gt;=K709,(Worksheets!$L$45-SUM($P$7:P708))*((Worksheets!$L$44^4*Worksheets!$AD$29^4+4*Worksheets!$L$44^3*(1-Worksheets!$L$44)*Worksheets!$AD$29^3+6*Worksheets!$L$44^2*(1-Worksheets!$L$44)^2*Worksheets!$AD$29^2+4*Worksheets!$L$44*(1-Worksheets!$L$44^3)*Worksheets!$AD$29)/Worksheets!$L$45),0)</f>
        <v>#VALUE!</v>
      </c>
      <c r="Q709" s="90" t="str">
        <f>IF(Worksheets!$I$45='Yield Calculations'!$M$4,'Yield Calculations'!L709*'Yield Calculations'!M709,IF(Worksheets!$I$45='Yield Calculations'!$N$4,'Yield Calculations'!L709*'Yield Calculations'!N709,IF(Worksheets!$I$45='Yield Calculations'!$O$4,'Yield Calculations'!L709*'Yield Calculations'!O709,IF(Worksheets!$I$45='Yield Calculations'!$P$4,'Yield Calculations'!L709*'Yield Calculations'!P709,"Too Many Lanes"))))</f>
        <v>Too Many Lanes</v>
      </c>
      <c r="R709" s="90" t="str">
        <f>IF(Worksheets!$I$45='Yield Calculations'!$M$4,'Yield Calculations'!M709,IF(Worksheets!$I$45='Yield Calculations'!$N$4,'Yield Calculations'!N709,IF(Worksheets!$I$45='Yield Calculations'!$O$4,'Yield Calculations'!O709,IF(Worksheets!$I$45='Yield Calculations'!$P$4,'Yield Calculations'!P709,"Too Many Lanes"))))</f>
        <v>Too Many Lanes</v>
      </c>
    </row>
    <row r="710" spans="1:18">
      <c r="A710" s="83">
        <f t="shared" si="10"/>
        <v>703</v>
      </c>
      <c r="B710" s="83" t="e">
        <f>Worksheets!$S$24*(A710-0.5)</f>
        <v>#VALUE!</v>
      </c>
      <c r="C710" s="90" t="e">
        <f>IF(Worksheets!$V$24&gt;=A710,Worksheets!$G$45*Worksheets!$AD$29*(1-Worksheets!$AD$29)^('Yield Calculations'!A710-1),0)</f>
        <v>#VALUE!</v>
      </c>
      <c r="D710" s="90" t="e">
        <f>IF(Worksheets!$V$24&gt;=A710,(Worksheets!$G$45-SUM($D$7:D709))*(((2*Worksheets!$G$44*(1-Worksheets!$G$44)*Worksheets!$AD$29)+(Worksheets!$G$44^2*Worksheets!$AD$29^2))/Worksheets!$G$45),0)</f>
        <v>#VALUE!</v>
      </c>
      <c r="E710" s="90" t="e">
        <f>IF(Worksheets!$V$24&gt;=A710,(Worksheets!$G$45-SUM($E$7:E709))*((Worksheets!$G$44^3*Worksheets!$AD$29^3+3*Worksheets!$G$44^2*(1-Worksheets!$G$44)*Worksheets!$AD$29^2+3*Worksheets!$G$44*(1-Worksheets!$G$44)^2*Worksheets!$AD$29)/Worksheets!$G$45),0)</f>
        <v>#VALUE!</v>
      </c>
      <c r="F710" s="90" t="e">
        <f>IF(Worksheets!$V$24&gt;=A710,(Worksheets!$G$45-SUM($F$7:F709))*((Worksheets!$G$44^4*Worksheets!$AD$29^4+4*Worksheets!$G$44^3*(1-Worksheets!$G$44)*Worksheets!$AD$29^3+6*Worksheets!$G$44^2*(1-Worksheets!$G$44)^2*Worksheets!$AD$29^2+4*Worksheets!$G$44*(1-Worksheets!$G$44^3)*Worksheets!$AD$29)/Worksheets!$G$45),0)</f>
        <v>#VALUE!</v>
      </c>
      <c r="G710" s="90" t="str">
        <f>IF(Worksheets!$D$45='Yield Calculations'!$C$4,'Yield Calculations'!B710*'Yield Calculations'!C710,IF(Worksheets!$D$45='Yield Calculations'!$D$4,'Yield Calculations'!B710*'Yield Calculations'!D710,IF(Worksheets!$D$45='Yield Calculations'!$E$4,'Yield Calculations'!B710*'Yield Calculations'!E710,IF(Worksheets!$D$45='Yield Calculations'!$F$4,'Yield Calculations'!B710*'Yield Calculations'!F710,"Too Many Lanes"))))</f>
        <v>Too Many Lanes</v>
      </c>
      <c r="H710" s="90" t="str">
        <f>IF(Worksheets!$D$45='Yield Calculations'!$C$4,'Yield Calculations'!C710,IF(Worksheets!$D$45='Yield Calculations'!$D$4,'Yield Calculations'!D710,IF(Worksheets!$D$45='Yield Calculations'!$E$4,'Yield Calculations'!E710,IF(Worksheets!$D$45='Yield Calculations'!$F$4,'Yield Calculations'!F710,"Too Many Lanes"))))</f>
        <v>Too Many Lanes</v>
      </c>
      <c r="K710" s="83">
        <v>703</v>
      </c>
      <c r="L710" s="83" t="e">
        <f>Worksheets!$X$24*(K710-0.5)</f>
        <v>#VALUE!</v>
      </c>
      <c r="M710" s="90" t="e">
        <f>IF(Worksheets!$AA$24&gt;=K710,Worksheets!$L$45*Worksheets!$AD$29*(1-Worksheets!$AD$29)^('Yield Calculations'!K710-1),0)</f>
        <v>#VALUE!</v>
      </c>
      <c r="N710" s="90" t="e">
        <f>IF(Worksheets!$AA$24&gt;=K710,(Worksheets!$L$45-SUM($N$7:N709))*(((2*Worksheets!$L$44*(1-Worksheets!$L$44)*Worksheets!$AD$29)+(Worksheets!$L$44^2*Worksheets!$AD$29^2))/Worksheets!$L$45),0)</f>
        <v>#VALUE!</v>
      </c>
      <c r="O710" s="90" t="e">
        <f>IF(Worksheets!$AA$24&gt;=K710,(Worksheets!$L$45-SUM($O$7:O709))*((Worksheets!$L$44^3*Worksheets!$AD$29^3+3*Worksheets!$L$44^2*(1-Worksheets!$L$44)*Worksheets!$AD$29^2+3*Worksheets!$L$44*(1-Worksheets!$L$44)^2*Worksheets!$AD$29)/Worksheets!$L$45),0)</f>
        <v>#VALUE!</v>
      </c>
      <c r="P710" s="90" t="e">
        <f>IF(Worksheets!$AA$24&gt;=K710,(Worksheets!$L$45-SUM($P$7:P709))*((Worksheets!$L$44^4*Worksheets!$AD$29^4+4*Worksheets!$L$44^3*(1-Worksheets!$L$44)*Worksheets!$AD$29^3+6*Worksheets!$L$44^2*(1-Worksheets!$L$44)^2*Worksheets!$AD$29^2+4*Worksheets!$L$44*(1-Worksheets!$L$44^3)*Worksheets!$AD$29)/Worksheets!$L$45),0)</f>
        <v>#VALUE!</v>
      </c>
      <c r="Q710" s="90" t="str">
        <f>IF(Worksheets!$I$45='Yield Calculations'!$M$4,'Yield Calculations'!L710*'Yield Calculations'!M710,IF(Worksheets!$I$45='Yield Calculations'!$N$4,'Yield Calculations'!L710*'Yield Calculations'!N710,IF(Worksheets!$I$45='Yield Calculations'!$O$4,'Yield Calculations'!L710*'Yield Calculations'!O710,IF(Worksheets!$I$45='Yield Calculations'!$P$4,'Yield Calculations'!L710*'Yield Calculations'!P710,"Too Many Lanes"))))</f>
        <v>Too Many Lanes</v>
      </c>
      <c r="R710" s="90" t="str">
        <f>IF(Worksheets!$I$45='Yield Calculations'!$M$4,'Yield Calculations'!M710,IF(Worksheets!$I$45='Yield Calculations'!$N$4,'Yield Calculations'!N710,IF(Worksheets!$I$45='Yield Calculations'!$O$4,'Yield Calculations'!O710,IF(Worksheets!$I$45='Yield Calculations'!$P$4,'Yield Calculations'!P710,"Too Many Lanes"))))</f>
        <v>Too Many Lanes</v>
      </c>
    </row>
    <row r="711" spans="1:18">
      <c r="A711" s="83">
        <f t="shared" si="10"/>
        <v>704</v>
      </c>
      <c r="B711" s="83" t="e">
        <f>Worksheets!$S$24*(A711-0.5)</f>
        <v>#VALUE!</v>
      </c>
      <c r="C711" s="90" t="e">
        <f>IF(Worksheets!$V$24&gt;=A711,Worksheets!$G$45*Worksheets!$AD$29*(1-Worksheets!$AD$29)^('Yield Calculations'!A711-1),0)</f>
        <v>#VALUE!</v>
      </c>
      <c r="D711" s="90" t="e">
        <f>IF(Worksheets!$V$24&gt;=A711,(Worksheets!$G$45-SUM($D$7:D710))*(((2*Worksheets!$G$44*(1-Worksheets!$G$44)*Worksheets!$AD$29)+(Worksheets!$G$44^2*Worksheets!$AD$29^2))/Worksheets!$G$45),0)</f>
        <v>#VALUE!</v>
      </c>
      <c r="E711" s="90" t="e">
        <f>IF(Worksheets!$V$24&gt;=A711,(Worksheets!$G$45-SUM($E$7:E710))*((Worksheets!$G$44^3*Worksheets!$AD$29^3+3*Worksheets!$G$44^2*(1-Worksheets!$G$44)*Worksheets!$AD$29^2+3*Worksheets!$G$44*(1-Worksheets!$G$44)^2*Worksheets!$AD$29)/Worksheets!$G$45),0)</f>
        <v>#VALUE!</v>
      </c>
      <c r="F711" s="90" t="e">
        <f>IF(Worksheets!$V$24&gt;=A711,(Worksheets!$G$45-SUM($F$7:F710))*((Worksheets!$G$44^4*Worksheets!$AD$29^4+4*Worksheets!$G$44^3*(1-Worksheets!$G$44)*Worksheets!$AD$29^3+6*Worksheets!$G$44^2*(1-Worksheets!$G$44)^2*Worksheets!$AD$29^2+4*Worksheets!$G$44*(1-Worksheets!$G$44^3)*Worksheets!$AD$29)/Worksheets!$G$45),0)</f>
        <v>#VALUE!</v>
      </c>
      <c r="G711" s="90" t="str">
        <f>IF(Worksheets!$D$45='Yield Calculations'!$C$4,'Yield Calculations'!B711*'Yield Calculations'!C711,IF(Worksheets!$D$45='Yield Calculations'!$D$4,'Yield Calculations'!B711*'Yield Calculations'!D711,IF(Worksheets!$D$45='Yield Calculations'!$E$4,'Yield Calculations'!B711*'Yield Calculations'!E711,IF(Worksheets!$D$45='Yield Calculations'!$F$4,'Yield Calculations'!B711*'Yield Calculations'!F711,"Too Many Lanes"))))</f>
        <v>Too Many Lanes</v>
      </c>
      <c r="H711" s="90" t="str">
        <f>IF(Worksheets!$D$45='Yield Calculations'!$C$4,'Yield Calculations'!C711,IF(Worksheets!$D$45='Yield Calculations'!$D$4,'Yield Calculations'!D711,IF(Worksheets!$D$45='Yield Calculations'!$E$4,'Yield Calculations'!E711,IF(Worksheets!$D$45='Yield Calculations'!$F$4,'Yield Calculations'!F711,"Too Many Lanes"))))</f>
        <v>Too Many Lanes</v>
      </c>
      <c r="K711" s="83">
        <v>704</v>
      </c>
      <c r="L711" s="83" t="e">
        <f>Worksheets!$X$24*(K711-0.5)</f>
        <v>#VALUE!</v>
      </c>
      <c r="M711" s="90" t="e">
        <f>IF(Worksheets!$AA$24&gt;=K711,Worksheets!$L$45*Worksheets!$AD$29*(1-Worksheets!$AD$29)^('Yield Calculations'!K711-1),0)</f>
        <v>#VALUE!</v>
      </c>
      <c r="N711" s="90" t="e">
        <f>IF(Worksheets!$AA$24&gt;=K711,(Worksheets!$L$45-SUM($N$7:N710))*(((2*Worksheets!$L$44*(1-Worksheets!$L$44)*Worksheets!$AD$29)+(Worksheets!$L$44^2*Worksheets!$AD$29^2))/Worksheets!$L$45),0)</f>
        <v>#VALUE!</v>
      </c>
      <c r="O711" s="90" t="e">
        <f>IF(Worksheets!$AA$24&gt;=K711,(Worksheets!$L$45-SUM($O$7:O710))*((Worksheets!$L$44^3*Worksheets!$AD$29^3+3*Worksheets!$L$44^2*(1-Worksheets!$L$44)*Worksheets!$AD$29^2+3*Worksheets!$L$44*(1-Worksheets!$L$44)^2*Worksheets!$AD$29)/Worksheets!$L$45),0)</f>
        <v>#VALUE!</v>
      </c>
      <c r="P711" s="90" t="e">
        <f>IF(Worksheets!$AA$24&gt;=K711,(Worksheets!$L$45-SUM($P$7:P710))*((Worksheets!$L$44^4*Worksheets!$AD$29^4+4*Worksheets!$L$44^3*(1-Worksheets!$L$44)*Worksheets!$AD$29^3+6*Worksheets!$L$44^2*(1-Worksheets!$L$44)^2*Worksheets!$AD$29^2+4*Worksheets!$L$44*(1-Worksheets!$L$44^3)*Worksheets!$AD$29)/Worksheets!$L$45),0)</f>
        <v>#VALUE!</v>
      </c>
      <c r="Q711" s="90" t="str">
        <f>IF(Worksheets!$I$45='Yield Calculations'!$M$4,'Yield Calculations'!L711*'Yield Calculations'!M711,IF(Worksheets!$I$45='Yield Calculations'!$N$4,'Yield Calculations'!L711*'Yield Calculations'!N711,IF(Worksheets!$I$45='Yield Calculations'!$O$4,'Yield Calculations'!L711*'Yield Calculations'!O711,IF(Worksheets!$I$45='Yield Calculations'!$P$4,'Yield Calculations'!L711*'Yield Calculations'!P711,"Too Many Lanes"))))</f>
        <v>Too Many Lanes</v>
      </c>
      <c r="R711" s="90" t="str">
        <f>IF(Worksheets!$I$45='Yield Calculations'!$M$4,'Yield Calculations'!M711,IF(Worksheets!$I$45='Yield Calculations'!$N$4,'Yield Calculations'!N711,IF(Worksheets!$I$45='Yield Calculations'!$O$4,'Yield Calculations'!O711,IF(Worksheets!$I$45='Yield Calculations'!$P$4,'Yield Calculations'!P711,"Too Many Lanes"))))</f>
        <v>Too Many Lanes</v>
      </c>
    </row>
    <row r="712" spans="1:18">
      <c r="A712" s="83">
        <f t="shared" si="10"/>
        <v>705</v>
      </c>
      <c r="B712" s="83" t="e">
        <f>Worksheets!$S$24*(A712-0.5)</f>
        <v>#VALUE!</v>
      </c>
      <c r="C712" s="90" t="e">
        <f>IF(Worksheets!$V$24&gt;=A712,Worksheets!$G$45*Worksheets!$AD$29*(1-Worksheets!$AD$29)^('Yield Calculations'!A712-1),0)</f>
        <v>#VALUE!</v>
      </c>
      <c r="D712" s="90" t="e">
        <f>IF(Worksheets!$V$24&gt;=A712,(Worksheets!$G$45-SUM($D$7:D711))*(((2*Worksheets!$G$44*(1-Worksheets!$G$44)*Worksheets!$AD$29)+(Worksheets!$G$44^2*Worksheets!$AD$29^2))/Worksheets!$G$45),0)</f>
        <v>#VALUE!</v>
      </c>
      <c r="E712" s="90" t="e">
        <f>IF(Worksheets!$V$24&gt;=A712,(Worksheets!$G$45-SUM($E$7:E711))*((Worksheets!$G$44^3*Worksheets!$AD$29^3+3*Worksheets!$G$44^2*(1-Worksheets!$G$44)*Worksheets!$AD$29^2+3*Worksheets!$G$44*(1-Worksheets!$G$44)^2*Worksheets!$AD$29)/Worksheets!$G$45),0)</f>
        <v>#VALUE!</v>
      </c>
      <c r="F712" s="90" t="e">
        <f>IF(Worksheets!$V$24&gt;=A712,(Worksheets!$G$45-SUM($F$7:F711))*((Worksheets!$G$44^4*Worksheets!$AD$29^4+4*Worksheets!$G$44^3*(1-Worksheets!$G$44)*Worksheets!$AD$29^3+6*Worksheets!$G$44^2*(1-Worksheets!$G$44)^2*Worksheets!$AD$29^2+4*Worksheets!$G$44*(1-Worksheets!$G$44^3)*Worksheets!$AD$29)/Worksheets!$G$45),0)</f>
        <v>#VALUE!</v>
      </c>
      <c r="G712" s="90" t="str">
        <f>IF(Worksheets!$D$45='Yield Calculations'!$C$4,'Yield Calculations'!B712*'Yield Calculations'!C712,IF(Worksheets!$D$45='Yield Calculations'!$D$4,'Yield Calculations'!B712*'Yield Calculations'!D712,IF(Worksheets!$D$45='Yield Calculations'!$E$4,'Yield Calculations'!B712*'Yield Calculations'!E712,IF(Worksheets!$D$45='Yield Calculations'!$F$4,'Yield Calculations'!B712*'Yield Calculations'!F712,"Too Many Lanes"))))</f>
        <v>Too Many Lanes</v>
      </c>
      <c r="H712" s="90" t="str">
        <f>IF(Worksheets!$D$45='Yield Calculations'!$C$4,'Yield Calculations'!C712,IF(Worksheets!$D$45='Yield Calculations'!$D$4,'Yield Calculations'!D712,IF(Worksheets!$D$45='Yield Calculations'!$E$4,'Yield Calculations'!E712,IF(Worksheets!$D$45='Yield Calculations'!$F$4,'Yield Calculations'!F712,"Too Many Lanes"))))</f>
        <v>Too Many Lanes</v>
      </c>
      <c r="K712" s="83">
        <v>705</v>
      </c>
      <c r="L712" s="83" t="e">
        <f>Worksheets!$X$24*(K712-0.5)</f>
        <v>#VALUE!</v>
      </c>
      <c r="M712" s="90" t="e">
        <f>IF(Worksheets!$AA$24&gt;=K712,Worksheets!$L$45*Worksheets!$AD$29*(1-Worksheets!$AD$29)^('Yield Calculations'!K712-1),0)</f>
        <v>#VALUE!</v>
      </c>
      <c r="N712" s="90" t="e">
        <f>IF(Worksheets!$AA$24&gt;=K712,(Worksheets!$L$45-SUM($N$7:N711))*(((2*Worksheets!$L$44*(1-Worksheets!$L$44)*Worksheets!$AD$29)+(Worksheets!$L$44^2*Worksheets!$AD$29^2))/Worksheets!$L$45),0)</f>
        <v>#VALUE!</v>
      </c>
      <c r="O712" s="90" t="e">
        <f>IF(Worksheets!$AA$24&gt;=K712,(Worksheets!$L$45-SUM($O$7:O711))*((Worksheets!$L$44^3*Worksheets!$AD$29^3+3*Worksheets!$L$44^2*(1-Worksheets!$L$44)*Worksheets!$AD$29^2+3*Worksheets!$L$44*(1-Worksheets!$L$44)^2*Worksheets!$AD$29)/Worksheets!$L$45),0)</f>
        <v>#VALUE!</v>
      </c>
      <c r="P712" s="90" t="e">
        <f>IF(Worksheets!$AA$24&gt;=K712,(Worksheets!$L$45-SUM($P$7:P711))*((Worksheets!$L$44^4*Worksheets!$AD$29^4+4*Worksheets!$L$44^3*(1-Worksheets!$L$44)*Worksheets!$AD$29^3+6*Worksheets!$L$44^2*(1-Worksheets!$L$44)^2*Worksheets!$AD$29^2+4*Worksheets!$L$44*(1-Worksheets!$L$44^3)*Worksheets!$AD$29)/Worksheets!$L$45),0)</f>
        <v>#VALUE!</v>
      </c>
      <c r="Q712" s="90" t="str">
        <f>IF(Worksheets!$I$45='Yield Calculations'!$M$4,'Yield Calculations'!L712*'Yield Calculations'!M712,IF(Worksheets!$I$45='Yield Calculations'!$N$4,'Yield Calculations'!L712*'Yield Calculations'!N712,IF(Worksheets!$I$45='Yield Calculations'!$O$4,'Yield Calculations'!L712*'Yield Calculations'!O712,IF(Worksheets!$I$45='Yield Calculations'!$P$4,'Yield Calculations'!L712*'Yield Calculations'!P712,"Too Many Lanes"))))</f>
        <v>Too Many Lanes</v>
      </c>
      <c r="R712" s="90" t="str">
        <f>IF(Worksheets!$I$45='Yield Calculations'!$M$4,'Yield Calculations'!M712,IF(Worksheets!$I$45='Yield Calculations'!$N$4,'Yield Calculations'!N712,IF(Worksheets!$I$45='Yield Calculations'!$O$4,'Yield Calculations'!O712,IF(Worksheets!$I$45='Yield Calculations'!$P$4,'Yield Calculations'!P712,"Too Many Lanes"))))</f>
        <v>Too Many Lanes</v>
      </c>
    </row>
    <row r="713" spans="1:18">
      <c r="A713" s="83">
        <f t="shared" ref="A713:A776" si="11">A712+1</f>
        <v>706</v>
      </c>
      <c r="B713" s="83" t="e">
        <f>Worksheets!$S$24*(A713-0.5)</f>
        <v>#VALUE!</v>
      </c>
      <c r="C713" s="90" t="e">
        <f>IF(Worksheets!$V$24&gt;=A713,Worksheets!$G$45*Worksheets!$AD$29*(1-Worksheets!$AD$29)^('Yield Calculations'!A713-1),0)</f>
        <v>#VALUE!</v>
      </c>
      <c r="D713" s="90" t="e">
        <f>IF(Worksheets!$V$24&gt;=A713,(Worksheets!$G$45-SUM($D$7:D712))*(((2*Worksheets!$G$44*(1-Worksheets!$G$44)*Worksheets!$AD$29)+(Worksheets!$G$44^2*Worksheets!$AD$29^2))/Worksheets!$G$45),0)</f>
        <v>#VALUE!</v>
      </c>
      <c r="E713" s="90" t="e">
        <f>IF(Worksheets!$V$24&gt;=A713,(Worksheets!$G$45-SUM($E$7:E712))*((Worksheets!$G$44^3*Worksheets!$AD$29^3+3*Worksheets!$G$44^2*(1-Worksheets!$G$44)*Worksheets!$AD$29^2+3*Worksheets!$G$44*(1-Worksheets!$G$44)^2*Worksheets!$AD$29)/Worksheets!$G$45),0)</f>
        <v>#VALUE!</v>
      </c>
      <c r="F713" s="90" t="e">
        <f>IF(Worksheets!$V$24&gt;=A713,(Worksheets!$G$45-SUM($F$7:F712))*((Worksheets!$G$44^4*Worksheets!$AD$29^4+4*Worksheets!$G$44^3*(1-Worksheets!$G$44)*Worksheets!$AD$29^3+6*Worksheets!$G$44^2*(1-Worksheets!$G$44)^2*Worksheets!$AD$29^2+4*Worksheets!$G$44*(1-Worksheets!$G$44^3)*Worksheets!$AD$29)/Worksheets!$G$45),0)</f>
        <v>#VALUE!</v>
      </c>
      <c r="G713" s="90" t="str">
        <f>IF(Worksheets!$D$45='Yield Calculations'!$C$4,'Yield Calculations'!B713*'Yield Calculations'!C713,IF(Worksheets!$D$45='Yield Calculations'!$D$4,'Yield Calculations'!B713*'Yield Calculations'!D713,IF(Worksheets!$D$45='Yield Calculations'!$E$4,'Yield Calculations'!B713*'Yield Calculations'!E713,IF(Worksheets!$D$45='Yield Calculations'!$F$4,'Yield Calculations'!B713*'Yield Calculations'!F713,"Too Many Lanes"))))</f>
        <v>Too Many Lanes</v>
      </c>
      <c r="H713" s="90" t="str">
        <f>IF(Worksheets!$D$45='Yield Calculations'!$C$4,'Yield Calculations'!C713,IF(Worksheets!$D$45='Yield Calculations'!$D$4,'Yield Calculations'!D713,IF(Worksheets!$D$45='Yield Calculations'!$E$4,'Yield Calculations'!E713,IF(Worksheets!$D$45='Yield Calculations'!$F$4,'Yield Calculations'!F713,"Too Many Lanes"))))</f>
        <v>Too Many Lanes</v>
      </c>
      <c r="K713" s="83">
        <v>706</v>
      </c>
      <c r="L713" s="83" t="e">
        <f>Worksheets!$X$24*(K713-0.5)</f>
        <v>#VALUE!</v>
      </c>
      <c r="M713" s="90" t="e">
        <f>IF(Worksheets!$AA$24&gt;=K713,Worksheets!$L$45*Worksheets!$AD$29*(1-Worksheets!$AD$29)^('Yield Calculations'!K713-1),0)</f>
        <v>#VALUE!</v>
      </c>
      <c r="N713" s="90" t="e">
        <f>IF(Worksheets!$AA$24&gt;=K713,(Worksheets!$L$45-SUM($N$7:N712))*(((2*Worksheets!$L$44*(1-Worksheets!$L$44)*Worksheets!$AD$29)+(Worksheets!$L$44^2*Worksheets!$AD$29^2))/Worksheets!$L$45),0)</f>
        <v>#VALUE!</v>
      </c>
      <c r="O713" s="90" t="e">
        <f>IF(Worksheets!$AA$24&gt;=K713,(Worksheets!$L$45-SUM($O$7:O712))*((Worksheets!$L$44^3*Worksheets!$AD$29^3+3*Worksheets!$L$44^2*(1-Worksheets!$L$44)*Worksheets!$AD$29^2+3*Worksheets!$L$44*(1-Worksheets!$L$44)^2*Worksheets!$AD$29)/Worksheets!$L$45),0)</f>
        <v>#VALUE!</v>
      </c>
      <c r="P713" s="90" t="e">
        <f>IF(Worksheets!$AA$24&gt;=K713,(Worksheets!$L$45-SUM($P$7:P712))*((Worksheets!$L$44^4*Worksheets!$AD$29^4+4*Worksheets!$L$44^3*(1-Worksheets!$L$44)*Worksheets!$AD$29^3+6*Worksheets!$L$44^2*(1-Worksheets!$L$44)^2*Worksheets!$AD$29^2+4*Worksheets!$L$44*(1-Worksheets!$L$44^3)*Worksheets!$AD$29)/Worksheets!$L$45),0)</f>
        <v>#VALUE!</v>
      </c>
      <c r="Q713" s="90" t="str">
        <f>IF(Worksheets!$I$45='Yield Calculations'!$M$4,'Yield Calculations'!L713*'Yield Calculations'!M713,IF(Worksheets!$I$45='Yield Calculations'!$N$4,'Yield Calculations'!L713*'Yield Calculations'!N713,IF(Worksheets!$I$45='Yield Calculations'!$O$4,'Yield Calculations'!L713*'Yield Calculations'!O713,IF(Worksheets!$I$45='Yield Calculations'!$P$4,'Yield Calculations'!L713*'Yield Calculations'!P713,"Too Many Lanes"))))</f>
        <v>Too Many Lanes</v>
      </c>
      <c r="R713" s="90" t="str">
        <f>IF(Worksheets!$I$45='Yield Calculations'!$M$4,'Yield Calculations'!M713,IF(Worksheets!$I$45='Yield Calculations'!$N$4,'Yield Calculations'!N713,IF(Worksheets!$I$45='Yield Calculations'!$O$4,'Yield Calculations'!O713,IF(Worksheets!$I$45='Yield Calculations'!$P$4,'Yield Calculations'!P713,"Too Many Lanes"))))</f>
        <v>Too Many Lanes</v>
      </c>
    </row>
    <row r="714" spans="1:18">
      <c r="A714" s="83">
        <f t="shared" si="11"/>
        <v>707</v>
      </c>
      <c r="B714" s="83" t="e">
        <f>Worksheets!$S$24*(A714-0.5)</f>
        <v>#VALUE!</v>
      </c>
      <c r="C714" s="90" t="e">
        <f>IF(Worksheets!$V$24&gt;=A714,Worksheets!$G$45*Worksheets!$AD$29*(1-Worksheets!$AD$29)^('Yield Calculations'!A714-1),0)</f>
        <v>#VALUE!</v>
      </c>
      <c r="D714" s="90" t="e">
        <f>IF(Worksheets!$V$24&gt;=A714,(Worksheets!$G$45-SUM($D$7:D713))*(((2*Worksheets!$G$44*(1-Worksheets!$G$44)*Worksheets!$AD$29)+(Worksheets!$G$44^2*Worksheets!$AD$29^2))/Worksheets!$G$45),0)</f>
        <v>#VALUE!</v>
      </c>
      <c r="E714" s="90" t="e">
        <f>IF(Worksheets!$V$24&gt;=A714,(Worksheets!$G$45-SUM($E$7:E713))*((Worksheets!$G$44^3*Worksheets!$AD$29^3+3*Worksheets!$G$44^2*(1-Worksheets!$G$44)*Worksheets!$AD$29^2+3*Worksheets!$G$44*(1-Worksheets!$G$44)^2*Worksheets!$AD$29)/Worksheets!$G$45),0)</f>
        <v>#VALUE!</v>
      </c>
      <c r="F714" s="90" t="e">
        <f>IF(Worksheets!$V$24&gt;=A714,(Worksheets!$G$45-SUM($F$7:F713))*((Worksheets!$G$44^4*Worksheets!$AD$29^4+4*Worksheets!$G$44^3*(1-Worksheets!$G$44)*Worksheets!$AD$29^3+6*Worksheets!$G$44^2*(1-Worksheets!$G$44)^2*Worksheets!$AD$29^2+4*Worksheets!$G$44*(1-Worksheets!$G$44^3)*Worksheets!$AD$29)/Worksheets!$G$45),0)</f>
        <v>#VALUE!</v>
      </c>
      <c r="G714" s="90" t="str">
        <f>IF(Worksheets!$D$45='Yield Calculations'!$C$4,'Yield Calculations'!B714*'Yield Calculations'!C714,IF(Worksheets!$D$45='Yield Calculations'!$D$4,'Yield Calculations'!B714*'Yield Calculations'!D714,IF(Worksheets!$D$45='Yield Calculations'!$E$4,'Yield Calculations'!B714*'Yield Calculations'!E714,IF(Worksheets!$D$45='Yield Calculations'!$F$4,'Yield Calculations'!B714*'Yield Calculations'!F714,"Too Many Lanes"))))</f>
        <v>Too Many Lanes</v>
      </c>
      <c r="H714" s="90" t="str">
        <f>IF(Worksheets!$D$45='Yield Calculations'!$C$4,'Yield Calculations'!C714,IF(Worksheets!$D$45='Yield Calculations'!$D$4,'Yield Calculations'!D714,IF(Worksheets!$D$45='Yield Calculations'!$E$4,'Yield Calculations'!E714,IF(Worksheets!$D$45='Yield Calculations'!$F$4,'Yield Calculations'!F714,"Too Many Lanes"))))</f>
        <v>Too Many Lanes</v>
      </c>
      <c r="K714" s="83">
        <v>707</v>
      </c>
      <c r="L714" s="83" t="e">
        <f>Worksheets!$X$24*(K714-0.5)</f>
        <v>#VALUE!</v>
      </c>
      <c r="M714" s="90" t="e">
        <f>IF(Worksheets!$AA$24&gt;=K714,Worksheets!$L$45*Worksheets!$AD$29*(1-Worksheets!$AD$29)^('Yield Calculations'!K714-1),0)</f>
        <v>#VALUE!</v>
      </c>
      <c r="N714" s="90" t="e">
        <f>IF(Worksheets!$AA$24&gt;=K714,(Worksheets!$L$45-SUM($N$7:N713))*(((2*Worksheets!$L$44*(1-Worksheets!$L$44)*Worksheets!$AD$29)+(Worksheets!$L$44^2*Worksheets!$AD$29^2))/Worksheets!$L$45),0)</f>
        <v>#VALUE!</v>
      </c>
      <c r="O714" s="90" t="e">
        <f>IF(Worksheets!$AA$24&gt;=K714,(Worksheets!$L$45-SUM($O$7:O713))*((Worksheets!$L$44^3*Worksheets!$AD$29^3+3*Worksheets!$L$44^2*(1-Worksheets!$L$44)*Worksheets!$AD$29^2+3*Worksheets!$L$44*(1-Worksheets!$L$44)^2*Worksheets!$AD$29)/Worksheets!$L$45),0)</f>
        <v>#VALUE!</v>
      </c>
      <c r="P714" s="90" t="e">
        <f>IF(Worksheets!$AA$24&gt;=K714,(Worksheets!$L$45-SUM($P$7:P713))*((Worksheets!$L$44^4*Worksheets!$AD$29^4+4*Worksheets!$L$44^3*(1-Worksheets!$L$44)*Worksheets!$AD$29^3+6*Worksheets!$L$44^2*(1-Worksheets!$L$44)^2*Worksheets!$AD$29^2+4*Worksheets!$L$44*(1-Worksheets!$L$44^3)*Worksheets!$AD$29)/Worksheets!$L$45),0)</f>
        <v>#VALUE!</v>
      </c>
      <c r="Q714" s="90" t="str">
        <f>IF(Worksheets!$I$45='Yield Calculations'!$M$4,'Yield Calculations'!L714*'Yield Calculations'!M714,IF(Worksheets!$I$45='Yield Calculations'!$N$4,'Yield Calculations'!L714*'Yield Calculations'!N714,IF(Worksheets!$I$45='Yield Calculations'!$O$4,'Yield Calculations'!L714*'Yield Calculations'!O714,IF(Worksheets!$I$45='Yield Calculations'!$P$4,'Yield Calculations'!L714*'Yield Calculations'!P714,"Too Many Lanes"))))</f>
        <v>Too Many Lanes</v>
      </c>
      <c r="R714" s="90" t="str">
        <f>IF(Worksheets!$I$45='Yield Calculations'!$M$4,'Yield Calculations'!M714,IF(Worksheets!$I$45='Yield Calculations'!$N$4,'Yield Calculations'!N714,IF(Worksheets!$I$45='Yield Calculations'!$O$4,'Yield Calculations'!O714,IF(Worksheets!$I$45='Yield Calculations'!$P$4,'Yield Calculations'!P714,"Too Many Lanes"))))</f>
        <v>Too Many Lanes</v>
      </c>
    </row>
    <row r="715" spans="1:18">
      <c r="A715" s="83">
        <f t="shared" si="11"/>
        <v>708</v>
      </c>
      <c r="B715" s="83" t="e">
        <f>Worksheets!$S$24*(A715-0.5)</f>
        <v>#VALUE!</v>
      </c>
      <c r="C715" s="90" t="e">
        <f>IF(Worksheets!$V$24&gt;=A715,Worksheets!$G$45*Worksheets!$AD$29*(1-Worksheets!$AD$29)^('Yield Calculations'!A715-1),0)</f>
        <v>#VALUE!</v>
      </c>
      <c r="D715" s="90" t="e">
        <f>IF(Worksheets!$V$24&gt;=A715,(Worksheets!$G$45-SUM($D$7:D714))*(((2*Worksheets!$G$44*(1-Worksheets!$G$44)*Worksheets!$AD$29)+(Worksheets!$G$44^2*Worksheets!$AD$29^2))/Worksheets!$G$45),0)</f>
        <v>#VALUE!</v>
      </c>
      <c r="E715" s="90" t="e">
        <f>IF(Worksheets!$V$24&gt;=A715,(Worksheets!$G$45-SUM($E$7:E714))*((Worksheets!$G$44^3*Worksheets!$AD$29^3+3*Worksheets!$G$44^2*(1-Worksheets!$G$44)*Worksheets!$AD$29^2+3*Worksheets!$G$44*(1-Worksheets!$G$44)^2*Worksheets!$AD$29)/Worksheets!$G$45),0)</f>
        <v>#VALUE!</v>
      </c>
      <c r="F715" s="90" t="e">
        <f>IF(Worksheets!$V$24&gt;=A715,(Worksheets!$G$45-SUM($F$7:F714))*((Worksheets!$G$44^4*Worksheets!$AD$29^4+4*Worksheets!$G$44^3*(1-Worksheets!$G$44)*Worksheets!$AD$29^3+6*Worksheets!$G$44^2*(1-Worksheets!$G$44)^2*Worksheets!$AD$29^2+4*Worksheets!$G$44*(1-Worksheets!$G$44^3)*Worksheets!$AD$29)/Worksheets!$G$45),0)</f>
        <v>#VALUE!</v>
      </c>
      <c r="G715" s="90" t="str">
        <f>IF(Worksheets!$D$45='Yield Calculations'!$C$4,'Yield Calculations'!B715*'Yield Calculations'!C715,IF(Worksheets!$D$45='Yield Calculations'!$D$4,'Yield Calculations'!B715*'Yield Calculations'!D715,IF(Worksheets!$D$45='Yield Calculations'!$E$4,'Yield Calculations'!B715*'Yield Calculations'!E715,IF(Worksheets!$D$45='Yield Calculations'!$F$4,'Yield Calculations'!B715*'Yield Calculations'!F715,"Too Many Lanes"))))</f>
        <v>Too Many Lanes</v>
      </c>
      <c r="H715" s="90" t="str">
        <f>IF(Worksheets!$D$45='Yield Calculations'!$C$4,'Yield Calculations'!C715,IF(Worksheets!$D$45='Yield Calculations'!$D$4,'Yield Calculations'!D715,IF(Worksheets!$D$45='Yield Calculations'!$E$4,'Yield Calculations'!E715,IF(Worksheets!$D$45='Yield Calculations'!$F$4,'Yield Calculations'!F715,"Too Many Lanes"))))</f>
        <v>Too Many Lanes</v>
      </c>
      <c r="K715" s="83">
        <v>708</v>
      </c>
      <c r="L715" s="83" t="e">
        <f>Worksheets!$X$24*(K715-0.5)</f>
        <v>#VALUE!</v>
      </c>
      <c r="M715" s="90" t="e">
        <f>IF(Worksheets!$AA$24&gt;=K715,Worksheets!$L$45*Worksheets!$AD$29*(1-Worksheets!$AD$29)^('Yield Calculations'!K715-1),0)</f>
        <v>#VALUE!</v>
      </c>
      <c r="N715" s="90" t="e">
        <f>IF(Worksheets!$AA$24&gt;=K715,(Worksheets!$L$45-SUM($N$7:N714))*(((2*Worksheets!$L$44*(1-Worksheets!$L$44)*Worksheets!$AD$29)+(Worksheets!$L$44^2*Worksheets!$AD$29^2))/Worksheets!$L$45),0)</f>
        <v>#VALUE!</v>
      </c>
      <c r="O715" s="90" t="e">
        <f>IF(Worksheets!$AA$24&gt;=K715,(Worksheets!$L$45-SUM($O$7:O714))*((Worksheets!$L$44^3*Worksheets!$AD$29^3+3*Worksheets!$L$44^2*(1-Worksheets!$L$44)*Worksheets!$AD$29^2+3*Worksheets!$L$44*(1-Worksheets!$L$44)^2*Worksheets!$AD$29)/Worksheets!$L$45),0)</f>
        <v>#VALUE!</v>
      </c>
      <c r="P715" s="90" t="e">
        <f>IF(Worksheets!$AA$24&gt;=K715,(Worksheets!$L$45-SUM($P$7:P714))*((Worksheets!$L$44^4*Worksheets!$AD$29^4+4*Worksheets!$L$44^3*(1-Worksheets!$L$44)*Worksheets!$AD$29^3+6*Worksheets!$L$44^2*(1-Worksheets!$L$44)^2*Worksheets!$AD$29^2+4*Worksheets!$L$44*(1-Worksheets!$L$44^3)*Worksheets!$AD$29)/Worksheets!$L$45),0)</f>
        <v>#VALUE!</v>
      </c>
      <c r="Q715" s="90" t="str">
        <f>IF(Worksheets!$I$45='Yield Calculations'!$M$4,'Yield Calculations'!L715*'Yield Calculations'!M715,IF(Worksheets!$I$45='Yield Calculations'!$N$4,'Yield Calculations'!L715*'Yield Calculations'!N715,IF(Worksheets!$I$45='Yield Calculations'!$O$4,'Yield Calculations'!L715*'Yield Calculations'!O715,IF(Worksheets!$I$45='Yield Calculations'!$P$4,'Yield Calculations'!L715*'Yield Calculations'!P715,"Too Many Lanes"))))</f>
        <v>Too Many Lanes</v>
      </c>
      <c r="R715" s="90" t="str">
        <f>IF(Worksheets!$I$45='Yield Calculations'!$M$4,'Yield Calculations'!M715,IF(Worksheets!$I$45='Yield Calculations'!$N$4,'Yield Calculations'!N715,IF(Worksheets!$I$45='Yield Calculations'!$O$4,'Yield Calculations'!O715,IF(Worksheets!$I$45='Yield Calculations'!$P$4,'Yield Calculations'!P715,"Too Many Lanes"))))</f>
        <v>Too Many Lanes</v>
      </c>
    </row>
    <row r="716" spans="1:18">
      <c r="A716" s="83">
        <f t="shared" si="11"/>
        <v>709</v>
      </c>
      <c r="B716" s="83" t="e">
        <f>Worksheets!$S$24*(A716-0.5)</f>
        <v>#VALUE!</v>
      </c>
      <c r="C716" s="90" t="e">
        <f>IF(Worksheets!$V$24&gt;=A716,Worksheets!$G$45*Worksheets!$AD$29*(1-Worksheets!$AD$29)^('Yield Calculations'!A716-1),0)</f>
        <v>#VALUE!</v>
      </c>
      <c r="D716" s="90" t="e">
        <f>IF(Worksheets!$V$24&gt;=A716,(Worksheets!$G$45-SUM($D$7:D715))*(((2*Worksheets!$G$44*(1-Worksheets!$G$44)*Worksheets!$AD$29)+(Worksheets!$G$44^2*Worksheets!$AD$29^2))/Worksheets!$G$45),0)</f>
        <v>#VALUE!</v>
      </c>
      <c r="E716" s="90" t="e">
        <f>IF(Worksheets!$V$24&gt;=A716,(Worksheets!$G$45-SUM($E$7:E715))*((Worksheets!$G$44^3*Worksheets!$AD$29^3+3*Worksheets!$G$44^2*(1-Worksheets!$G$44)*Worksheets!$AD$29^2+3*Worksheets!$G$44*(1-Worksheets!$G$44)^2*Worksheets!$AD$29)/Worksheets!$G$45),0)</f>
        <v>#VALUE!</v>
      </c>
      <c r="F716" s="90" t="e">
        <f>IF(Worksheets!$V$24&gt;=A716,(Worksheets!$G$45-SUM($F$7:F715))*((Worksheets!$G$44^4*Worksheets!$AD$29^4+4*Worksheets!$G$44^3*(1-Worksheets!$G$44)*Worksheets!$AD$29^3+6*Worksheets!$G$44^2*(1-Worksheets!$G$44)^2*Worksheets!$AD$29^2+4*Worksheets!$G$44*(1-Worksheets!$G$44^3)*Worksheets!$AD$29)/Worksheets!$G$45),0)</f>
        <v>#VALUE!</v>
      </c>
      <c r="G716" s="90" t="str">
        <f>IF(Worksheets!$D$45='Yield Calculations'!$C$4,'Yield Calculations'!B716*'Yield Calculations'!C716,IF(Worksheets!$D$45='Yield Calculations'!$D$4,'Yield Calculations'!B716*'Yield Calculations'!D716,IF(Worksheets!$D$45='Yield Calculations'!$E$4,'Yield Calculations'!B716*'Yield Calculations'!E716,IF(Worksheets!$D$45='Yield Calculations'!$F$4,'Yield Calculations'!B716*'Yield Calculations'!F716,"Too Many Lanes"))))</f>
        <v>Too Many Lanes</v>
      </c>
      <c r="H716" s="90" t="str">
        <f>IF(Worksheets!$D$45='Yield Calculations'!$C$4,'Yield Calculations'!C716,IF(Worksheets!$D$45='Yield Calculations'!$D$4,'Yield Calculations'!D716,IF(Worksheets!$D$45='Yield Calculations'!$E$4,'Yield Calculations'!E716,IF(Worksheets!$D$45='Yield Calculations'!$F$4,'Yield Calculations'!F716,"Too Many Lanes"))))</f>
        <v>Too Many Lanes</v>
      </c>
      <c r="K716" s="83">
        <v>709</v>
      </c>
      <c r="L716" s="83" t="e">
        <f>Worksheets!$X$24*(K716-0.5)</f>
        <v>#VALUE!</v>
      </c>
      <c r="M716" s="90" t="e">
        <f>IF(Worksheets!$AA$24&gt;=K716,Worksheets!$L$45*Worksheets!$AD$29*(1-Worksheets!$AD$29)^('Yield Calculations'!K716-1),0)</f>
        <v>#VALUE!</v>
      </c>
      <c r="N716" s="90" t="e">
        <f>IF(Worksheets!$AA$24&gt;=K716,(Worksheets!$L$45-SUM($N$7:N715))*(((2*Worksheets!$L$44*(1-Worksheets!$L$44)*Worksheets!$AD$29)+(Worksheets!$L$44^2*Worksheets!$AD$29^2))/Worksheets!$L$45),0)</f>
        <v>#VALUE!</v>
      </c>
      <c r="O716" s="90" t="e">
        <f>IF(Worksheets!$AA$24&gt;=K716,(Worksheets!$L$45-SUM($O$7:O715))*((Worksheets!$L$44^3*Worksheets!$AD$29^3+3*Worksheets!$L$44^2*(1-Worksheets!$L$44)*Worksheets!$AD$29^2+3*Worksheets!$L$44*(1-Worksheets!$L$44)^2*Worksheets!$AD$29)/Worksheets!$L$45),0)</f>
        <v>#VALUE!</v>
      </c>
      <c r="P716" s="90" t="e">
        <f>IF(Worksheets!$AA$24&gt;=K716,(Worksheets!$L$45-SUM($P$7:P715))*((Worksheets!$L$44^4*Worksheets!$AD$29^4+4*Worksheets!$L$44^3*(1-Worksheets!$L$44)*Worksheets!$AD$29^3+6*Worksheets!$L$44^2*(1-Worksheets!$L$44)^2*Worksheets!$AD$29^2+4*Worksheets!$L$44*(1-Worksheets!$L$44^3)*Worksheets!$AD$29)/Worksheets!$L$45),0)</f>
        <v>#VALUE!</v>
      </c>
      <c r="Q716" s="90" t="str">
        <f>IF(Worksheets!$I$45='Yield Calculations'!$M$4,'Yield Calculations'!L716*'Yield Calculations'!M716,IF(Worksheets!$I$45='Yield Calculations'!$N$4,'Yield Calculations'!L716*'Yield Calculations'!N716,IF(Worksheets!$I$45='Yield Calculations'!$O$4,'Yield Calculations'!L716*'Yield Calculations'!O716,IF(Worksheets!$I$45='Yield Calculations'!$P$4,'Yield Calculations'!L716*'Yield Calculations'!P716,"Too Many Lanes"))))</f>
        <v>Too Many Lanes</v>
      </c>
      <c r="R716" s="90" t="str">
        <f>IF(Worksheets!$I$45='Yield Calculations'!$M$4,'Yield Calculations'!M716,IF(Worksheets!$I$45='Yield Calculations'!$N$4,'Yield Calculations'!N716,IF(Worksheets!$I$45='Yield Calculations'!$O$4,'Yield Calculations'!O716,IF(Worksheets!$I$45='Yield Calculations'!$P$4,'Yield Calculations'!P716,"Too Many Lanes"))))</f>
        <v>Too Many Lanes</v>
      </c>
    </row>
    <row r="717" spans="1:18">
      <c r="A717" s="83">
        <f t="shared" si="11"/>
        <v>710</v>
      </c>
      <c r="B717" s="83" t="e">
        <f>Worksheets!$S$24*(A717-0.5)</f>
        <v>#VALUE!</v>
      </c>
      <c r="C717" s="90" t="e">
        <f>IF(Worksheets!$V$24&gt;=A717,Worksheets!$G$45*Worksheets!$AD$29*(1-Worksheets!$AD$29)^('Yield Calculations'!A717-1),0)</f>
        <v>#VALUE!</v>
      </c>
      <c r="D717" s="90" t="e">
        <f>IF(Worksheets!$V$24&gt;=A717,(Worksheets!$G$45-SUM($D$7:D716))*(((2*Worksheets!$G$44*(1-Worksheets!$G$44)*Worksheets!$AD$29)+(Worksheets!$G$44^2*Worksheets!$AD$29^2))/Worksheets!$G$45),0)</f>
        <v>#VALUE!</v>
      </c>
      <c r="E717" s="90" t="e">
        <f>IF(Worksheets!$V$24&gt;=A717,(Worksheets!$G$45-SUM($E$7:E716))*((Worksheets!$G$44^3*Worksheets!$AD$29^3+3*Worksheets!$G$44^2*(1-Worksheets!$G$44)*Worksheets!$AD$29^2+3*Worksheets!$G$44*(1-Worksheets!$G$44)^2*Worksheets!$AD$29)/Worksheets!$G$45),0)</f>
        <v>#VALUE!</v>
      </c>
      <c r="F717" s="90" t="e">
        <f>IF(Worksheets!$V$24&gt;=A717,(Worksheets!$G$45-SUM($F$7:F716))*((Worksheets!$G$44^4*Worksheets!$AD$29^4+4*Worksheets!$G$44^3*(1-Worksheets!$G$44)*Worksheets!$AD$29^3+6*Worksheets!$G$44^2*(1-Worksheets!$G$44)^2*Worksheets!$AD$29^2+4*Worksheets!$G$44*(1-Worksheets!$G$44^3)*Worksheets!$AD$29)/Worksheets!$G$45),0)</f>
        <v>#VALUE!</v>
      </c>
      <c r="G717" s="90" t="str">
        <f>IF(Worksheets!$D$45='Yield Calculations'!$C$4,'Yield Calculations'!B717*'Yield Calculations'!C717,IF(Worksheets!$D$45='Yield Calculations'!$D$4,'Yield Calculations'!B717*'Yield Calculations'!D717,IF(Worksheets!$D$45='Yield Calculations'!$E$4,'Yield Calculations'!B717*'Yield Calculations'!E717,IF(Worksheets!$D$45='Yield Calculations'!$F$4,'Yield Calculations'!B717*'Yield Calculations'!F717,"Too Many Lanes"))))</f>
        <v>Too Many Lanes</v>
      </c>
      <c r="H717" s="90" t="str">
        <f>IF(Worksheets!$D$45='Yield Calculations'!$C$4,'Yield Calculations'!C717,IF(Worksheets!$D$45='Yield Calculations'!$D$4,'Yield Calculations'!D717,IF(Worksheets!$D$45='Yield Calculations'!$E$4,'Yield Calculations'!E717,IF(Worksheets!$D$45='Yield Calculations'!$F$4,'Yield Calculations'!F717,"Too Many Lanes"))))</f>
        <v>Too Many Lanes</v>
      </c>
      <c r="K717" s="83">
        <v>710</v>
      </c>
      <c r="L717" s="83" t="e">
        <f>Worksheets!$X$24*(K717-0.5)</f>
        <v>#VALUE!</v>
      </c>
      <c r="M717" s="90" t="e">
        <f>IF(Worksheets!$AA$24&gt;=K717,Worksheets!$L$45*Worksheets!$AD$29*(1-Worksheets!$AD$29)^('Yield Calculations'!K717-1),0)</f>
        <v>#VALUE!</v>
      </c>
      <c r="N717" s="90" t="e">
        <f>IF(Worksheets!$AA$24&gt;=K717,(Worksheets!$L$45-SUM($N$7:N716))*(((2*Worksheets!$L$44*(1-Worksheets!$L$44)*Worksheets!$AD$29)+(Worksheets!$L$44^2*Worksheets!$AD$29^2))/Worksheets!$L$45),0)</f>
        <v>#VALUE!</v>
      </c>
      <c r="O717" s="90" t="e">
        <f>IF(Worksheets!$AA$24&gt;=K717,(Worksheets!$L$45-SUM($O$7:O716))*((Worksheets!$L$44^3*Worksheets!$AD$29^3+3*Worksheets!$L$44^2*(1-Worksheets!$L$44)*Worksheets!$AD$29^2+3*Worksheets!$L$44*(1-Worksheets!$L$44)^2*Worksheets!$AD$29)/Worksheets!$L$45),0)</f>
        <v>#VALUE!</v>
      </c>
      <c r="P717" s="90" t="e">
        <f>IF(Worksheets!$AA$24&gt;=K717,(Worksheets!$L$45-SUM($P$7:P716))*((Worksheets!$L$44^4*Worksheets!$AD$29^4+4*Worksheets!$L$44^3*(1-Worksheets!$L$44)*Worksheets!$AD$29^3+6*Worksheets!$L$44^2*(1-Worksheets!$L$44)^2*Worksheets!$AD$29^2+4*Worksheets!$L$44*(1-Worksheets!$L$44^3)*Worksheets!$AD$29)/Worksheets!$L$45),0)</f>
        <v>#VALUE!</v>
      </c>
      <c r="Q717" s="90" t="str">
        <f>IF(Worksheets!$I$45='Yield Calculations'!$M$4,'Yield Calculations'!L717*'Yield Calculations'!M717,IF(Worksheets!$I$45='Yield Calculations'!$N$4,'Yield Calculations'!L717*'Yield Calculations'!N717,IF(Worksheets!$I$45='Yield Calculations'!$O$4,'Yield Calculations'!L717*'Yield Calculations'!O717,IF(Worksheets!$I$45='Yield Calculations'!$P$4,'Yield Calculations'!L717*'Yield Calculations'!P717,"Too Many Lanes"))))</f>
        <v>Too Many Lanes</v>
      </c>
      <c r="R717" s="90" t="str">
        <f>IF(Worksheets!$I$45='Yield Calculations'!$M$4,'Yield Calculations'!M717,IF(Worksheets!$I$45='Yield Calculations'!$N$4,'Yield Calculations'!N717,IF(Worksheets!$I$45='Yield Calculations'!$O$4,'Yield Calculations'!O717,IF(Worksheets!$I$45='Yield Calculations'!$P$4,'Yield Calculations'!P717,"Too Many Lanes"))))</f>
        <v>Too Many Lanes</v>
      </c>
    </row>
    <row r="718" spans="1:18">
      <c r="A718" s="83">
        <f t="shared" si="11"/>
        <v>711</v>
      </c>
      <c r="B718" s="83" t="e">
        <f>Worksheets!$S$24*(A718-0.5)</f>
        <v>#VALUE!</v>
      </c>
      <c r="C718" s="90" t="e">
        <f>IF(Worksheets!$V$24&gt;=A718,Worksheets!$G$45*Worksheets!$AD$29*(1-Worksheets!$AD$29)^('Yield Calculations'!A718-1),0)</f>
        <v>#VALUE!</v>
      </c>
      <c r="D718" s="90" t="e">
        <f>IF(Worksheets!$V$24&gt;=A718,(Worksheets!$G$45-SUM($D$7:D717))*(((2*Worksheets!$G$44*(1-Worksheets!$G$44)*Worksheets!$AD$29)+(Worksheets!$G$44^2*Worksheets!$AD$29^2))/Worksheets!$G$45),0)</f>
        <v>#VALUE!</v>
      </c>
      <c r="E718" s="90" t="e">
        <f>IF(Worksheets!$V$24&gt;=A718,(Worksheets!$G$45-SUM($E$7:E717))*((Worksheets!$G$44^3*Worksheets!$AD$29^3+3*Worksheets!$G$44^2*(1-Worksheets!$G$44)*Worksheets!$AD$29^2+3*Worksheets!$G$44*(1-Worksheets!$G$44)^2*Worksheets!$AD$29)/Worksheets!$G$45),0)</f>
        <v>#VALUE!</v>
      </c>
      <c r="F718" s="90" t="e">
        <f>IF(Worksheets!$V$24&gt;=A718,(Worksheets!$G$45-SUM($F$7:F717))*((Worksheets!$G$44^4*Worksheets!$AD$29^4+4*Worksheets!$G$44^3*(1-Worksheets!$G$44)*Worksheets!$AD$29^3+6*Worksheets!$G$44^2*(1-Worksheets!$G$44)^2*Worksheets!$AD$29^2+4*Worksheets!$G$44*(1-Worksheets!$G$44^3)*Worksheets!$AD$29)/Worksheets!$G$45),0)</f>
        <v>#VALUE!</v>
      </c>
      <c r="G718" s="90" t="str">
        <f>IF(Worksheets!$D$45='Yield Calculations'!$C$4,'Yield Calculations'!B718*'Yield Calculations'!C718,IF(Worksheets!$D$45='Yield Calculations'!$D$4,'Yield Calculations'!B718*'Yield Calculations'!D718,IF(Worksheets!$D$45='Yield Calculations'!$E$4,'Yield Calculations'!B718*'Yield Calculations'!E718,IF(Worksheets!$D$45='Yield Calculations'!$F$4,'Yield Calculations'!B718*'Yield Calculations'!F718,"Too Many Lanes"))))</f>
        <v>Too Many Lanes</v>
      </c>
      <c r="H718" s="90" t="str">
        <f>IF(Worksheets!$D$45='Yield Calculations'!$C$4,'Yield Calculations'!C718,IF(Worksheets!$D$45='Yield Calculations'!$D$4,'Yield Calculations'!D718,IF(Worksheets!$D$45='Yield Calculations'!$E$4,'Yield Calculations'!E718,IF(Worksheets!$D$45='Yield Calculations'!$F$4,'Yield Calculations'!F718,"Too Many Lanes"))))</f>
        <v>Too Many Lanes</v>
      </c>
      <c r="K718" s="83">
        <v>711</v>
      </c>
      <c r="L718" s="83" t="e">
        <f>Worksheets!$X$24*(K718-0.5)</f>
        <v>#VALUE!</v>
      </c>
      <c r="M718" s="90" t="e">
        <f>IF(Worksheets!$AA$24&gt;=K718,Worksheets!$L$45*Worksheets!$AD$29*(1-Worksheets!$AD$29)^('Yield Calculations'!K718-1),0)</f>
        <v>#VALUE!</v>
      </c>
      <c r="N718" s="90" t="e">
        <f>IF(Worksheets!$AA$24&gt;=K718,(Worksheets!$L$45-SUM($N$7:N717))*(((2*Worksheets!$L$44*(1-Worksheets!$L$44)*Worksheets!$AD$29)+(Worksheets!$L$44^2*Worksheets!$AD$29^2))/Worksheets!$L$45),0)</f>
        <v>#VALUE!</v>
      </c>
      <c r="O718" s="90" t="e">
        <f>IF(Worksheets!$AA$24&gt;=K718,(Worksheets!$L$45-SUM($O$7:O717))*((Worksheets!$L$44^3*Worksheets!$AD$29^3+3*Worksheets!$L$44^2*(1-Worksheets!$L$44)*Worksheets!$AD$29^2+3*Worksheets!$L$44*(1-Worksheets!$L$44)^2*Worksheets!$AD$29)/Worksheets!$L$45),0)</f>
        <v>#VALUE!</v>
      </c>
      <c r="P718" s="90" t="e">
        <f>IF(Worksheets!$AA$24&gt;=K718,(Worksheets!$L$45-SUM($P$7:P717))*((Worksheets!$L$44^4*Worksheets!$AD$29^4+4*Worksheets!$L$44^3*(1-Worksheets!$L$44)*Worksheets!$AD$29^3+6*Worksheets!$L$44^2*(1-Worksheets!$L$44)^2*Worksheets!$AD$29^2+4*Worksheets!$L$44*(1-Worksheets!$L$44^3)*Worksheets!$AD$29)/Worksheets!$L$45),0)</f>
        <v>#VALUE!</v>
      </c>
      <c r="Q718" s="90" t="str">
        <f>IF(Worksheets!$I$45='Yield Calculations'!$M$4,'Yield Calculations'!L718*'Yield Calculations'!M718,IF(Worksheets!$I$45='Yield Calculations'!$N$4,'Yield Calculations'!L718*'Yield Calculations'!N718,IF(Worksheets!$I$45='Yield Calculations'!$O$4,'Yield Calculations'!L718*'Yield Calculations'!O718,IF(Worksheets!$I$45='Yield Calculations'!$P$4,'Yield Calculations'!L718*'Yield Calculations'!P718,"Too Many Lanes"))))</f>
        <v>Too Many Lanes</v>
      </c>
      <c r="R718" s="90" t="str">
        <f>IF(Worksheets!$I$45='Yield Calculations'!$M$4,'Yield Calculations'!M718,IF(Worksheets!$I$45='Yield Calculations'!$N$4,'Yield Calculations'!N718,IF(Worksheets!$I$45='Yield Calculations'!$O$4,'Yield Calculations'!O718,IF(Worksheets!$I$45='Yield Calculations'!$P$4,'Yield Calculations'!P718,"Too Many Lanes"))))</f>
        <v>Too Many Lanes</v>
      </c>
    </row>
    <row r="719" spans="1:18">
      <c r="A719" s="83">
        <f t="shared" si="11"/>
        <v>712</v>
      </c>
      <c r="B719" s="83" t="e">
        <f>Worksheets!$S$24*(A719-0.5)</f>
        <v>#VALUE!</v>
      </c>
      <c r="C719" s="90" t="e">
        <f>IF(Worksheets!$V$24&gt;=A719,Worksheets!$G$45*Worksheets!$AD$29*(1-Worksheets!$AD$29)^('Yield Calculations'!A719-1),0)</f>
        <v>#VALUE!</v>
      </c>
      <c r="D719" s="90" t="e">
        <f>IF(Worksheets!$V$24&gt;=A719,(Worksheets!$G$45-SUM($D$7:D718))*(((2*Worksheets!$G$44*(1-Worksheets!$G$44)*Worksheets!$AD$29)+(Worksheets!$G$44^2*Worksheets!$AD$29^2))/Worksheets!$G$45),0)</f>
        <v>#VALUE!</v>
      </c>
      <c r="E719" s="90" t="e">
        <f>IF(Worksheets!$V$24&gt;=A719,(Worksheets!$G$45-SUM($E$7:E718))*((Worksheets!$G$44^3*Worksheets!$AD$29^3+3*Worksheets!$G$44^2*(1-Worksheets!$G$44)*Worksheets!$AD$29^2+3*Worksheets!$G$44*(1-Worksheets!$G$44)^2*Worksheets!$AD$29)/Worksheets!$G$45),0)</f>
        <v>#VALUE!</v>
      </c>
      <c r="F719" s="90" t="e">
        <f>IF(Worksheets!$V$24&gt;=A719,(Worksheets!$G$45-SUM($F$7:F718))*((Worksheets!$G$44^4*Worksheets!$AD$29^4+4*Worksheets!$G$44^3*(1-Worksheets!$G$44)*Worksheets!$AD$29^3+6*Worksheets!$G$44^2*(1-Worksheets!$G$44)^2*Worksheets!$AD$29^2+4*Worksheets!$G$44*(1-Worksheets!$G$44^3)*Worksheets!$AD$29)/Worksheets!$G$45),0)</f>
        <v>#VALUE!</v>
      </c>
      <c r="G719" s="90" t="str">
        <f>IF(Worksheets!$D$45='Yield Calculations'!$C$4,'Yield Calculations'!B719*'Yield Calculations'!C719,IF(Worksheets!$D$45='Yield Calculations'!$D$4,'Yield Calculations'!B719*'Yield Calculations'!D719,IF(Worksheets!$D$45='Yield Calculations'!$E$4,'Yield Calculations'!B719*'Yield Calculations'!E719,IF(Worksheets!$D$45='Yield Calculations'!$F$4,'Yield Calculations'!B719*'Yield Calculations'!F719,"Too Many Lanes"))))</f>
        <v>Too Many Lanes</v>
      </c>
      <c r="H719" s="90" t="str">
        <f>IF(Worksheets!$D$45='Yield Calculations'!$C$4,'Yield Calculations'!C719,IF(Worksheets!$D$45='Yield Calculations'!$D$4,'Yield Calculations'!D719,IF(Worksheets!$D$45='Yield Calculations'!$E$4,'Yield Calculations'!E719,IF(Worksheets!$D$45='Yield Calculations'!$F$4,'Yield Calculations'!F719,"Too Many Lanes"))))</f>
        <v>Too Many Lanes</v>
      </c>
      <c r="K719" s="83">
        <v>712</v>
      </c>
      <c r="L719" s="83" t="e">
        <f>Worksheets!$X$24*(K719-0.5)</f>
        <v>#VALUE!</v>
      </c>
      <c r="M719" s="90" t="e">
        <f>IF(Worksheets!$AA$24&gt;=K719,Worksheets!$L$45*Worksheets!$AD$29*(1-Worksheets!$AD$29)^('Yield Calculations'!K719-1),0)</f>
        <v>#VALUE!</v>
      </c>
      <c r="N719" s="90" t="e">
        <f>IF(Worksheets!$AA$24&gt;=K719,(Worksheets!$L$45-SUM($N$7:N718))*(((2*Worksheets!$L$44*(1-Worksheets!$L$44)*Worksheets!$AD$29)+(Worksheets!$L$44^2*Worksheets!$AD$29^2))/Worksheets!$L$45),0)</f>
        <v>#VALUE!</v>
      </c>
      <c r="O719" s="90" t="e">
        <f>IF(Worksheets!$AA$24&gt;=K719,(Worksheets!$L$45-SUM($O$7:O718))*((Worksheets!$L$44^3*Worksheets!$AD$29^3+3*Worksheets!$L$44^2*(1-Worksheets!$L$44)*Worksheets!$AD$29^2+3*Worksheets!$L$44*(1-Worksheets!$L$44)^2*Worksheets!$AD$29)/Worksheets!$L$45),0)</f>
        <v>#VALUE!</v>
      </c>
      <c r="P719" s="90" t="e">
        <f>IF(Worksheets!$AA$24&gt;=K719,(Worksheets!$L$45-SUM($P$7:P718))*((Worksheets!$L$44^4*Worksheets!$AD$29^4+4*Worksheets!$L$44^3*(1-Worksheets!$L$44)*Worksheets!$AD$29^3+6*Worksheets!$L$44^2*(1-Worksheets!$L$44)^2*Worksheets!$AD$29^2+4*Worksheets!$L$44*(1-Worksheets!$L$44^3)*Worksheets!$AD$29)/Worksheets!$L$45),0)</f>
        <v>#VALUE!</v>
      </c>
      <c r="Q719" s="90" t="str">
        <f>IF(Worksheets!$I$45='Yield Calculations'!$M$4,'Yield Calculations'!L719*'Yield Calculations'!M719,IF(Worksheets!$I$45='Yield Calculations'!$N$4,'Yield Calculations'!L719*'Yield Calculations'!N719,IF(Worksheets!$I$45='Yield Calculations'!$O$4,'Yield Calculations'!L719*'Yield Calculations'!O719,IF(Worksheets!$I$45='Yield Calculations'!$P$4,'Yield Calculations'!L719*'Yield Calculations'!P719,"Too Many Lanes"))))</f>
        <v>Too Many Lanes</v>
      </c>
      <c r="R719" s="90" t="str">
        <f>IF(Worksheets!$I$45='Yield Calculations'!$M$4,'Yield Calculations'!M719,IF(Worksheets!$I$45='Yield Calculations'!$N$4,'Yield Calculations'!N719,IF(Worksheets!$I$45='Yield Calculations'!$O$4,'Yield Calculations'!O719,IF(Worksheets!$I$45='Yield Calculations'!$P$4,'Yield Calculations'!P719,"Too Many Lanes"))))</f>
        <v>Too Many Lanes</v>
      </c>
    </row>
    <row r="720" spans="1:18">
      <c r="A720" s="83">
        <f t="shared" si="11"/>
        <v>713</v>
      </c>
      <c r="B720" s="83" t="e">
        <f>Worksheets!$S$24*(A720-0.5)</f>
        <v>#VALUE!</v>
      </c>
      <c r="C720" s="90" t="e">
        <f>IF(Worksheets!$V$24&gt;=A720,Worksheets!$G$45*Worksheets!$AD$29*(1-Worksheets!$AD$29)^('Yield Calculations'!A720-1),0)</f>
        <v>#VALUE!</v>
      </c>
      <c r="D720" s="90" t="e">
        <f>IF(Worksheets!$V$24&gt;=A720,(Worksheets!$G$45-SUM($D$7:D719))*(((2*Worksheets!$G$44*(1-Worksheets!$G$44)*Worksheets!$AD$29)+(Worksheets!$G$44^2*Worksheets!$AD$29^2))/Worksheets!$G$45),0)</f>
        <v>#VALUE!</v>
      </c>
      <c r="E720" s="90" t="e">
        <f>IF(Worksheets!$V$24&gt;=A720,(Worksheets!$G$45-SUM($E$7:E719))*((Worksheets!$G$44^3*Worksheets!$AD$29^3+3*Worksheets!$G$44^2*(1-Worksheets!$G$44)*Worksheets!$AD$29^2+3*Worksheets!$G$44*(1-Worksheets!$G$44)^2*Worksheets!$AD$29)/Worksheets!$G$45),0)</f>
        <v>#VALUE!</v>
      </c>
      <c r="F720" s="90" t="e">
        <f>IF(Worksheets!$V$24&gt;=A720,(Worksheets!$G$45-SUM($F$7:F719))*((Worksheets!$G$44^4*Worksheets!$AD$29^4+4*Worksheets!$G$44^3*(1-Worksheets!$G$44)*Worksheets!$AD$29^3+6*Worksheets!$G$44^2*(1-Worksheets!$G$44)^2*Worksheets!$AD$29^2+4*Worksheets!$G$44*(1-Worksheets!$G$44^3)*Worksheets!$AD$29)/Worksheets!$G$45),0)</f>
        <v>#VALUE!</v>
      </c>
      <c r="G720" s="90" t="str">
        <f>IF(Worksheets!$D$45='Yield Calculations'!$C$4,'Yield Calculations'!B720*'Yield Calculations'!C720,IF(Worksheets!$D$45='Yield Calculations'!$D$4,'Yield Calculations'!B720*'Yield Calculations'!D720,IF(Worksheets!$D$45='Yield Calculations'!$E$4,'Yield Calculations'!B720*'Yield Calculations'!E720,IF(Worksheets!$D$45='Yield Calculations'!$F$4,'Yield Calculations'!B720*'Yield Calculations'!F720,"Too Many Lanes"))))</f>
        <v>Too Many Lanes</v>
      </c>
      <c r="H720" s="90" t="str">
        <f>IF(Worksheets!$D$45='Yield Calculations'!$C$4,'Yield Calculations'!C720,IF(Worksheets!$D$45='Yield Calculations'!$D$4,'Yield Calculations'!D720,IF(Worksheets!$D$45='Yield Calculations'!$E$4,'Yield Calculations'!E720,IF(Worksheets!$D$45='Yield Calculations'!$F$4,'Yield Calculations'!F720,"Too Many Lanes"))))</f>
        <v>Too Many Lanes</v>
      </c>
      <c r="K720" s="83">
        <v>713</v>
      </c>
      <c r="L720" s="83" t="e">
        <f>Worksheets!$X$24*(K720-0.5)</f>
        <v>#VALUE!</v>
      </c>
      <c r="M720" s="90" t="e">
        <f>IF(Worksheets!$AA$24&gt;=K720,Worksheets!$L$45*Worksheets!$AD$29*(1-Worksheets!$AD$29)^('Yield Calculations'!K720-1),0)</f>
        <v>#VALUE!</v>
      </c>
      <c r="N720" s="90" t="e">
        <f>IF(Worksheets!$AA$24&gt;=K720,(Worksheets!$L$45-SUM($N$7:N719))*(((2*Worksheets!$L$44*(1-Worksheets!$L$44)*Worksheets!$AD$29)+(Worksheets!$L$44^2*Worksheets!$AD$29^2))/Worksheets!$L$45),0)</f>
        <v>#VALUE!</v>
      </c>
      <c r="O720" s="90" t="e">
        <f>IF(Worksheets!$AA$24&gt;=K720,(Worksheets!$L$45-SUM($O$7:O719))*((Worksheets!$L$44^3*Worksheets!$AD$29^3+3*Worksheets!$L$44^2*(1-Worksheets!$L$44)*Worksheets!$AD$29^2+3*Worksheets!$L$44*(1-Worksheets!$L$44)^2*Worksheets!$AD$29)/Worksheets!$L$45),0)</f>
        <v>#VALUE!</v>
      </c>
      <c r="P720" s="90" t="e">
        <f>IF(Worksheets!$AA$24&gt;=K720,(Worksheets!$L$45-SUM($P$7:P719))*((Worksheets!$L$44^4*Worksheets!$AD$29^4+4*Worksheets!$L$44^3*(1-Worksheets!$L$44)*Worksheets!$AD$29^3+6*Worksheets!$L$44^2*(1-Worksheets!$L$44)^2*Worksheets!$AD$29^2+4*Worksheets!$L$44*(1-Worksheets!$L$44^3)*Worksheets!$AD$29)/Worksheets!$L$45),0)</f>
        <v>#VALUE!</v>
      </c>
      <c r="Q720" s="90" t="str">
        <f>IF(Worksheets!$I$45='Yield Calculations'!$M$4,'Yield Calculations'!L720*'Yield Calculations'!M720,IF(Worksheets!$I$45='Yield Calculations'!$N$4,'Yield Calculations'!L720*'Yield Calculations'!N720,IF(Worksheets!$I$45='Yield Calculations'!$O$4,'Yield Calculations'!L720*'Yield Calculations'!O720,IF(Worksheets!$I$45='Yield Calculations'!$P$4,'Yield Calculations'!L720*'Yield Calculations'!P720,"Too Many Lanes"))))</f>
        <v>Too Many Lanes</v>
      </c>
      <c r="R720" s="90" t="str">
        <f>IF(Worksheets!$I$45='Yield Calculations'!$M$4,'Yield Calculations'!M720,IF(Worksheets!$I$45='Yield Calculations'!$N$4,'Yield Calculations'!N720,IF(Worksheets!$I$45='Yield Calculations'!$O$4,'Yield Calculations'!O720,IF(Worksheets!$I$45='Yield Calculations'!$P$4,'Yield Calculations'!P720,"Too Many Lanes"))))</f>
        <v>Too Many Lanes</v>
      </c>
    </row>
    <row r="721" spans="1:18">
      <c r="A721" s="83">
        <f t="shared" si="11"/>
        <v>714</v>
      </c>
      <c r="B721" s="83" t="e">
        <f>Worksheets!$S$24*(A721-0.5)</f>
        <v>#VALUE!</v>
      </c>
      <c r="C721" s="90" t="e">
        <f>IF(Worksheets!$V$24&gt;=A721,Worksheets!$G$45*Worksheets!$AD$29*(1-Worksheets!$AD$29)^('Yield Calculations'!A721-1),0)</f>
        <v>#VALUE!</v>
      </c>
      <c r="D721" s="90" t="e">
        <f>IF(Worksheets!$V$24&gt;=A721,(Worksheets!$G$45-SUM($D$7:D720))*(((2*Worksheets!$G$44*(1-Worksheets!$G$44)*Worksheets!$AD$29)+(Worksheets!$G$44^2*Worksheets!$AD$29^2))/Worksheets!$G$45),0)</f>
        <v>#VALUE!</v>
      </c>
      <c r="E721" s="90" t="e">
        <f>IF(Worksheets!$V$24&gt;=A721,(Worksheets!$G$45-SUM($E$7:E720))*((Worksheets!$G$44^3*Worksheets!$AD$29^3+3*Worksheets!$G$44^2*(1-Worksheets!$G$44)*Worksheets!$AD$29^2+3*Worksheets!$G$44*(1-Worksheets!$G$44)^2*Worksheets!$AD$29)/Worksheets!$G$45),0)</f>
        <v>#VALUE!</v>
      </c>
      <c r="F721" s="90" t="e">
        <f>IF(Worksheets!$V$24&gt;=A721,(Worksheets!$G$45-SUM($F$7:F720))*((Worksheets!$G$44^4*Worksheets!$AD$29^4+4*Worksheets!$G$44^3*(1-Worksheets!$G$44)*Worksheets!$AD$29^3+6*Worksheets!$G$44^2*(1-Worksheets!$G$44)^2*Worksheets!$AD$29^2+4*Worksheets!$G$44*(1-Worksheets!$G$44^3)*Worksheets!$AD$29)/Worksheets!$G$45),0)</f>
        <v>#VALUE!</v>
      </c>
      <c r="G721" s="90" t="str">
        <f>IF(Worksheets!$D$45='Yield Calculations'!$C$4,'Yield Calculations'!B721*'Yield Calculations'!C721,IF(Worksheets!$D$45='Yield Calculations'!$D$4,'Yield Calculations'!B721*'Yield Calculations'!D721,IF(Worksheets!$D$45='Yield Calculations'!$E$4,'Yield Calculations'!B721*'Yield Calculations'!E721,IF(Worksheets!$D$45='Yield Calculations'!$F$4,'Yield Calculations'!B721*'Yield Calculations'!F721,"Too Many Lanes"))))</f>
        <v>Too Many Lanes</v>
      </c>
      <c r="H721" s="90" t="str">
        <f>IF(Worksheets!$D$45='Yield Calculations'!$C$4,'Yield Calculations'!C721,IF(Worksheets!$D$45='Yield Calculations'!$D$4,'Yield Calculations'!D721,IF(Worksheets!$D$45='Yield Calculations'!$E$4,'Yield Calculations'!E721,IF(Worksheets!$D$45='Yield Calculations'!$F$4,'Yield Calculations'!F721,"Too Many Lanes"))))</f>
        <v>Too Many Lanes</v>
      </c>
      <c r="K721" s="83">
        <v>714</v>
      </c>
      <c r="L721" s="83" t="e">
        <f>Worksheets!$X$24*(K721-0.5)</f>
        <v>#VALUE!</v>
      </c>
      <c r="M721" s="90" t="e">
        <f>IF(Worksheets!$AA$24&gt;=K721,Worksheets!$L$45*Worksheets!$AD$29*(1-Worksheets!$AD$29)^('Yield Calculations'!K721-1),0)</f>
        <v>#VALUE!</v>
      </c>
      <c r="N721" s="90" t="e">
        <f>IF(Worksheets!$AA$24&gt;=K721,(Worksheets!$L$45-SUM($N$7:N720))*(((2*Worksheets!$L$44*(1-Worksheets!$L$44)*Worksheets!$AD$29)+(Worksheets!$L$44^2*Worksheets!$AD$29^2))/Worksheets!$L$45),0)</f>
        <v>#VALUE!</v>
      </c>
      <c r="O721" s="90" t="e">
        <f>IF(Worksheets!$AA$24&gt;=K721,(Worksheets!$L$45-SUM($O$7:O720))*((Worksheets!$L$44^3*Worksheets!$AD$29^3+3*Worksheets!$L$44^2*(1-Worksheets!$L$44)*Worksheets!$AD$29^2+3*Worksheets!$L$44*(1-Worksheets!$L$44)^2*Worksheets!$AD$29)/Worksheets!$L$45),0)</f>
        <v>#VALUE!</v>
      </c>
      <c r="P721" s="90" t="e">
        <f>IF(Worksheets!$AA$24&gt;=K721,(Worksheets!$L$45-SUM($P$7:P720))*((Worksheets!$L$44^4*Worksheets!$AD$29^4+4*Worksheets!$L$44^3*(1-Worksheets!$L$44)*Worksheets!$AD$29^3+6*Worksheets!$L$44^2*(1-Worksheets!$L$44)^2*Worksheets!$AD$29^2+4*Worksheets!$L$44*(1-Worksheets!$L$44^3)*Worksheets!$AD$29)/Worksheets!$L$45),0)</f>
        <v>#VALUE!</v>
      </c>
      <c r="Q721" s="90" t="str">
        <f>IF(Worksheets!$I$45='Yield Calculations'!$M$4,'Yield Calculations'!L721*'Yield Calculations'!M721,IF(Worksheets!$I$45='Yield Calculations'!$N$4,'Yield Calculations'!L721*'Yield Calculations'!N721,IF(Worksheets!$I$45='Yield Calculations'!$O$4,'Yield Calculations'!L721*'Yield Calculations'!O721,IF(Worksheets!$I$45='Yield Calculations'!$P$4,'Yield Calculations'!L721*'Yield Calculations'!P721,"Too Many Lanes"))))</f>
        <v>Too Many Lanes</v>
      </c>
      <c r="R721" s="90" t="str">
        <f>IF(Worksheets!$I$45='Yield Calculations'!$M$4,'Yield Calculations'!M721,IF(Worksheets!$I$45='Yield Calculations'!$N$4,'Yield Calculations'!N721,IF(Worksheets!$I$45='Yield Calculations'!$O$4,'Yield Calculations'!O721,IF(Worksheets!$I$45='Yield Calculations'!$P$4,'Yield Calculations'!P721,"Too Many Lanes"))))</f>
        <v>Too Many Lanes</v>
      </c>
    </row>
    <row r="722" spans="1:18">
      <c r="A722" s="83">
        <f t="shared" si="11"/>
        <v>715</v>
      </c>
      <c r="B722" s="83" t="e">
        <f>Worksheets!$S$24*(A722-0.5)</f>
        <v>#VALUE!</v>
      </c>
      <c r="C722" s="90" t="e">
        <f>IF(Worksheets!$V$24&gt;=A722,Worksheets!$G$45*Worksheets!$AD$29*(1-Worksheets!$AD$29)^('Yield Calculations'!A722-1),0)</f>
        <v>#VALUE!</v>
      </c>
      <c r="D722" s="90" t="e">
        <f>IF(Worksheets!$V$24&gt;=A722,(Worksheets!$G$45-SUM($D$7:D721))*(((2*Worksheets!$G$44*(1-Worksheets!$G$44)*Worksheets!$AD$29)+(Worksheets!$G$44^2*Worksheets!$AD$29^2))/Worksheets!$G$45),0)</f>
        <v>#VALUE!</v>
      </c>
      <c r="E722" s="90" t="e">
        <f>IF(Worksheets!$V$24&gt;=A722,(Worksheets!$G$45-SUM($E$7:E721))*((Worksheets!$G$44^3*Worksheets!$AD$29^3+3*Worksheets!$G$44^2*(1-Worksheets!$G$44)*Worksheets!$AD$29^2+3*Worksheets!$G$44*(1-Worksheets!$G$44)^2*Worksheets!$AD$29)/Worksheets!$G$45),0)</f>
        <v>#VALUE!</v>
      </c>
      <c r="F722" s="90" t="e">
        <f>IF(Worksheets!$V$24&gt;=A722,(Worksheets!$G$45-SUM($F$7:F721))*((Worksheets!$G$44^4*Worksheets!$AD$29^4+4*Worksheets!$G$44^3*(1-Worksheets!$G$44)*Worksheets!$AD$29^3+6*Worksheets!$G$44^2*(1-Worksheets!$G$44)^2*Worksheets!$AD$29^2+4*Worksheets!$G$44*(1-Worksheets!$G$44^3)*Worksheets!$AD$29)/Worksheets!$G$45),0)</f>
        <v>#VALUE!</v>
      </c>
      <c r="G722" s="90" t="str">
        <f>IF(Worksheets!$D$45='Yield Calculations'!$C$4,'Yield Calculations'!B722*'Yield Calculations'!C722,IF(Worksheets!$D$45='Yield Calculations'!$D$4,'Yield Calculations'!B722*'Yield Calculations'!D722,IF(Worksheets!$D$45='Yield Calculations'!$E$4,'Yield Calculations'!B722*'Yield Calculations'!E722,IF(Worksheets!$D$45='Yield Calculations'!$F$4,'Yield Calculations'!B722*'Yield Calculations'!F722,"Too Many Lanes"))))</f>
        <v>Too Many Lanes</v>
      </c>
      <c r="H722" s="90" t="str">
        <f>IF(Worksheets!$D$45='Yield Calculations'!$C$4,'Yield Calculations'!C722,IF(Worksheets!$D$45='Yield Calculations'!$D$4,'Yield Calculations'!D722,IF(Worksheets!$D$45='Yield Calculations'!$E$4,'Yield Calculations'!E722,IF(Worksheets!$D$45='Yield Calculations'!$F$4,'Yield Calculations'!F722,"Too Many Lanes"))))</f>
        <v>Too Many Lanes</v>
      </c>
      <c r="K722" s="83">
        <v>715</v>
      </c>
      <c r="L722" s="83" t="e">
        <f>Worksheets!$X$24*(K722-0.5)</f>
        <v>#VALUE!</v>
      </c>
      <c r="M722" s="90" t="e">
        <f>IF(Worksheets!$AA$24&gt;=K722,Worksheets!$L$45*Worksheets!$AD$29*(1-Worksheets!$AD$29)^('Yield Calculations'!K722-1),0)</f>
        <v>#VALUE!</v>
      </c>
      <c r="N722" s="90" t="e">
        <f>IF(Worksheets!$AA$24&gt;=K722,(Worksheets!$L$45-SUM($N$7:N721))*(((2*Worksheets!$L$44*(1-Worksheets!$L$44)*Worksheets!$AD$29)+(Worksheets!$L$44^2*Worksheets!$AD$29^2))/Worksheets!$L$45),0)</f>
        <v>#VALUE!</v>
      </c>
      <c r="O722" s="90" t="e">
        <f>IF(Worksheets!$AA$24&gt;=K722,(Worksheets!$L$45-SUM($O$7:O721))*((Worksheets!$L$44^3*Worksheets!$AD$29^3+3*Worksheets!$L$44^2*(1-Worksheets!$L$44)*Worksheets!$AD$29^2+3*Worksheets!$L$44*(1-Worksheets!$L$44)^2*Worksheets!$AD$29)/Worksheets!$L$45),0)</f>
        <v>#VALUE!</v>
      </c>
      <c r="P722" s="90" t="e">
        <f>IF(Worksheets!$AA$24&gt;=K722,(Worksheets!$L$45-SUM($P$7:P721))*((Worksheets!$L$44^4*Worksheets!$AD$29^4+4*Worksheets!$L$44^3*(1-Worksheets!$L$44)*Worksheets!$AD$29^3+6*Worksheets!$L$44^2*(1-Worksheets!$L$44)^2*Worksheets!$AD$29^2+4*Worksheets!$L$44*(1-Worksheets!$L$44^3)*Worksheets!$AD$29)/Worksheets!$L$45),0)</f>
        <v>#VALUE!</v>
      </c>
      <c r="Q722" s="90" t="str">
        <f>IF(Worksheets!$I$45='Yield Calculations'!$M$4,'Yield Calculations'!L722*'Yield Calculations'!M722,IF(Worksheets!$I$45='Yield Calculations'!$N$4,'Yield Calculations'!L722*'Yield Calculations'!N722,IF(Worksheets!$I$45='Yield Calculations'!$O$4,'Yield Calculations'!L722*'Yield Calculations'!O722,IF(Worksheets!$I$45='Yield Calculations'!$P$4,'Yield Calculations'!L722*'Yield Calculations'!P722,"Too Many Lanes"))))</f>
        <v>Too Many Lanes</v>
      </c>
      <c r="R722" s="90" t="str">
        <f>IF(Worksheets!$I$45='Yield Calculations'!$M$4,'Yield Calculations'!M722,IF(Worksheets!$I$45='Yield Calculations'!$N$4,'Yield Calculations'!N722,IF(Worksheets!$I$45='Yield Calculations'!$O$4,'Yield Calculations'!O722,IF(Worksheets!$I$45='Yield Calculations'!$P$4,'Yield Calculations'!P722,"Too Many Lanes"))))</f>
        <v>Too Many Lanes</v>
      </c>
    </row>
    <row r="723" spans="1:18">
      <c r="A723" s="83">
        <f t="shared" si="11"/>
        <v>716</v>
      </c>
      <c r="B723" s="83" t="e">
        <f>Worksheets!$S$24*(A723-0.5)</f>
        <v>#VALUE!</v>
      </c>
      <c r="C723" s="90" t="e">
        <f>IF(Worksheets!$V$24&gt;=A723,Worksheets!$G$45*Worksheets!$AD$29*(1-Worksheets!$AD$29)^('Yield Calculations'!A723-1),0)</f>
        <v>#VALUE!</v>
      </c>
      <c r="D723" s="90" t="e">
        <f>IF(Worksheets!$V$24&gt;=A723,(Worksheets!$G$45-SUM($D$7:D722))*(((2*Worksheets!$G$44*(1-Worksheets!$G$44)*Worksheets!$AD$29)+(Worksheets!$G$44^2*Worksheets!$AD$29^2))/Worksheets!$G$45),0)</f>
        <v>#VALUE!</v>
      </c>
      <c r="E723" s="90" t="e">
        <f>IF(Worksheets!$V$24&gt;=A723,(Worksheets!$G$45-SUM($E$7:E722))*((Worksheets!$G$44^3*Worksheets!$AD$29^3+3*Worksheets!$G$44^2*(1-Worksheets!$G$44)*Worksheets!$AD$29^2+3*Worksheets!$G$44*(1-Worksheets!$G$44)^2*Worksheets!$AD$29)/Worksheets!$G$45),0)</f>
        <v>#VALUE!</v>
      </c>
      <c r="F723" s="90" t="e">
        <f>IF(Worksheets!$V$24&gt;=A723,(Worksheets!$G$45-SUM($F$7:F722))*((Worksheets!$G$44^4*Worksheets!$AD$29^4+4*Worksheets!$G$44^3*(1-Worksheets!$G$44)*Worksheets!$AD$29^3+6*Worksheets!$G$44^2*(1-Worksheets!$G$44)^2*Worksheets!$AD$29^2+4*Worksheets!$G$44*(1-Worksheets!$G$44^3)*Worksheets!$AD$29)/Worksheets!$G$45),0)</f>
        <v>#VALUE!</v>
      </c>
      <c r="G723" s="90" t="str">
        <f>IF(Worksheets!$D$45='Yield Calculations'!$C$4,'Yield Calculations'!B723*'Yield Calculations'!C723,IF(Worksheets!$D$45='Yield Calculations'!$D$4,'Yield Calculations'!B723*'Yield Calculations'!D723,IF(Worksheets!$D$45='Yield Calculations'!$E$4,'Yield Calculations'!B723*'Yield Calculations'!E723,IF(Worksheets!$D$45='Yield Calculations'!$F$4,'Yield Calculations'!B723*'Yield Calculations'!F723,"Too Many Lanes"))))</f>
        <v>Too Many Lanes</v>
      </c>
      <c r="H723" s="90" t="str">
        <f>IF(Worksheets!$D$45='Yield Calculations'!$C$4,'Yield Calculations'!C723,IF(Worksheets!$D$45='Yield Calculations'!$D$4,'Yield Calculations'!D723,IF(Worksheets!$D$45='Yield Calculations'!$E$4,'Yield Calculations'!E723,IF(Worksheets!$D$45='Yield Calculations'!$F$4,'Yield Calculations'!F723,"Too Many Lanes"))))</f>
        <v>Too Many Lanes</v>
      </c>
      <c r="K723" s="83">
        <v>716</v>
      </c>
      <c r="L723" s="83" t="e">
        <f>Worksheets!$X$24*(K723-0.5)</f>
        <v>#VALUE!</v>
      </c>
      <c r="M723" s="90" t="e">
        <f>IF(Worksheets!$AA$24&gt;=K723,Worksheets!$L$45*Worksheets!$AD$29*(1-Worksheets!$AD$29)^('Yield Calculations'!K723-1),0)</f>
        <v>#VALUE!</v>
      </c>
      <c r="N723" s="90" t="e">
        <f>IF(Worksheets!$AA$24&gt;=K723,(Worksheets!$L$45-SUM($N$7:N722))*(((2*Worksheets!$L$44*(1-Worksheets!$L$44)*Worksheets!$AD$29)+(Worksheets!$L$44^2*Worksheets!$AD$29^2))/Worksheets!$L$45),0)</f>
        <v>#VALUE!</v>
      </c>
      <c r="O723" s="90" t="e">
        <f>IF(Worksheets!$AA$24&gt;=K723,(Worksheets!$L$45-SUM($O$7:O722))*((Worksheets!$L$44^3*Worksheets!$AD$29^3+3*Worksheets!$L$44^2*(1-Worksheets!$L$44)*Worksheets!$AD$29^2+3*Worksheets!$L$44*(1-Worksheets!$L$44)^2*Worksheets!$AD$29)/Worksheets!$L$45),0)</f>
        <v>#VALUE!</v>
      </c>
      <c r="P723" s="90" t="e">
        <f>IF(Worksheets!$AA$24&gt;=K723,(Worksheets!$L$45-SUM($P$7:P722))*((Worksheets!$L$44^4*Worksheets!$AD$29^4+4*Worksheets!$L$44^3*(1-Worksheets!$L$44)*Worksheets!$AD$29^3+6*Worksheets!$L$44^2*(1-Worksheets!$L$44)^2*Worksheets!$AD$29^2+4*Worksheets!$L$44*(1-Worksheets!$L$44^3)*Worksheets!$AD$29)/Worksheets!$L$45),0)</f>
        <v>#VALUE!</v>
      </c>
      <c r="Q723" s="90" t="str">
        <f>IF(Worksheets!$I$45='Yield Calculations'!$M$4,'Yield Calculations'!L723*'Yield Calculations'!M723,IF(Worksheets!$I$45='Yield Calculations'!$N$4,'Yield Calculations'!L723*'Yield Calculations'!N723,IF(Worksheets!$I$45='Yield Calculations'!$O$4,'Yield Calculations'!L723*'Yield Calculations'!O723,IF(Worksheets!$I$45='Yield Calculations'!$P$4,'Yield Calculations'!L723*'Yield Calculations'!P723,"Too Many Lanes"))))</f>
        <v>Too Many Lanes</v>
      </c>
      <c r="R723" s="90" t="str">
        <f>IF(Worksheets!$I$45='Yield Calculations'!$M$4,'Yield Calculations'!M723,IF(Worksheets!$I$45='Yield Calculations'!$N$4,'Yield Calculations'!N723,IF(Worksheets!$I$45='Yield Calculations'!$O$4,'Yield Calculations'!O723,IF(Worksheets!$I$45='Yield Calculations'!$P$4,'Yield Calculations'!P723,"Too Many Lanes"))))</f>
        <v>Too Many Lanes</v>
      </c>
    </row>
    <row r="724" spans="1:18">
      <c r="A724" s="83">
        <f t="shared" si="11"/>
        <v>717</v>
      </c>
      <c r="B724" s="83" t="e">
        <f>Worksheets!$S$24*(A724-0.5)</f>
        <v>#VALUE!</v>
      </c>
      <c r="C724" s="90" t="e">
        <f>IF(Worksheets!$V$24&gt;=A724,Worksheets!$G$45*Worksheets!$AD$29*(1-Worksheets!$AD$29)^('Yield Calculations'!A724-1),0)</f>
        <v>#VALUE!</v>
      </c>
      <c r="D724" s="90" t="e">
        <f>IF(Worksheets!$V$24&gt;=A724,(Worksheets!$G$45-SUM($D$7:D723))*(((2*Worksheets!$G$44*(1-Worksheets!$G$44)*Worksheets!$AD$29)+(Worksheets!$G$44^2*Worksheets!$AD$29^2))/Worksheets!$G$45),0)</f>
        <v>#VALUE!</v>
      </c>
      <c r="E724" s="90" t="e">
        <f>IF(Worksheets!$V$24&gt;=A724,(Worksheets!$G$45-SUM($E$7:E723))*((Worksheets!$G$44^3*Worksheets!$AD$29^3+3*Worksheets!$G$44^2*(1-Worksheets!$G$44)*Worksheets!$AD$29^2+3*Worksheets!$G$44*(1-Worksheets!$G$44)^2*Worksheets!$AD$29)/Worksheets!$G$45),0)</f>
        <v>#VALUE!</v>
      </c>
      <c r="F724" s="90" t="e">
        <f>IF(Worksheets!$V$24&gt;=A724,(Worksheets!$G$45-SUM($F$7:F723))*((Worksheets!$G$44^4*Worksheets!$AD$29^4+4*Worksheets!$G$44^3*(1-Worksheets!$G$44)*Worksheets!$AD$29^3+6*Worksheets!$G$44^2*(1-Worksheets!$G$44)^2*Worksheets!$AD$29^2+4*Worksheets!$G$44*(1-Worksheets!$G$44^3)*Worksheets!$AD$29)/Worksheets!$G$45),0)</f>
        <v>#VALUE!</v>
      </c>
      <c r="G724" s="90" t="str">
        <f>IF(Worksheets!$D$45='Yield Calculations'!$C$4,'Yield Calculations'!B724*'Yield Calculations'!C724,IF(Worksheets!$D$45='Yield Calculations'!$D$4,'Yield Calculations'!B724*'Yield Calculations'!D724,IF(Worksheets!$D$45='Yield Calculations'!$E$4,'Yield Calculations'!B724*'Yield Calculations'!E724,IF(Worksheets!$D$45='Yield Calculations'!$F$4,'Yield Calculations'!B724*'Yield Calculations'!F724,"Too Many Lanes"))))</f>
        <v>Too Many Lanes</v>
      </c>
      <c r="H724" s="90" t="str">
        <f>IF(Worksheets!$D$45='Yield Calculations'!$C$4,'Yield Calculations'!C724,IF(Worksheets!$D$45='Yield Calculations'!$D$4,'Yield Calculations'!D724,IF(Worksheets!$D$45='Yield Calculations'!$E$4,'Yield Calculations'!E724,IF(Worksheets!$D$45='Yield Calculations'!$F$4,'Yield Calculations'!F724,"Too Many Lanes"))))</f>
        <v>Too Many Lanes</v>
      </c>
      <c r="K724" s="83">
        <v>717</v>
      </c>
      <c r="L724" s="83" t="e">
        <f>Worksheets!$X$24*(K724-0.5)</f>
        <v>#VALUE!</v>
      </c>
      <c r="M724" s="90" t="e">
        <f>IF(Worksheets!$AA$24&gt;=K724,Worksheets!$L$45*Worksheets!$AD$29*(1-Worksheets!$AD$29)^('Yield Calculations'!K724-1),0)</f>
        <v>#VALUE!</v>
      </c>
      <c r="N724" s="90" t="e">
        <f>IF(Worksheets!$AA$24&gt;=K724,(Worksheets!$L$45-SUM($N$7:N723))*(((2*Worksheets!$L$44*(1-Worksheets!$L$44)*Worksheets!$AD$29)+(Worksheets!$L$44^2*Worksheets!$AD$29^2))/Worksheets!$L$45),0)</f>
        <v>#VALUE!</v>
      </c>
      <c r="O724" s="90" t="e">
        <f>IF(Worksheets!$AA$24&gt;=K724,(Worksheets!$L$45-SUM($O$7:O723))*((Worksheets!$L$44^3*Worksheets!$AD$29^3+3*Worksheets!$L$44^2*(1-Worksheets!$L$44)*Worksheets!$AD$29^2+3*Worksheets!$L$44*(1-Worksheets!$L$44)^2*Worksheets!$AD$29)/Worksheets!$L$45),0)</f>
        <v>#VALUE!</v>
      </c>
      <c r="P724" s="90" t="e">
        <f>IF(Worksheets!$AA$24&gt;=K724,(Worksheets!$L$45-SUM($P$7:P723))*((Worksheets!$L$44^4*Worksheets!$AD$29^4+4*Worksheets!$L$44^3*(1-Worksheets!$L$44)*Worksheets!$AD$29^3+6*Worksheets!$L$44^2*(1-Worksheets!$L$44)^2*Worksheets!$AD$29^2+4*Worksheets!$L$44*(1-Worksheets!$L$44^3)*Worksheets!$AD$29)/Worksheets!$L$45),0)</f>
        <v>#VALUE!</v>
      </c>
      <c r="Q724" s="90" t="str">
        <f>IF(Worksheets!$I$45='Yield Calculations'!$M$4,'Yield Calculations'!L724*'Yield Calculations'!M724,IF(Worksheets!$I$45='Yield Calculations'!$N$4,'Yield Calculations'!L724*'Yield Calculations'!N724,IF(Worksheets!$I$45='Yield Calculations'!$O$4,'Yield Calculations'!L724*'Yield Calculations'!O724,IF(Worksheets!$I$45='Yield Calculations'!$P$4,'Yield Calculations'!L724*'Yield Calculations'!P724,"Too Many Lanes"))))</f>
        <v>Too Many Lanes</v>
      </c>
      <c r="R724" s="90" t="str">
        <f>IF(Worksheets!$I$45='Yield Calculations'!$M$4,'Yield Calculations'!M724,IF(Worksheets!$I$45='Yield Calculations'!$N$4,'Yield Calculations'!N724,IF(Worksheets!$I$45='Yield Calculations'!$O$4,'Yield Calculations'!O724,IF(Worksheets!$I$45='Yield Calculations'!$P$4,'Yield Calculations'!P724,"Too Many Lanes"))))</f>
        <v>Too Many Lanes</v>
      </c>
    </row>
    <row r="725" spans="1:18">
      <c r="A725" s="83">
        <f t="shared" si="11"/>
        <v>718</v>
      </c>
      <c r="B725" s="83" t="e">
        <f>Worksheets!$S$24*(A725-0.5)</f>
        <v>#VALUE!</v>
      </c>
      <c r="C725" s="90" t="e">
        <f>IF(Worksheets!$V$24&gt;=A725,Worksheets!$G$45*Worksheets!$AD$29*(1-Worksheets!$AD$29)^('Yield Calculations'!A725-1),0)</f>
        <v>#VALUE!</v>
      </c>
      <c r="D725" s="90" t="e">
        <f>IF(Worksheets!$V$24&gt;=A725,(Worksheets!$G$45-SUM($D$7:D724))*(((2*Worksheets!$G$44*(1-Worksheets!$G$44)*Worksheets!$AD$29)+(Worksheets!$G$44^2*Worksheets!$AD$29^2))/Worksheets!$G$45),0)</f>
        <v>#VALUE!</v>
      </c>
      <c r="E725" s="90" t="e">
        <f>IF(Worksheets!$V$24&gt;=A725,(Worksheets!$G$45-SUM($E$7:E724))*((Worksheets!$G$44^3*Worksheets!$AD$29^3+3*Worksheets!$G$44^2*(1-Worksheets!$G$44)*Worksheets!$AD$29^2+3*Worksheets!$G$44*(1-Worksheets!$G$44)^2*Worksheets!$AD$29)/Worksheets!$G$45),0)</f>
        <v>#VALUE!</v>
      </c>
      <c r="F725" s="90" t="e">
        <f>IF(Worksheets!$V$24&gt;=A725,(Worksheets!$G$45-SUM($F$7:F724))*((Worksheets!$G$44^4*Worksheets!$AD$29^4+4*Worksheets!$G$44^3*(1-Worksheets!$G$44)*Worksheets!$AD$29^3+6*Worksheets!$G$44^2*(1-Worksheets!$G$44)^2*Worksheets!$AD$29^2+4*Worksheets!$G$44*(1-Worksheets!$G$44^3)*Worksheets!$AD$29)/Worksheets!$G$45),0)</f>
        <v>#VALUE!</v>
      </c>
      <c r="G725" s="90" t="str">
        <f>IF(Worksheets!$D$45='Yield Calculations'!$C$4,'Yield Calculations'!B725*'Yield Calculations'!C725,IF(Worksheets!$D$45='Yield Calculations'!$D$4,'Yield Calculations'!B725*'Yield Calculations'!D725,IF(Worksheets!$D$45='Yield Calculations'!$E$4,'Yield Calculations'!B725*'Yield Calculations'!E725,IF(Worksheets!$D$45='Yield Calculations'!$F$4,'Yield Calculations'!B725*'Yield Calculations'!F725,"Too Many Lanes"))))</f>
        <v>Too Many Lanes</v>
      </c>
      <c r="H725" s="90" t="str">
        <f>IF(Worksheets!$D$45='Yield Calculations'!$C$4,'Yield Calculations'!C725,IF(Worksheets!$D$45='Yield Calculations'!$D$4,'Yield Calculations'!D725,IF(Worksheets!$D$45='Yield Calculations'!$E$4,'Yield Calculations'!E725,IF(Worksheets!$D$45='Yield Calculations'!$F$4,'Yield Calculations'!F725,"Too Many Lanes"))))</f>
        <v>Too Many Lanes</v>
      </c>
      <c r="K725" s="83">
        <v>718</v>
      </c>
      <c r="L725" s="83" t="e">
        <f>Worksheets!$X$24*(K725-0.5)</f>
        <v>#VALUE!</v>
      </c>
      <c r="M725" s="90" t="e">
        <f>IF(Worksheets!$AA$24&gt;=K725,Worksheets!$L$45*Worksheets!$AD$29*(1-Worksheets!$AD$29)^('Yield Calculations'!K725-1),0)</f>
        <v>#VALUE!</v>
      </c>
      <c r="N725" s="90" t="e">
        <f>IF(Worksheets!$AA$24&gt;=K725,(Worksheets!$L$45-SUM($N$7:N724))*(((2*Worksheets!$L$44*(1-Worksheets!$L$44)*Worksheets!$AD$29)+(Worksheets!$L$44^2*Worksheets!$AD$29^2))/Worksheets!$L$45),0)</f>
        <v>#VALUE!</v>
      </c>
      <c r="O725" s="90" t="e">
        <f>IF(Worksheets!$AA$24&gt;=K725,(Worksheets!$L$45-SUM($O$7:O724))*((Worksheets!$L$44^3*Worksheets!$AD$29^3+3*Worksheets!$L$44^2*(1-Worksheets!$L$44)*Worksheets!$AD$29^2+3*Worksheets!$L$44*(1-Worksheets!$L$44)^2*Worksheets!$AD$29)/Worksheets!$L$45),0)</f>
        <v>#VALUE!</v>
      </c>
      <c r="P725" s="90" t="e">
        <f>IF(Worksheets!$AA$24&gt;=K725,(Worksheets!$L$45-SUM($P$7:P724))*((Worksheets!$L$44^4*Worksheets!$AD$29^4+4*Worksheets!$L$44^3*(1-Worksheets!$L$44)*Worksheets!$AD$29^3+6*Worksheets!$L$44^2*(1-Worksheets!$L$44)^2*Worksheets!$AD$29^2+4*Worksheets!$L$44*(1-Worksheets!$L$44^3)*Worksheets!$AD$29)/Worksheets!$L$45),0)</f>
        <v>#VALUE!</v>
      </c>
      <c r="Q725" s="90" t="str">
        <f>IF(Worksheets!$I$45='Yield Calculations'!$M$4,'Yield Calculations'!L725*'Yield Calculations'!M725,IF(Worksheets!$I$45='Yield Calculations'!$N$4,'Yield Calculations'!L725*'Yield Calculations'!N725,IF(Worksheets!$I$45='Yield Calculations'!$O$4,'Yield Calculations'!L725*'Yield Calculations'!O725,IF(Worksheets!$I$45='Yield Calculations'!$P$4,'Yield Calculations'!L725*'Yield Calculations'!P725,"Too Many Lanes"))))</f>
        <v>Too Many Lanes</v>
      </c>
      <c r="R725" s="90" t="str">
        <f>IF(Worksheets!$I$45='Yield Calculations'!$M$4,'Yield Calculations'!M725,IF(Worksheets!$I$45='Yield Calculations'!$N$4,'Yield Calculations'!N725,IF(Worksheets!$I$45='Yield Calculations'!$O$4,'Yield Calculations'!O725,IF(Worksheets!$I$45='Yield Calculations'!$P$4,'Yield Calculations'!P725,"Too Many Lanes"))))</f>
        <v>Too Many Lanes</v>
      </c>
    </row>
    <row r="726" spans="1:18">
      <c r="A726" s="83">
        <f t="shared" si="11"/>
        <v>719</v>
      </c>
      <c r="B726" s="83" t="e">
        <f>Worksheets!$S$24*(A726-0.5)</f>
        <v>#VALUE!</v>
      </c>
      <c r="C726" s="90" t="e">
        <f>IF(Worksheets!$V$24&gt;=A726,Worksheets!$G$45*Worksheets!$AD$29*(1-Worksheets!$AD$29)^('Yield Calculations'!A726-1),0)</f>
        <v>#VALUE!</v>
      </c>
      <c r="D726" s="90" t="e">
        <f>IF(Worksheets!$V$24&gt;=A726,(Worksheets!$G$45-SUM($D$7:D725))*(((2*Worksheets!$G$44*(1-Worksheets!$G$44)*Worksheets!$AD$29)+(Worksheets!$G$44^2*Worksheets!$AD$29^2))/Worksheets!$G$45),0)</f>
        <v>#VALUE!</v>
      </c>
      <c r="E726" s="90" t="e">
        <f>IF(Worksheets!$V$24&gt;=A726,(Worksheets!$G$45-SUM($E$7:E725))*((Worksheets!$G$44^3*Worksheets!$AD$29^3+3*Worksheets!$G$44^2*(1-Worksheets!$G$44)*Worksheets!$AD$29^2+3*Worksheets!$G$44*(1-Worksheets!$G$44)^2*Worksheets!$AD$29)/Worksheets!$G$45),0)</f>
        <v>#VALUE!</v>
      </c>
      <c r="F726" s="90" t="e">
        <f>IF(Worksheets!$V$24&gt;=A726,(Worksheets!$G$45-SUM($F$7:F725))*((Worksheets!$G$44^4*Worksheets!$AD$29^4+4*Worksheets!$G$44^3*(1-Worksheets!$G$44)*Worksheets!$AD$29^3+6*Worksheets!$G$44^2*(1-Worksheets!$G$44)^2*Worksheets!$AD$29^2+4*Worksheets!$G$44*(1-Worksheets!$G$44^3)*Worksheets!$AD$29)/Worksheets!$G$45),0)</f>
        <v>#VALUE!</v>
      </c>
      <c r="G726" s="90" t="str">
        <f>IF(Worksheets!$D$45='Yield Calculations'!$C$4,'Yield Calculations'!B726*'Yield Calculations'!C726,IF(Worksheets!$D$45='Yield Calculations'!$D$4,'Yield Calculations'!B726*'Yield Calculations'!D726,IF(Worksheets!$D$45='Yield Calculations'!$E$4,'Yield Calculations'!B726*'Yield Calculations'!E726,IF(Worksheets!$D$45='Yield Calculations'!$F$4,'Yield Calculations'!B726*'Yield Calculations'!F726,"Too Many Lanes"))))</f>
        <v>Too Many Lanes</v>
      </c>
      <c r="H726" s="90" t="str">
        <f>IF(Worksheets!$D$45='Yield Calculations'!$C$4,'Yield Calculations'!C726,IF(Worksheets!$D$45='Yield Calculations'!$D$4,'Yield Calculations'!D726,IF(Worksheets!$D$45='Yield Calculations'!$E$4,'Yield Calculations'!E726,IF(Worksheets!$D$45='Yield Calculations'!$F$4,'Yield Calculations'!F726,"Too Many Lanes"))))</f>
        <v>Too Many Lanes</v>
      </c>
      <c r="K726" s="83">
        <v>719</v>
      </c>
      <c r="L726" s="83" t="e">
        <f>Worksheets!$X$24*(K726-0.5)</f>
        <v>#VALUE!</v>
      </c>
      <c r="M726" s="90" t="e">
        <f>IF(Worksheets!$AA$24&gt;=K726,Worksheets!$L$45*Worksheets!$AD$29*(1-Worksheets!$AD$29)^('Yield Calculations'!K726-1),0)</f>
        <v>#VALUE!</v>
      </c>
      <c r="N726" s="90" t="e">
        <f>IF(Worksheets!$AA$24&gt;=K726,(Worksheets!$L$45-SUM($N$7:N725))*(((2*Worksheets!$L$44*(1-Worksheets!$L$44)*Worksheets!$AD$29)+(Worksheets!$L$44^2*Worksheets!$AD$29^2))/Worksheets!$L$45),0)</f>
        <v>#VALUE!</v>
      </c>
      <c r="O726" s="90" t="e">
        <f>IF(Worksheets!$AA$24&gt;=K726,(Worksheets!$L$45-SUM($O$7:O725))*((Worksheets!$L$44^3*Worksheets!$AD$29^3+3*Worksheets!$L$44^2*(1-Worksheets!$L$44)*Worksheets!$AD$29^2+3*Worksheets!$L$44*(1-Worksheets!$L$44)^2*Worksheets!$AD$29)/Worksheets!$L$45),0)</f>
        <v>#VALUE!</v>
      </c>
      <c r="P726" s="90" t="e">
        <f>IF(Worksheets!$AA$24&gt;=K726,(Worksheets!$L$45-SUM($P$7:P725))*((Worksheets!$L$44^4*Worksheets!$AD$29^4+4*Worksheets!$L$44^3*(1-Worksheets!$L$44)*Worksheets!$AD$29^3+6*Worksheets!$L$44^2*(1-Worksheets!$L$44)^2*Worksheets!$AD$29^2+4*Worksheets!$L$44*(1-Worksheets!$L$44^3)*Worksheets!$AD$29)/Worksheets!$L$45),0)</f>
        <v>#VALUE!</v>
      </c>
      <c r="Q726" s="90" t="str">
        <f>IF(Worksheets!$I$45='Yield Calculations'!$M$4,'Yield Calculations'!L726*'Yield Calculations'!M726,IF(Worksheets!$I$45='Yield Calculations'!$N$4,'Yield Calculations'!L726*'Yield Calculations'!N726,IF(Worksheets!$I$45='Yield Calculations'!$O$4,'Yield Calculations'!L726*'Yield Calculations'!O726,IF(Worksheets!$I$45='Yield Calculations'!$P$4,'Yield Calculations'!L726*'Yield Calculations'!P726,"Too Many Lanes"))))</f>
        <v>Too Many Lanes</v>
      </c>
      <c r="R726" s="90" t="str">
        <f>IF(Worksheets!$I$45='Yield Calculations'!$M$4,'Yield Calculations'!M726,IF(Worksheets!$I$45='Yield Calculations'!$N$4,'Yield Calculations'!N726,IF(Worksheets!$I$45='Yield Calculations'!$O$4,'Yield Calculations'!O726,IF(Worksheets!$I$45='Yield Calculations'!$P$4,'Yield Calculations'!P726,"Too Many Lanes"))))</f>
        <v>Too Many Lanes</v>
      </c>
    </row>
    <row r="727" spans="1:18">
      <c r="A727" s="83">
        <f t="shared" si="11"/>
        <v>720</v>
      </c>
      <c r="B727" s="83" t="e">
        <f>Worksheets!$S$24*(A727-0.5)</f>
        <v>#VALUE!</v>
      </c>
      <c r="C727" s="90" t="e">
        <f>IF(Worksheets!$V$24&gt;=A727,Worksheets!$G$45*Worksheets!$AD$29*(1-Worksheets!$AD$29)^('Yield Calculations'!A727-1),0)</f>
        <v>#VALUE!</v>
      </c>
      <c r="D727" s="90" t="e">
        <f>IF(Worksheets!$V$24&gt;=A727,(Worksheets!$G$45-SUM($D$7:D726))*(((2*Worksheets!$G$44*(1-Worksheets!$G$44)*Worksheets!$AD$29)+(Worksheets!$G$44^2*Worksheets!$AD$29^2))/Worksheets!$G$45),0)</f>
        <v>#VALUE!</v>
      </c>
      <c r="E727" s="90" t="e">
        <f>IF(Worksheets!$V$24&gt;=A727,(Worksheets!$G$45-SUM($E$7:E726))*((Worksheets!$G$44^3*Worksheets!$AD$29^3+3*Worksheets!$G$44^2*(1-Worksheets!$G$44)*Worksheets!$AD$29^2+3*Worksheets!$G$44*(1-Worksheets!$G$44)^2*Worksheets!$AD$29)/Worksheets!$G$45),0)</f>
        <v>#VALUE!</v>
      </c>
      <c r="F727" s="90" t="e">
        <f>IF(Worksheets!$V$24&gt;=A727,(Worksheets!$G$45-SUM($F$7:F726))*((Worksheets!$G$44^4*Worksheets!$AD$29^4+4*Worksheets!$G$44^3*(1-Worksheets!$G$44)*Worksheets!$AD$29^3+6*Worksheets!$G$44^2*(1-Worksheets!$G$44)^2*Worksheets!$AD$29^2+4*Worksheets!$G$44*(1-Worksheets!$G$44^3)*Worksheets!$AD$29)/Worksheets!$G$45),0)</f>
        <v>#VALUE!</v>
      </c>
      <c r="G727" s="90" t="str">
        <f>IF(Worksheets!$D$45='Yield Calculations'!$C$4,'Yield Calculations'!B727*'Yield Calculations'!C727,IF(Worksheets!$D$45='Yield Calculations'!$D$4,'Yield Calculations'!B727*'Yield Calculations'!D727,IF(Worksheets!$D$45='Yield Calculations'!$E$4,'Yield Calculations'!B727*'Yield Calculations'!E727,IF(Worksheets!$D$45='Yield Calculations'!$F$4,'Yield Calculations'!B727*'Yield Calculations'!F727,"Too Many Lanes"))))</f>
        <v>Too Many Lanes</v>
      </c>
      <c r="H727" s="90" t="str">
        <f>IF(Worksheets!$D$45='Yield Calculations'!$C$4,'Yield Calculations'!C727,IF(Worksheets!$D$45='Yield Calculations'!$D$4,'Yield Calculations'!D727,IF(Worksheets!$D$45='Yield Calculations'!$E$4,'Yield Calculations'!E727,IF(Worksheets!$D$45='Yield Calculations'!$F$4,'Yield Calculations'!F727,"Too Many Lanes"))))</f>
        <v>Too Many Lanes</v>
      </c>
      <c r="K727" s="83">
        <v>720</v>
      </c>
      <c r="L727" s="83" t="e">
        <f>Worksheets!$X$24*(K727-0.5)</f>
        <v>#VALUE!</v>
      </c>
      <c r="M727" s="90" t="e">
        <f>IF(Worksheets!$AA$24&gt;=K727,Worksheets!$L$45*Worksheets!$AD$29*(1-Worksheets!$AD$29)^('Yield Calculations'!K727-1),0)</f>
        <v>#VALUE!</v>
      </c>
      <c r="N727" s="90" t="e">
        <f>IF(Worksheets!$AA$24&gt;=K727,(Worksheets!$L$45-SUM($N$7:N726))*(((2*Worksheets!$L$44*(1-Worksheets!$L$44)*Worksheets!$AD$29)+(Worksheets!$L$44^2*Worksheets!$AD$29^2))/Worksheets!$L$45),0)</f>
        <v>#VALUE!</v>
      </c>
      <c r="O727" s="90" t="e">
        <f>IF(Worksheets!$AA$24&gt;=K727,(Worksheets!$L$45-SUM($O$7:O726))*((Worksheets!$L$44^3*Worksheets!$AD$29^3+3*Worksheets!$L$44^2*(1-Worksheets!$L$44)*Worksheets!$AD$29^2+3*Worksheets!$L$44*(1-Worksheets!$L$44)^2*Worksheets!$AD$29)/Worksheets!$L$45),0)</f>
        <v>#VALUE!</v>
      </c>
      <c r="P727" s="90" t="e">
        <f>IF(Worksheets!$AA$24&gt;=K727,(Worksheets!$L$45-SUM($P$7:P726))*((Worksheets!$L$44^4*Worksheets!$AD$29^4+4*Worksheets!$L$44^3*(1-Worksheets!$L$44)*Worksheets!$AD$29^3+6*Worksheets!$L$44^2*(1-Worksheets!$L$44)^2*Worksheets!$AD$29^2+4*Worksheets!$L$44*(1-Worksheets!$L$44^3)*Worksheets!$AD$29)/Worksheets!$L$45),0)</f>
        <v>#VALUE!</v>
      </c>
      <c r="Q727" s="90" t="str">
        <f>IF(Worksheets!$I$45='Yield Calculations'!$M$4,'Yield Calculations'!L727*'Yield Calculations'!M727,IF(Worksheets!$I$45='Yield Calculations'!$N$4,'Yield Calculations'!L727*'Yield Calculations'!N727,IF(Worksheets!$I$45='Yield Calculations'!$O$4,'Yield Calculations'!L727*'Yield Calculations'!O727,IF(Worksheets!$I$45='Yield Calculations'!$P$4,'Yield Calculations'!L727*'Yield Calculations'!P727,"Too Many Lanes"))))</f>
        <v>Too Many Lanes</v>
      </c>
      <c r="R727" s="90" t="str">
        <f>IF(Worksheets!$I$45='Yield Calculations'!$M$4,'Yield Calculations'!M727,IF(Worksheets!$I$45='Yield Calculations'!$N$4,'Yield Calculations'!N727,IF(Worksheets!$I$45='Yield Calculations'!$O$4,'Yield Calculations'!O727,IF(Worksheets!$I$45='Yield Calculations'!$P$4,'Yield Calculations'!P727,"Too Many Lanes"))))</f>
        <v>Too Many Lanes</v>
      </c>
    </row>
    <row r="728" spans="1:18">
      <c r="A728" s="83">
        <f t="shared" si="11"/>
        <v>721</v>
      </c>
      <c r="B728" s="83" t="e">
        <f>Worksheets!$S$24*(A728-0.5)</f>
        <v>#VALUE!</v>
      </c>
      <c r="C728" s="90" t="e">
        <f>IF(Worksheets!$V$24&gt;=A728,Worksheets!$G$45*Worksheets!$AD$29*(1-Worksheets!$AD$29)^('Yield Calculations'!A728-1),0)</f>
        <v>#VALUE!</v>
      </c>
      <c r="D728" s="90" t="e">
        <f>IF(Worksheets!$V$24&gt;=A728,(Worksheets!$G$45-SUM($D$7:D727))*(((2*Worksheets!$G$44*(1-Worksheets!$G$44)*Worksheets!$AD$29)+(Worksheets!$G$44^2*Worksheets!$AD$29^2))/Worksheets!$G$45),0)</f>
        <v>#VALUE!</v>
      </c>
      <c r="E728" s="90" t="e">
        <f>IF(Worksheets!$V$24&gt;=A728,(Worksheets!$G$45-SUM($E$7:E727))*((Worksheets!$G$44^3*Worksheets!$AD$29^3+3*Worksheets!$G$44^2*(1-Worksheets!$G$44)*Worksheets!$AD$29^2+3*Worksheets!$G$44*(1-Worksheets!$G$44)^2*Worksheets!$AD$29)/Worksheets!$G$45),0)</f>
        <v>#VALUE!</v>
      </c>
      <c r="F728" s="90" t="e">
        <f>IF(Worksheets!$V$24&gt;=A728,(Worksheets!$G$45-SUM($F$7:F727))*((Worksheets!$G$44^4*Worksheets!$AD$29^4+4*Worksheets!$G$44^3*(1-Worksheets!$G$44)*Worksheets!$AD$29^3+6*Worksheets!$G$44^2*(1-Worksheets!$G$44)^2*Worksheets!$AD$29^2+4*Worksheets!$G$44*(1-Worksheets!$G$44^3)*Worksheets!$AD$29)/Worksheets!$G$45),0)</f>
        <v>#VALUE!</v>
      </c>
      <c r="G728" s="90" t="str">
        <f>IF(Worksheets!$D$45='Yield Calculations'!$C$4,'Yield Calculations'!B728*'Yield Calculations'!C728,IF(Worksheets!$D$45='Yield Calculations'!$D$4,'Yield Calculations'!B728*'Yield Calculations'!D728,IF(Worksheets!$D$45='Yield Calculations'!$E$4,'Yield Calculations'!B728*'Yield Calculations'!E728,IF(Worksheets!$D$45='Yield Calculations'!$F$4,'Yield Calculations'!B728*'Yield Calculations'!F728,"Too Many Lanes"))))</f>
        <v>Too Many Lanes</v>
      </c>
      <c r="H728" s="90" t="str">
        <f>IF(Worksheets!$D$45='Yield Calculations'!$C$4,'Yield Calculations'!C728,IF(Worksheets!$D$45='Yield Calculations'!$D$4,'Yield Calculations'!D728,IF(Worksheets!$D$45='Yield Calculations'!$E$4,'Yield Calculations'!E728,IF(Worksheets!$D$45='Yield Calculations'!$F$4,'Yield Calculations'!F728,"Too Many Lanes"))))</f>
        <v>Too Many Lanes</v>
      </c>
      <c r="K728" s="83">
        <v>721</v>
      </c>
      <c r="L728" s="83" t="e">
        <f>Worksheets!$X$24*(K728-0.5)</f>
        <v>#VALUE!</v>
      </c>
      <c r="M728" s="90" t="e">
        <f>IF(Worksheets!$AA$24&gt;=K728,Worksheets!$L$45*Worksheets!$AD$29*(1-Worksheets!$AD$29)^('Yield Calculations'!K728-1),0)</f>
        <v>#VALUE!</v>
      </c>
      <c r="N728" s="90" t="e">
        <f>IF(Worksheets!$AA$24&gt;=K728,(Worksheets!$L$45-SUM($N$7:N727))*(((2*Worksheets!$L$44*(1-Worksheets!$L$44)*Worksheets!$AD$29)+(Worksheets!$L$44^2*Worksheets!$AD$29^2))/Worksheets!$L$45),0)</f>
        <v>#VALUE!</v>
      </c>
      <c r="O728" s="90" t="e">
        <f>IF(Worksheets!$AA$24&gt;=K728,(Worksheets!$L$45-SUM($O$7:O727))*((Worksheets!$L$44^3*Worksheets!$AD$29^3+3*Worksheets!$L$44^2*(1-Worksheets!$L$44)*Worksheets!$AD$29^2+3*Worksheets!$L$44*(1-Worksheets!$L$44)^2*Worksheets!$AD$29)/Worksheets!$L$45),0)</f>
        <v>#VALUE!</v>
      </c>
      <c r="P728" s="90" t="e">
        <f>IF(Worksheets!$AA$24&gt;=K728,(Worksheets!$L$45-SUM($P$7:P727))*((Worksheets!$L$44^4*Worksheets!$AD$29^4+4*Worksheets!$L$44^3*(1-Worksheets!$L$44)*Worksheets!$AD$29^3+6*Worksheets!$L$44^2*(1-Worksheets!$L$44)^2*Worksheets!$AD$29^2+4*Worksheets!$L$44*(1-Worksheets!$L$44^3)*Worksheets!$AD$29)/Worksheets!$L$45),0)</f>
        <v>#VALUE!</v>
      </c>
      <c r="Q728" s="90" t="str">
        <f>IF(Worksheets!$I$45='Yield Calculations'!$M$4,'Yield Calculations'!L728*'Yield Calculations'!M728,IF(Worksheets!$I$45='Yield Calculations'!$N$4,'Yield Calculations'!L728*'Yield Calculations'!N728,IF(Worksheets!$I$45='Yield Calculations'!$O$4,'Yield Calculations'!L728*'Yield Calculations'!O728,IF(Worksheets!$I$45='Yield Calculations'!$P$4,'Yield Calculations'!L728*'Yield Calculations'!P728,"Too Many Lanes"))))</f>
        <v>Too Many Lanes</v>
      </c>
      <c r="R728" s="90" t="str">
        <f>IF(Worksheets!$I$45='Yield Calculations'!$M$4,'Yield Calculations'!M728,IF(Worksheets!$I$45='Yield Calculations'!$N$4,'Yield Calculations'!N728,IF(Worksheets!$I$45='Yield Calculations'!$O$4,'Yield Calculations'!O728,IF(Worksheets!$I$45='Yield Calculations'!$P$4,'Yield Calculations'!P728,"Too Many Lanes"))))</f>
        <v>Too Many Lanes</v>
      </c>
    </row>
    <row r="729" spans="1:18">
      <c r="A729" s="83">
        <f t="shared" si="11"/>
        <v>722</v>
      </c>
      <c r="B729" s="83" t="e">
        <f>Worksheets!$S$24*(A729-0.5)</f>
        <v>#VALUE!</v>
      </c>
      <c r="C729" s="90" t="e">
        <f>IF(Worksheets!$V$24&gt;=A729,Worksheets!$G$45*Worksheets!$AD$29*(1-Worksheets!$AD$29)^('Yield Calculations'!A729-1),0)</f>
        <v>#VALUE!</v>
      </c>
      <c r="D729" s="90" t="e">
        <f>IF(Worksheets!$V$24&gt;=A729,(Worksheets!$G$45-SUM($D$7:D728))*(((2*Worksheets!$G$44*(1-Worksheets!$G$44)*Worksheets!$AD$29)+(Worksheets!$G$44^2*Worksheets!$AD$29^2))/Worksheets!$G$45),0)</f>
        <v>#VALUE!</v>
      </c>
      <c r="E729" s="90" t="e">
        <f>IF(Worksheets!$V$24&gt;=A729,(Worksheets!$G$45-SUM($E$7:E728))*((Worksheets!$G$44^3*Worksheets!$AD$29^3+3*Worksheets!$G$44^2*(1-Worksheets!$G$44)*Worksheets!$AD$29^2+3*Worksheets!$G$44*(1-Worksheets!$G$44)^2*Worksheets!$AD$29)/Worksheets!$G$45),0)</f>
        <v>#VALUE!</v>
      </c>
      <c r="F729" s="90" t="e">
        <f>IF(Worksheets!$V$24&gt;=A729,(Worksheets!$G$45-SUM($F$7:F728))*((Worksheets!$G$44^4*Worksheets!$AD$29^4+4*Worksheets!$G$44^3*(1-Worksheets!$G$44)*Worksheets!$AD$29^3+6*Worksheets!$G$44^2*(1-Worksheets!$G$44)^2*Worksheets!$AD$29^2+4*Worksheets!$G$44*(1-Worksheets!$G$44^3)*Worksheets!$AD$29)/Worksheets!$G$45),0)</f>
        <v>#VALUE!</v>
      </c>
      <c r="G729" s="90" t="str">
        <f>IF(Worksheets!$D$45='Yield Calculations'!$C$4,'Yield Calculations'!B729*'Yield Calculations'!C729,IF(Worksheets!$D$45='Yield Calculations'!$D$4,'Yield Calculations'!B729*'Yield Calculations'!D729,IF(Worksheets!$D$45='Yield Calculations'!$E$4,'Yield Calculations'!B729*'Yield Calculations'!E729,IF(Worksheets!$D$45='Yield Calculations'!$F$4,'Yield Calculations'!B729*'Yield Calculations'!F729,"Too Many Lanes"))))</f>
        <v>Too Many Lanes</v>
      </c>
      <c r="H729" s="90" t="str">
        <f>IF(Worksheets!$D$45='Yield Calculations'!$C$4,'Yield Calculations'!C729,IF(Worksheets!$D$45='Yield Calculations'!$D$4,'Yield Calculations'!D729,IF(Worksheets!$D$45='Yield Calculations'!$E$4,'Yield Calculations'!E729,IF(Worksheets!$D$45='Yield Calculations'!$F$4,'Yield Calculations'!F729,"Too Many Lanes"))))</f>
        <v>Too Many Lanes</v>
      </c>
      <c r="K729" s="83">
        <v>722</v>
      </c>
      <c r="L729" s="83" t="e">
        <f>Worksheets!$X$24*(K729-0.5)</f>
        <v>#VALUE!</v>
      </c>
      <c r="M729" s="90" t="e">
        <f>IF(Worksheets!$AA$24&gt;=K729,Worksheets!$L$45*Worksheets!$AD$29*(1-Worksheets!$AD$29)^('Yield Calculations'!K729-1),0)</f>
        <v>#VALUE!</v>
      </c>
      <c r="N729" s="90" t="e">
        <f>IF(Worksheets!$AA$24&gt;=K729,(Worksheets!$L$45-SUM($N$7:N728))*(((2*Worksheets!$L$44*(1-Worksheets!$L$44)*Worksheets!$AD$29)+(Worksheets!$L$44^2*Worksheets!$AD$29^2))/Worksheets!$L$45),0)</f>
        <v>#VALUE!</v>
      </c>
      <c r="O729" s="90" t="e">
        <f>IF(Worksheets!$AA$24&gt;=K729,(Worksheets!$L$45-SUM($O$7:O728))*((Worksheets!$L$44^3*Worksheets!$AD$29^3+3*Worksheets!$L$44^2*(1-Worksheets!$L$44)*Worksheets!$AD$29^2+3*Worksheets!$L$44*(1-Worksheets!$L$44)^2*Worksheets!$AD$29)/Worksheets!$L$45),0)</f>
        <v>#VALUE!</v>
      </c>
      <c r="P729" s="90" t="e">
        <f>IF(Worksheets!$AA$24&gt;=K729,(Worksheets!$L$45-SUM($P$7:P728))*((Worksheets!$L$44^4*Worksheets!$AD$29^4+4*Worksheets!$L$44^3*(1-Worksheets!$L$44)*Worksheets!$AD$29^3+6*Worksheets!$L$44^2*(1-Worksheets!$L$44)^2*Worksheets!$AD$29^2+4*Worksheets!$L$44*(1-Worksheets!$L$44^3)*Worksheets!$AD$29)/Worksheets!$L$45),0)</f>
        <v>#VALUE!</v>
      </c>
      <c r="Q729" s="90" t="str">
        <f>IF(Worksheets!$I$45='Yield Calculations'!$M$4,'Yield Calculations'!L729*'Yield Calculations'!M729,IF(Worksheets!$I$45='Yield Calculations'!$N$4,'Yield Calculations'!L729*'Yield Calculations'!N729,IF(Worksheets!$I$45='Yield Calculations'!$O$4,'Yield Calculations'!L729*'Yield Calculations'!O729,IF(Worksheets!$I$45='Yield Calculations'!$P$4,'Yield Calculations'!L729*'Yield Calculations'!P729,"Too Many Lanes"))))</f>
        <v>Too Many Lanes</v>
      </c>
      <c r="R729" s="90" t="str">
        <f>IF(Worksheets!$I$45='Yield Calculations'!$M$4,'Yield Calculations'!M729,IF(Worksheets!$I$45='Yield Calculations'!$N$4,'Yield Calculations'!N729,IF(Worksheets!$I$45='Yield Calculations'!$O$4,'Yield Calculations'!O729,IF(Worksheets!$I$45='Yield Calculations'!$P$4,'Yield Calculations'!P729,"Too Many Lanes"))))</f>
        <v>Too Many Lanes</v>
      </c>
    </row>
    <row r="730" spans="1:18">
      <c r="A730" s="83">
        <f t="shared" si="11"/>
        <v>723</v>
      </c>
      <c r="B730" s="83" t="e">
        <f>Worksheets!$S$24*(A730-0.5)</f>
        <v>#VALUE!</v>
      </c>
      <c r="C730" s="90" t="e">
        <f>IF(Worksheets!$V$24&gt;=A730,Worksheets!$G$45*Worksheets!$AD$29*(1-Worksheets!$AD$29)^('Yield Calculations'!A730-1),0)</f>
        <v>#VALUE!</v>
      </c>
      <c r="D730" s="90" t="e">
        <f>IF(Worksheets!$V$24&gt;=A730,(Worksheets!$G$45-SUM($D$7:D729))*(((2*Worksheets!$G$44*(1-Worksheets!$G$44)*Worksheets!$AD$29)+(Worksheets!$G$44^2*Worksheets!$AD$29^2))/Worksheets!$G$45),0)</f>
        <v>#VALUE!</v>
      </c>
      <c r="E730" s="90" t="e">
        <f>IF(Worksheets!$V$24&gt;=A730,(Worksheets!$G$45-SUM($E$7:E729))*((Worksheets!$G$44^3*Worksheets!$AD$29^3+3*Worksheets!$G$44^2*(1-Worksheets!$G$44)*Worksheets!$AD$29^2+3*Worksheets!$G$44*(1-Worksheets!$G$44)^2*Worksheets!$AD$29)/Worksheets!$G$45),0)</f>
        <v>#VALUE!</v>
      </c>
      <c r="F730" s="90" t="e">
        <f>IF(Worksheets!$V$24&gt;=A730,(Worksheets!$G$45-SUM($F$7:F729))*((Worksheets!$G$44^4*Worksheets!$AD$29^4+4*Worksheets!$G$44^3*(1-Worksheets!$G$44)*Worksheets!$AD$29^3+6*Worksheets!$G$44^2*(1-Worksheets!$G$44)^2*Worksheets!$AD$29^2+4*Worksheets!$G$44*(1-Worksheets!$G$44^3)*Worksheets!$AD$29)/Worksheets!$G$45),0)</f>
        <v>#VALUE!</v>
      </c>
      <c r="G730" s="90" t="str">
        <f>IF(Worksheets!$D$45='Yield Calculations'!$C$4,'Yield Calculations'!B730*'Yield Calculations'!C730,IF(Worksheets!$D$45='Yield Calculations'!$D$4,'Yield Calculations'!B730*'Yield Calculations'!D730,IF(Worksheets!$D$45='Yield Calculations'!$E$4,'Yield Calculations'!B730*'Yield Calculations'!E730,IF(Worksheets!$D$45='Yield Calculations'!$F$4,'Yield Calculations'!B730*'Yield Calculations'!F730,"Too Many Lanes"))))</f>
        <v>Too Many Lanes</v>
      </c>
      <c r="H730" s="90" t="str">
        <f>IF(Worksheets!$D$45='Yield Calculations'!$C$4,'Yield Calculations'!C730,IF(Worksheets!$D$45='Yield Calculations'!$D$4,'Yield Calculations'!D730,IF(Worksheets!$D$45='Yield Calculations'!$E$4,'Yield Calculations'!E730,IF(Worksheets!$D$45='Yield Calculations'!$F$4,'Yield Calculations'!F730,"Too Many Lanes"))))</f>
        <v>Too Many Lanes</v>
      </c>
      <c r="K730" s="83">
        <v>723</v>
      </c>
      <c r="L730" s="83" t="e">
        <f>Worksheets!$X$24*(K730-0.5)</f>
        <v>#VALUE!</v>
      </c>
      <c r="M730" s="90" t="e">
        <f>IF(Worksheets!$AA$24&gt;=K730,Worksheets!$L$45*Worksheets!$AD$29*(1-Worksheets!$AD$29)^('Yield Calculations'!K730-1),0)</f>
        <v>#VALUE!</v>
      </c>
      <c r="N730" s="90" t="e">
        <f>IF(Worksheets!$AA$24&gt;=K730,(Worksheets!$L$45-SUM($N$7:N729))*(((2*Worksheets!$L$44*(1-Worksheets!$L$44)*Worksheets!$AD$29)+(Worksheets!$L$44^2*Worksheets!$AD$29^2))/Worksheets!$L$45),0)</f>
        <v>#VALUE!</v>
      </c>
      <c r="O730" s="90" t="e">
        <f>IF(Worksheets!$AA$24&gt;=K730,(Worksheets!$L$45-SUM($O$7:O729))*((Worksheets!$L$44^3*Worksheets!$AD$29^3+3*Worksheets!$L$44^2*(1-Worksheets!$L$44)*Worksheets!$AD$29^2+3*Worksheets!$L$44*(1-Worksheets!$L$44)^2*Worksheets!$AD$29)/Worksheets!$L$45),0)</f>
        <v>#VALUE!</v>
      </c>
      <c r="P730" s="90" t="e">
        <f>IF(Worksheets!$AA$24&gt;=K730,(Worksheets!$L$45-SUM($P$7:P729))*((Worksheets!$L$44^4*Worksheets!$AD$29^4+4*Worksheets!$L$44^3*(1-Worksheets!$L$44)*Worksheets!$AD$29^3+6*Worksheets!$L$44^2*(1-Worksheets!$L$44)^2*Worksheets!$AD$29^2+4*Worksheets!$L$44*(1-Worksheets!$L$44^3)*Worksheets!$AD$29)/Worksheets!$L$45),0)</f>
        <v>#VALUE!</v>
      </c>
      <c r="Q730" s="90" t="str">
        <f>IF(Worksheets!$I$45='Yield Calculations'!$M$4,'Yield Calculations'!L730*'Yield Calculations'!M730,IF(Worksheets!$I$45='Yield Calculations'!$N$4,'Yield Calculations'!L730*'Yield Calculations'!N730,IF(Worksheets!$I$45='Yield Calculations'!$O$4,'Yield Calculations'!L730*'Yield Calculations'!O730,IF(Worksheets!$I$45='Yield Calculations'!$P$4,'Yield Calculations'!L730*'Yield Calculations'!P730,"Too Many Lanes"))))</f>
        <v>Too Many Lanes</v>
      </c>
      <c r="R730" s="90" t="str">
        <f>IF(Worksheets!$I$45='Yield Calculations'!$M$4,'Yield Calculations'!M730,IF(Worksheets!$I$45='Yield Calculations'!$N$4,'Yield Calculations'!N730,IF(Worksheets!$I$45='Yield Calculations'!$O$4,'Yield Calculations'!O730,IF(Worksheets!$I$45='Yield Calculations'!$P$4,'Yield Calculations'!P730,"Too Many Lanes"))))</f>
        <v>Too Many Lanes</v>
      </c>
    </row>
    <row r="731" spans="1:18">
      <c r="A731" s="83">
        <f t="shared" si="11"/>
        <v>724</v>
      </c>
      <c r="B731" s="83" t="e">
        <f>Worksheets!$S$24*(A731-0.5)</f>
        <v>#VALUE!</v>
      </c>
      <c r="C731" s="90" t="e">
        <f>IF(Worksheets!$V$24&gt;=A731,Worksheets!$G$45*Worksheets!$AD$29*(1-Worksheets!$AD$29)^('Yield Calculations'!A731-1),0)</f>
        <v>#VALUE!</v>
      </c>
      <c r="D731" s="90" t="e">
        <f>IF(Worksheets!$V$24&gt;=A731,(Worksheets!$G$45-SUM($D$7:D730))*(((2*Worksheets!$G$44*(1-Worksheets!$G$44)*Worksheets!$AD$29)+(Worksheets!$G$44^2*Worksheets!$AD$29^2))/Worksheets!$G$45),0)</f>
        <v>#VALUE!</v>
      </c>
      <c r="E731" s="90" t="e">
        <f>IF(Worksheets!$V$24&gt;=A731,(Worksheets!$G$45-SUM($E$7:E730))*((Worksheets!$G$44^3*Worksheets!$AD$29^3+3*Worksheets!$G$44^2*(1-Worksheets!$G$44)*Worksheets!$AD$29^2+3*Worksheets!$G$44*(1-Worksheets!$G$44)^2*Worksheets!$AD$29)/Worksheets!$G$45),0)</f>
        <v>#VALUE!</v>
      </c>
      <c r="F731" s="90" t="e">
        <f>IF(Worksheets!$V$24&gt;=A731,(Worksheets!$G$45-SUM($F$7:F730))*((Worksheets!$G$44^4*Worksheets!$AD$29^4+4*Worksheets!$G$44^3*(1-Worksheets!$G$44)*Worksheets!$AD$29^3+6*Worksheets!$G$44^2*(1-Worksheets!$G$44)^2*Worksheets!$AD$29^2+4*Worksheets!$G$44*(1-Worksheets!$G$44^3)*Worksheets!$AD$29)/Worksheets!$G$45),0)</f>
        <v>#VALUE!</v>
      </c>
      <c r="G731" s="90" t="str">
        <f>IF(Worksheets!$D$45='Yield Calculations'!$C$4,'Yield Calculations'!B731*'Yield Calculations'!C731,IF(Worksheets!$D$45='Yield Calculations'!$D$4,'Yield Calculations'!B731*'Yield Calculations'!D731,IF(Worksheets!$D$45='Yield Calculations'!$E$4,'Yield Calculations'!B731*'Yield Calculations'!E731,IF(Worksheets!$D$45='Yield Calculations'!$F$4,'Yield Calculations'!B731*'Yield Calculations'!F731,"Too Many Lanes"))))</f>
        <v>Too Many Lanes</v>
      </c>
      <c r="H731" s="90" t="str">
        <f>IF(Worksheets!$D$45='Yield Calculations'!$C$4,'Yield Calculations'!C731,IF(Worksheets!$D$45='Yield Calculations'!$D$4,'Yield Calculations'!D731,IF(Worksheets!$D$45='Yield Calculations'!$E$4,'Yield Calculations'!E731,IF(Worksheets!$D$45='Yield Calculations'!$F$4,'Yield Calculations'!F731,"Too Many Lanes"))))</f>
        <v>Too Many Lanes</v>
      </c>
      <c r="K731" s="83">
        <v>724</v>
      </c>
      <c r="L731" s="83" t="e">
        <f>Worksheets!$X$24*(K731-0.5)</f>
        <v>#VALUE!</v>
      </c>
      <c r="M731" s="90" t="e">
        <f>IF(Worksheets!$AA$24&gt;=K731,Worksheets!$L$45*Worksheets!$AD$29*(1-Worksheets!$AD$29)^('Yield Calculations'!K731-1),0)</f>
        <v>#VALUE!</v>
      </c>
      <c r="N731" s="90" t="e">
        <f>IF(Worksheets!$AA$24&gt;=K731,(Worksheets!$L$45-SUM($N$7:N730))*(((2*Worksheets!$L$44*(1-Worksheets!$L$44)*Worksheets!$AD$29)+(Worksheets!$L$44^2*Worksheets!$AD$29^2))/Worksheets!$L$45),0)</f>
        <v>#VALUE!</v>
      </c>
      <c r="O731" s="90" t="e">
        <f>IF(Worksheets!$AA$24&gt;=K731,(Worksheets!$L$45-SUM($O$7:O730))*((Worksheets!$L$44^3*Worksheets!$AD$29^3+3*Worksheets!$L$44^2*(1-Worksheets!$L$44)*Worksheets!$AD$29^2+3*Worksheets!$L$44*(1-Worksheets!$L$44)^2*Worksheets!$AD$29)/Worksheets!$L$45),0)</f>
        <v>#VALUE!</v>
      </c>
      <c r="P731" s="90" t="e">
        <f>IF(Worksheets!$AA$24&gt;=K731,(Worksheets!$L$45-SUM($P$7:P730))*((Worksheets!$L$44^4*Worksheets!$AD$29^4+4*Worksheets!$L$44^3*(1-Worksheets!$L$44)*Worksheets!$AD$29^3+6*Worksheets!$L$44^2*(1-Worksheets!$L$44)^2*Worksheets!$AD$29^2+4*Worksheets!$L$44*(1-Worksheets!$L$44^3)*Worksheets!$AD$29)/Worksheets!$L$45),0)</f>
        <v>#VALUE!</v>
      </c>
      <c r="Q731" s="90" t="str">
        <f>IF(Worksheets!$I$45='Yield Calculations'!$M$4,'Yield Calculations'!L731*'Yield Calculations'!M731,IF(Worksheets!$I$45='Yield Calculations'!$N$4,'Yield Calculations'!L731*'Yield Calculations'!N731,IF(Worksheets!$I$45='Yield Calculations'!$O$4,'Yield Calculations'!L731*'Yield Calculations'!O731,IF(Worksheets!$I$45='Yield Calculations'!$P$4,'Yield Calculations'!L731*'Yield Calculations'!P731,"Too Many Lanes"))))</f>
        <v>Too Many Lanes</v>
      </c>
      <c r="R731" s="90" t="str">
        <f>IF(Worksheets!$I$45='Yield Calculations'!$M$4,'Yield Calculations'!M731,IF(Worksheets!$I$45='Yield Calculations'!$N$4,'Yield Calculations'!N731,IF(Worksheets!$I$45='Yield Calculations'!$O$4,'Yield Calculations'!O731,IF(Worksheets!$I$45='Yield Calculations'!$P$4,'Yield Calculations'!P731,"Too Many Lanes"))))</f>
        <v>Too Many Lanes</v>
      </c>
    </row>
    <row r="732" spans="1:18">
      <c r="A732" s="83">
        <f t="shared" si="11"/>
        <v>725</v>
      </c>
      <c r="B732" s="83" t="e">
        <f>Worksheets!$S$24*(A732-0.5)</f>
        <v>#VALUE!</v>
      </c>
      <c r="C732" s="90" t="e">
        <f>IF(Worksheets!$V$24&gt;=A732,Worksheets!$G$45*Worksheets!$AD$29*(1-Worksheets!$AD$29)^('Yield Calculations'!A732-1),0)</f>
        <v>#VALUE!</v>
      </c>
      <c r="D732" s="90" t="e">
        <f>IF(Worksheets!$V$24&gt;=A732,(Worksheets!$G$45-SUM($D$7:D731))*(((2*Worksheets!$G$44*(1-Worksheets!$G$44)*Worksheets!$AD$29)+(Worksheets!$G$44^2*Worksheets!$AD$29^2))/Worksheets!$G$45),0)</f>
        <v>#VALUE!</v>
      </c>
      <c r="E732" s="90" t="e">
        <f>IF(Worksheets!$V$24&gt;=A732,(Worksheets!$G$45-SUM($E$7:E731))*((Worksheets!$G$44^3*Worksheets!$AD$29^3+3*Worksheets!$G$44^2*(1-Worksheets!$G$44)*Worksheets!$AD$29^2+3*Worksheets!$G$44*(1-Worksheets!$G$44)^2*Worksheets!$AD$29)/Worksheets!$G$45),0)</f>
        <v>#VALUE!</v>
      </c>
      <c r="F732" s="90" t="e">
        <f>IF(Worksheets!$V$24&gt;=A732,(Worksheets!$G$45-SUM($F$7:F731))*((Worksheets!$G$44^4*Worksheets!$AD$29^4+4*Worksheets!$G$44^3*(1-Worksheets!$G$44)*Worksheets!$AD$29^3+6*Worksheets!$G$44^2*(1-Worksheets!$G$44)^2*Worksheets!$AD$29^2+4*Worksheets!$G$44*(1-Worksheets!$G$44^3)*Worksheets!$AD$29)/Worksheets!$G$45),0)</f>
        <v>#VALUE!</v>
      </c>
      <c r="G732" s="90" t="str">
        <f>IF(Worksheets!$D$45='Yield Calculations'!$C$4,'Yield Calculations'!B732*'Yield Calculations'!C732,IF(Worksheets!$D$45='Yield Calculations'!$D$4,'Yield Calculations'!B732*'Yield Calculations'!D732,IF(Worksheets!$D$45='Yield Calculations'!$E$4,'Yield Calculations'!B732*'Yield Calculations'!E732,IF(Worksheets!$D$45='Yield Calculations'!$F$4,'Yield Calculations'!B732*'Yield Calculations'!F732,"Too Many Lanes"))))</f>
        <v>Too Many Lanes</v>
      </c>
      <c r="H732" s="90" t="str">
        <f>IF(Worksheets!$D$45='Yield Calculations'!$C$4,'Yield Calculations'!C732,IF(Worksheets!$D$45='Yield Calculations'!$D$4,'Yield Calculations'!D732,IF(Worksheets!$D$45='Yield Calculations'!$E$4,'Yield Calculations'!E732,IF(Worksheets!$D$45='Yield Calculations'!$F$4,'Yield Calculations'!F732,"Too Many Lanes"))))</f>
        <v>Too Many Lanes</v>
      </c>
      <c r="K732" s="83">
        <v>725</v>
      </c>
      <c r="L732" s="83" t="e">
        <f>Worksheets!$X$24*(K732-0.5)</f>
        <v>#VALUE!</v>
      </c>
      <c r="M732" s="90" t="e">
        <f>IF(Worksheets!$AA$24&gt;=K732,Worksheets!$L$45*Worksheets!$AD$29*(1-Worksheets!$AD$29)^('Yield Calculations'!K732-1),0)</f>
        <v>#VALUE!</v>
      </c>
      <c r="N732" s="90" t="e">
        <f>IF(Worksheets!$AA$24&gt;=K732,(Worksheets!$L$45-SUM($N$7:N731))*(((2*Worksheets!$L$44*(1-Worksheets!$L$44)*Worksheets!$AD$29)+(Worksheets!$L$44^2*Worksheets!$AD$29^2))/Worksheets!$L$45),0)</f>
        <v>#VALUE!</v>
      </c>
      <c r="O732" s="90" t="e">
        <f>IF(Worksheets!$AA$24&gt;=K732,(Worksheets!$L$45-SUM($O$7:O731))*((Worksheets!$L$44^3*Worksheets!$AD$29^3+3*Worksheets!$L$44^2*(1-Worksheets!$L$44)*Worksheets!$AD$29^2+3*Worksheets!$L$44*(1-Worksheets!$L$44)^2*Worksheets!$AD$29)/Worksheets!$L$45),0)</f>
        <v>#VALUE!</v>
      </c>
      <c r="P732" s="90" t="e">
        <f>IF(Worksheets!$AA$24&gt;=K732,(Worksheets!$L$45-SUM($P$7:P731))*((Worksheets!$L$44^4*Worksheets!$AD$29^4+4*Worksheets!$L$44^3*(1-Worksheets!$L$44)*Worksheets!$AD$29^3+6*Worksheets!$L$44^2*(1-Worksheets!$L$44)^2*Worksheets!$AD$29^2+4*Worksheets!$L$44*(1-Worksheets!$L$44^3)*Worksheets!$AD$29)/Worksheets!$L$45),0)</f>
        <v>#VALUE!</v>
      </c>
      <c r="Q732" s="90" t="str">
        <f>IF(Worksheets!$I$45='Yield Calculations'!$M$4,'Yield Calculations'!L732*'Yield Calculations'!M732,IF(Worksheets!$I$45='Yield Calculations'!$N$4,'Yield Calculations'!L732*'Yield Calculations'!N732,IF(Worksheets!$I$45='Yield Calculations'!$O$4,'Yield Calculations'!L732*'Yield Calculations'!O732,IF(Worksheets!$I$45='Yield Calculations'!$P$4,'Yield Calculations'!L732*'Yield Calculations'!P732,"Too Many Lanes"))))</f>
        <v>Too Many Lanes</v>
      </c>
      <c r="R732" s="90" t="str">
        <f>IF(Worksheets!$I$45='Yield Calculations'!$M$4,'Yield Calculations'!M732,IF(Worksheets!$I$45='Yield Calculations'!$N$4,'Yield Calculations'!N732,IF(Worksheets!$I$45='Yield Calculations'!$O$4,'Yield Calculations'!O732,IF(Worksheets!$I$45='Yield Calculations'!$P$4,'Yield Calculations'!P732,"Too Many Lanes"))))</f>
        <v>Too Many Lanes</v>
      </c>
    </row>
    <row r="733" spans="1:18">
      <c r="A733" s="83">
        <f t="shared" si="11"/>
        <v>726</v>
      </c>
      <c r="B733" s="83" t="e">
        <f>Worksheets!$S$24*(A733-0.5)</f>
        <v>#VALUE!</v>
      </c>
      <c r="C733" s="90" t="e">
        <f>IF(Worksheets!$V$24&gt;=A733,Worksheets!$G$45*Worksheets!$AD$29*(1-Worksheets!$AD$29)^('Yield Calculations'!A733-1),0)</f>
        <v>#VALUE!</v>
      </c>
      <c r="D733" s="90" t="e">
        <f>IF(Worksheets!$V$24&gt;=A733,(Worksheets!$G$45-SUM($D$7:D732))*(((2*Worksheets!$G$44*(1-Worksheets!$G$44)*Worksheets!$AD$29)+(Worksheets!$G$44^2*Worksheets!$AD$29^2))/Worksheets!$G$45),0)</f>
        <v>#VALUE!</v>
      </c>
      <c r="E733" s="90" t="e">
        <f>IF(Worksheets!$V$24&gt;=A733,(Worksheets!$G$45-SUM($E$7:E732))*((Worksheets!$G$44^3*Worksheets!$AD$29^3+3*Worksheets!$G$44^2*(1-Worksheets!$G$44)*Worksheets!$AD$29^2+3*Worksheets!$G$44*(1-Worksheets!$G$44)^2*Worksheets!$AD$29)/Worksheets!$G$45),0)</f>
        <v>#VALUE!</v>
      </c>
      <c r="F733" s="90" t="e">
        <f>IF(Worksheets!$V$24&gt;=A733,(Worksheets!$G$45-SUM($F$7:F732))*((Worksheets!$G$44^4*Worksheets!$AD$29^4+4*Worksheets!$G$44^3*(1-Worksheets!$G$44)*Worksheets!$AD$29^3+6*Worksheets!$G$44^2*(1-Worksheets!$G$44)^2*Worksheets!$AD$29^2+4*Worksheets!$G$44*(1-Worksheets!$G$44^3)*Worksheets!$AD$29)/Worksheets!$G$45),0)</f>
        <v>#VALUE!</v>
      </c>
      <c r="G733" s="90" t="str">
        <f>IF(Worksheets!$D$45='Yield Calculations'!$C$4,'Yield Calculations'!B733*'Yield Calculations'!C733,IF(Worksheets!$D$45='Yield Calculations'!$D$4,'Yield Calculations'!B733*'Yield Calculations'!D733,IF(Worksheets!$D$45='Yield Calculations'!$E$4,'Yield Calculations'!B733*'Yield Calculations'!E733,IF(Worksheets!$D$45='Yield Calculations'!$F$4,'Yield Calculations'!B733*'Yield Calculations'!F733,"Too Many Lanes"))))</f>
        <v>Too Many Lanes</v>
      </c>
      <c r="H733" s="90" t="str">
        <f>IF(Worksheets!$D$45='Yield Calculations'!$C$4,'Yield Calculations'!C733,IF(Worksheets!$D$45='Yield Calculations'!$D$4,'Yield Calculations'!D733,IF(Worksheets!$D$45='Yield Calculations'!$E$4,'Yield Calculations'!E733,IF(Worksheets!$D$45='Yield Calculations'!$F$4,'Yield Calculations'!F733,"Too Many Lanes"))))</f>
        <v>Too Many Lanes</v>
      </c>
      <c r="K733" s="83">
        <v>726</v>
      </c>
      <c r="L733" s="83" t="e">
        <f>Worksheets!$X$24*(K733-0.5)</f>
        <v>#VALUE!</v>
      </c>
      <c r="M733" s="90" t="e">
        <f>IF(Worksheets!$AA$24&gt;=K733,Worksheets!$L$45*Worksheets!$AD$29*(1-Worksheets!$AD$29)^('Yield Calculations'!K733-1),0)</f>
        <v>#VALUE!</v>
      </c>
      <c r="N733" s="90" t="e">
        <f>IF(Worksheets!$AA$24&gt;=K733,(Worksheets!$L$45-SUM($N$7:N732))*(((2*Worksheets!$L$44*(1-Worksheets!$L$44)*Worksheets!$AD$29)+(Worksheets!$L$44^2*Worksheets!$AD$29^2))/Worksheets!$L$45),0)</f>
        <v>#VALUE!</v>
      </c>
      <c r="O733" s="90" t="e">
        <f>IF(Worksheets!$AA$24&gt;=K733,(Worksheets!$L$45-SUM($O$7:O732))*((Worksheets!$L$44^3*Worksheets!$AD$29^3+3*Worksheets!$L$44^2*(1-Worksheets!$L$44)*Worksheets!$AD$29^2+3*Worksheets!$L$44*(1-Worksheets!$L$44)^2*Worksheets!$AD$29)/Worksheets!$L$45),0)</f>
        <v>#VALUE!</v>
      </c>
      <c r="P733" s="90" t="e">
        <f>IF(Worksheets!$AA$24&gt;=K733,(Worksheets!$L$45-SUM($P$7:P732))*((Worksheets!$L$44^4*Worksheets!$AD$29^4+4*Worksheets!$L$44^3*(1-Worksheets!$L$44)*Worksheets!$AD$29^3+6*Worksheets!$L$44^2*(1-Worksheets!$L$44)^2*Worksheets!$AD$29^2+4*Worksheets!$L$44*(1-Worksheets!$L$44^3)*Worksheets!$AD$29)/Worksheets!$L$45),0)</f>
        <v>#VALUE!</v>
      </c>
      <c r="Q733" s="90" t="str">
        <f>IF(Worksheets!$I$45='Yield Calculations'!$M$4,'Yield Calculations'!L733*'Yield Calculations'!M733,IF(Worksheets!$I$45='Yield Calculations'!$N$4,'Yield Calculations'!L733*'Yield Calculations'!N733,IF(Worksheets!$I$45='Yield Calculations'!$O$4,'Yield Calculations'!L733*'Yield Calculations'!O733,IF(Worksheets!$I$45='Yield Calculations'!$P$4,'Yield Calculations'!L733*'Yield Calculations'!P733,"Too Many Lanes"))))</f>
        <v>Too Many Lanes</v>
      </c>
      <c r="R733" s="90" t="str">
        <f>IF(Worksheets!$I$45='Yield Calculations'!$M$4,'Yield Calculations'!M733,IF(Worksheets!$I$45='Yield Calculations'!$N$4,'Yield Calculations'!N733,IF(Worksheets!$I$45='Yield Calculations'!$O$4,'Yield Calculations'!O733,IF(Worksheets!$I$45='Yield Calculations'!$P$4,'Yield Calculations'!P733,"Too Many Lanes"))))</f>
        <v>Too Many Lanes</v>
      </c>
    </row>
    <row r="734" spans="1:18">
      <c r="A734" s="83">
        <f t="shared" si="11"/>
        <v>727</v>
      </c>
      <c r="B734" s="83" t="e">
        <f>Worksheets!$S$24*(A734-0.5)</f>
        <v>#VALUE!</v>
      </c>
      <c r="C734" s="90" t="e">
        <f>IF(Worksheets!$V$24&gt;=A734,Worksheets!$G$45*Worksheets!$AD$29*(1-Worksheets!$AD$29)^('Yield Calculations'!A734-1),0)</f>
        <v>#VALUE!</v>
      </c>
      <c r="D734" s="90" t="e">
        <f>IF(Worksheets!$V$24&gt;=A734,(Worksheets!$G$45-SUM($D$7:D733))*(((2*Worksheets!$G$44*(1-Worksheets!$G$44)*Worksheets!$AD$29)+(Worksheets!$G$44^2*Worksheets!$AD$29^2))/Worksheets!$G$45),0)</f>
        <v>#VALUE!</v>
      </c>
      <c r="E734" s="90" t="e">
        <f>IF(Worksheets!$V$24&gt;=A734,(Worksheets!$G$45-SUM($E$7:E733))*((Worksheets!$G$44^3*Worksheets!$AD$29^3+3*Worksheets!$G$44^2*(1-Worksheets!$G$44)*Worksheets!$AD$29^2+3*Worksheets!$G$44*(1-Worksheets!$G$44)^2*Worksheets!$AD$29)/Worksheets!$G$45),0)</f>
        <v>#VALUE!</v>
      </c>
      <c r="F734" s="90" t="e">
        <f>IF(Worksheets!$V$24&gt;=A734,(Worksheets!$G$45-SUM($F$7:F733))*((Worksheets!$G$44^4*Worksheets!$AD$29^4+4*Worksheets!$G$44^3*(1-Worksheets!$G$44)*Worksheets!$AD$29^3+6*Worksheets!$G$44^2*(1-Worksheets!$G$44)^2*Worksheets!$AD$29^2+4*Worksheets!$G$44*(1-Worksheets!$G$44^3)*Worksheets!$AD$29)/Worksheets!$G$45),0)</f>
        <v>#VALUE!</v>
      </c>
      <c r="G734" s="90" t="str">
        <f>IF(Worksheets!$D$45='Yield Calculations'!$C$4,'Yield Calculations'!B734*'Yield Calculations'!C734,IF(Worksheets!$D$45='Yield Calculations'!$D$4,'Yield Calculations'!B734*'Yield Calculations'!D734,IF(Worksheets!$D$45='Yield Calculations'!$E$4,'Yield Calculations'!B734*'Yield Calculations'!E734,IF(Worksheets!$D$45='Yield Calculations'!$F$4,'Yield Calculations'!B734*'Yield Calculations'!F734,"Too Many Lanes"))))</f>
        <v>Too Many Lanes</v>
      </c>
      <c r="H734" s="90" t="str">
        <f>IF(Worksheets!$D$45='Yield Calculations'!$C$4,'Yield Calculations'!C734,IF(Worksheets!$D$45='Yield Calculations'!$D$4,'Yield Calculations'!D734,IF(Worksheets!$D$45='Yield Calculations'!$E$4,'Yield Calculations'!E734,IF(Worksheets!$D$45='Yield Calculations'!$F$4,'Yield Calculations'!F734,"Too Many Lanes"))))</f>
        <v>Too Many Lanes</v>
      </c>
      <c r="K734" s="83">
        <v>727</v>
      </c>
      <c r="L734" s="83" t="e">
        <f>Worksheets!$X$24*(K734-0.5)</f>
        <v>#VALUE!</v>
      </c>
      <c r="M734" s="90" t="e">
        <f>IF(Worksheets!$AA$24&gt;=K734,Worksheets!$L$45*Worksheets!$AD$29*(1-Worksheets!$AD$29)^('Yield Calculations'!K734-1),0)</f>
        <v>#VALUE!</v>
      </c>
      <c r="N734" s="90" t="e">
        <f>IF(Worksheets!$AA$24&gt;=K734,(Worksheets!$L$45-SUM($N$7:N733))*(((2*Worksheets!$L$44*(1-Worksheets!$L$44)*Worksheets!$AD$29)+(Worksheets!$L$44^2*Worksheets!$AD$29^2))/Worksheets!$L$45),0)</f>
        <v>#VALUE!</v>
      </c>
      <c r="O734" s="90" t="e">
        <f>IF(Worksheets!$AA$24&gt;=K734,(Worksheets!$L$45-SUM($O$7:O733))*((Worksheets!$L$44^3*Worksheets!$AD$29^3+3*Worksheets!$L$44^2*(1-Worksheets!$L$44)*Worksheets!$AD$29^2+3*Worksheets!$L$44*(1-Worksheets!$L$44)^2*Worksheets!$AD$29)/Worksheets!$L$45),0)</f>
        <v>#VALUE!</v>
      </c>
      <c r="P734" s="90" t="e">
        <f>IF(Worksheets!$AA$24&gt;=K734,(Worksheets!$L$45-SUM($P$7:P733))*((Worksheets!$L$44^4*Worksheets!$AD$29^4+4*Worksheets!$L$44^3*(1-Worksheets!$L$44)*Worksheets!$AD$29^3+6*Worksheets!$L$44^2*(1-Worksheets!$L$44)^2*Worksheets!$AD$29^2+4*Worksheets!$L$44*(1-Worksheets!$L$44^3)*Worksheets!$AD$29)/Worksheets!$L$45),0)</f>
        <v>#VALUE!</v>
      </c>
      <c r="Q734" s="90" t="str">
        <f>IF(Worksheets!$I$45='Yield Calculations'!$M$4,'Yield Calculations'!L734*'Yield Calculations'!M734,IF(Worksheets!$I$45='Yield Calculations'!$N$4,'Yield Calculations'!L734*'Yield Calculations'!N734,IF(Worksheets!$I$45='Yield Calculations'!$O$4,'Yield Calculations'!L734*'Yield Calculations'!O734,IF(Worksheets!$I$45='Yield Calculations'!$P$4,'Yield Calculations'!L734*'Yield Calculations'!P734,"Too Many Lanes"))))</f>
        <v>Too Many Lanes</v>
      </c>
      <c r="R734" s="90" t="str">
        <f>IF(Worksheets!$I$45='Yield Calculations'!$M$4,'Yield Calculations'!M734,IF(Worksheets!$I$45='Yield Calculations'!$N$4,'Yield Calculations'!N734,IF(Worksheets!$I$45='Yield Calculations'!$O$4,'Yield Calculations'!O734,IF(Worksheets!$I$45='Yield Calculations'!$P$4,'Yield Calculations'!P734,"Too Many Lanes"))))</f>
        <v>Too Many Lanes</v>
      </c>
    </row>
    <row r="735" spans="1:18">
      <c r="A735" s="83">
        <f t="shared" si="11"/>
        <v>728</v>
      </c>
      <c r="B735" s="83" t="e">
        <f>Worksheets!$S$24*(A735-0.5)</f>
        <v>#VALUE!</v>
      </c>
      <c r="C735" s="90" t="e">
        <f>IF(Worksheets!$V$24&gt;=A735,Worksheets!$G$45*Worksheets!$AD$29*(1-Worksheets!$AD$29)^('Yield Calculations'!A735-1),0)</f>
        <v>#VALUE!</v>
      </c>
      <c r="D735" s="90" t="e">
        <f>IF(Worksheets!$V$24&gt;=A735,(Worksheets!$G$45-SUM($D$7:D734))*(((2*Worksheets!$G$44*(1-Worksheets!$G$44)*Worksheets!$AD$29)+(Worksheets!$G$44^2*Worksheets!$AD$29^2))/Worksheets!$G$45),0)</f>
        <v>#VALUE!</v>
      </c>
      <c r="E735" s="90" t="e">
        <f>IF(Worksheets!$V$24&gt;=A735,(Worksheets!$G$45-SUM($E$7:E734))*((Worksheets!$G$44^3*Worksheets!$AD$29^3+3*Worksheets!$G$44^2*(1-Worksheets!$G$44)*Worksheets!$AD$29^2+3*Worksheets!$G$44*(1-Worksheets!$G$44)^2*Worksheets!$AD$29)/Worksheets!$G$45),0)</f>
        <v>#VALUE!</v>
      </c>
      <c r="F735" s="90" t="e">
        <f>IF(Worksheets!$V$24&gt;=A735,(Worksheets!$G$45-SUM($F$7:F734))*((Worksheets!$G$44^4*Worksheets!$AD$29^4+4*Worksheets!$G$44^3*(1-Worksheets!$G$44)*Worksheets!$AD$29^3+6*Worksheets!$G$44^2*(1-Worksheets!$G$44)^2*Worksheets!$AD$29^2+4*Worksheets!$G$44*(1-Worksheets!$G$44^3)*Worksheets!$AD$29)/Worksheets!$G$45),0)</f>
        <v>#VALUE!</v>
      </c>
      <c r="G735" s="90" t="str">
        <f>IF(Worksheets!$D$45='Yield Calculations'!$C$4,'Yield Calculations'!B735*'Yield Calculations'!C735,IF(Worksheets!$D$45='Yield Calculations'!$D$4,'Yield Calculations'!B735*'Yield Calculations'!D735,IF(Worksheets!$D$45='Yield Calculations'!$E$4,'Yield Calculations'!B735*'Yield Calculations'!E735,IF(Worksheets!$D$45='Yield Calculations'!$F$4,'Yield Calculations'!B735*'Yield Calculations'!F735,"Too Many Lanes"))))</f>
        <v>Too Many Lanes</v>
      </c>
      <c r="H735" s="90" t="str">
        <f>IF(Worksheets!$D$45='Yield Calculations'!$C$4,'Yield Calculations'!C735,IF(Worksheets!$D$45='Yield Calculations'!$D$4,'Yield Calculations'!D735,IF(Worksheets!$D$45='Yield Calculations'!$E$4,'Yield Calculations'!E735,IF(Worksheets!$D$45='Yield Calculations'!$F$4,'Yield Calculations'!F735,"Too Many Lanes"))))</f>
        <v>Too Many Lanes</v>
      </c>
      <c r="K735" s="83">
        <v>728</v>
      </c>
      <c r="L735" s="83" t="e">
        <f>Worksheets!$X$24*(K735-0.5)</f>
        <v>#VALUE!</v>
      </c>
      <c r="M735" s="90" t="e">
        <f>IF(Worksheets!$AA$24&gt;=K735,Worksheets!$L$45*Worksheets!$AD$29*(1-Worksheets!$AD$29)^('Yield Calculations'!K735-1),0)</f>
        <v>#VALUE!</v>
      </c>
      <c r="N735" s="90" t="e">
        <f>IF(Worksheets!$AA$24&gt;=K735,(Worksheets!$L$45-SUM($N$7:N734))*(((2*Worksheets!$L$44*(1-Worksheets!$L$44)*Worksheets!$AD$29)+(Worksheets!$L$44^2*Worksheets!$AD$29^2))/Worksheets!$L$45),0)</f>
        <v>#VALUE!</v>
      </c>
      <c r="O735" s="90" t="e">
        <f>IF(Worksheets!$AA$24&gt;=K735,(Worksheets!$L$45-SUM($O$7:O734))*((Worksheets!$L$44^3*Worksheets!$AD$29^3+3*Worksheets!$L$44^2*(1-Worksheets!$L$44)*Worksheets!$AD$29^2+3*Worksheets!$L$44*(1-Worksheets!$L$44)^2*Worksheets!$AD$29)/Worksheets!$L$45),0)</f>
        <v>#VALUE!</v>
      </c>
      <c r="P735" s="90" t="e">
        <f>IF(Worksheets!$AA$24&gt;=K735,(Worksheets!$L$45-SUM($P$7:P734))*((Worksheets!$L$44^4*Worksheets!$AD$29^4+4*Worksheets!$L$44^3*(1-Worksheets!$L$44)*Worksheets!$AD$29^3+6*Worksheets!$L$44^2*(1-Worksheets!$L$44)^2*Worksheets!$AD$29^2+4*Worksheets!$L$44*(1-Worksheets!$L$44^3)*Worksheets!$AD$29)/Worksheets!$L$45),0)</f>
        <v>#VALUE!</v>
      </c>
      <c r="Q735" s="90" t="str">
        <f>IF(Worksheets!$I$45='Yield Calculations'!$M$4,'Yield Calculations'!L735*'Yield Calculations'!M735,IF(Worksheets!$I$45='Yield Calculations'!$N$4,'Yield Calculations'!L735*'Yield Calculations'!N735,IF(Worksheets!$I$45='Yield Calculations'!$O$4,'Yield Calculations'!L735*'Yield Calculations'!O735,IF(Worksheets!$I$45='Yield Calculations'!$P$4,'Yield Calculations'!L735*'Yield Calculations'!P735,"Too Many Lanes"))))</f>
        <v>Too Many Lanes</v>
      </c>
      <c r="R735" s="90" t="str">
        <f>IF(Worksheets!$I$45='Yield Calculations'!$M$4,'Yield Calculations'!M735,IF(Worksheets!$I$45='Yield Calculations'!$N$4,'Yield Calculations'!N735,IF(Worksheets!$I$45='Yield Calculations'!$O$4,'Yield Calculations'!O735,IF(Worksheets!$I$45='Yield Calculations'!$P$4,'Yield Calculations'!P735,"Too Many Lanes"))))</f>
        <v>Too Many Lanes</v>
      </c>
    </row>
    <row r="736" spans="1:18">
      <c r="A736" s="83">
        <f t="shared" si="11"/>
        <v>729</v>
      </c>
      <c r="B736" s="83" t="e">
        <f>Worksheets!$S$24*(A736-0.5)</f>
        <v>#VALUE!</v>
      </c>
      <c r="C736" s="90" t="e">
        <f>IF(Worksheets!$V$24&gt;=A736,Worksheets!$G$45*Worksheets!$AD$29*(1-Worksheets!$AD$29)^('Yield Calculations'!A736-1),0)</f>
        <v>#VALUE!</v>
      </c>
      <c r="D736" s="90" t="e">
        <f>IF(Worksheets!$V$24&gt;=A736,(Worksheets!$G$45-SUM($D$7:D735))*(((2*Worksheets!$G$44*(1-Worksheets!$G$44)*Worksheets!$AD$29)+(Worksheets!$G$44^2*Worksheets!$AD$29^2))/Worksheets!$G$45),0)</f>
        <v>#VALUE!</v>
      </c>
      <c r="E736" s="90" t="e">
        <f>IF(Worksheets!$V$24&gt;=A736,(Worksheets!$G$45-SUM($E$7:E735))*((Worksheets!$G$44^3*Worksheets!$AD$29^3+3*Worksheets!$G$44^2*(1-Worksheets!$G$44)*Worksheets!$AD$29^2+3*Worksheets!$G$44*(1-Worksheets!$G$44)^2*Worksheets!$AD$29)/Worksheets!$G$45),0)</f>
        <v>#VALUE!</v>
      </c>
      <c r="F736" s="90" t="e">
        <f>IF(Worksheets!$V$24&gt;=A736,(Worksheets!$G$45-SUM($F$7:F735))*((Worksheets!$G$44^4*Worksheets!$AD$29^4+4*Worksheets!$G$44^3*(1-Worksheets!$G$44)*Worksheets!$AD$29^3+6*Worksheets!$G$44^2*(1-Worksheets!$G$44)^2*Worksheets!$AD$29^2+4*Worksheets!$G$44*(1-Worksheets!$G$44^3)*Worksheets!$AD$29)/Worksheets!$G$45),0)</f>
        <v>#VALUE!</v>
      </c>
      <c r="G736" s="90" t="str">
        <f>IF(Worksheets!$D$45='Yield Calculations'!$C$4,'Yield Calculations'!B736*'Yield Calculations'!C736,IF(Worksheets!$D$45='Yield Calculations'!$D$4,'Yield Calculations'!B736*'Yield Calculations'!D736,IF(Worksheets!$D$45='Yield Calculations'!$E$4,'Yield Calculations'!B736*'Yield Calculations'!E736,IF(Worksheets!$D$45='Yield Calculations'!$F$4,'Yield Calculations'!B736*'Yield Calculations'!F736,"Too Many Lanes"))))</f>
        <v>Too Many Lanes</v>
      </c>
      <c r="H736" s="90" t="str">
        <f>IF(Worksheets!$D$45='Yield Calculations'!$C$4,'Yield Calculations'!C736,IF(Worksheets!$D$45='Yield Calculations'!$D$4,'Yield Calculations'!D736,IF(Worksheets!$D$45='Yield Calculations'!$E$4,'Yield Calculations'!E736,IF(Worksheets!$D$45='Yield Calculations'!$F$4,'Yield Calculations'!F736,"Too Many Lanes"))))</f>
        <v>Too Many Lanes</v>
      </c>
      <c r="K736" s="83">
        <v>729</v>
      </c>
      <c r="L736" s="83" t="e">
        <f>Worksheets!$X$24*(K736-0.5)</f>
        <v>#VALUE!</v>
      </c>
      <c r="M736" s="90" t="e">
        <f>IF(Worksheets!$AA$24&gt;=K736,Worksheets!$L$45*Worksheets!$AD$29*(1-Worksheets!$AD$29)^('Yield Calculations'!K736-1),0)</f>
        <v>#VALUE!</v>
      </c>
      <c r="N736" s="90" t="e">
        <f>IF(Worksheets!$AA$24&gt;=K736,(Worksheets!$L$45-SUM($N$7:N735))*(((2*Worksheets!$L$44*(1-Worksheets!$L$44)*Worksheets!$AD$29)+(Worksheets!$L$44^2*Worksheets!$AD$29^2))/Worksheets!$L$45),0)</f>
        <v>#VALUE!</v>
      </c>
      <c r="O736" s="90" t="e">
        <f>IF(Worksheets!$AA$24&gt;=K736,(Worksheets!$L$45-SUM($O$7:O735))*((Worksheets!$L$44^3*Worksheets!$AD$29^3+3*Worksheets!$L$44^2*(1-Worksheets!$L$44)*Worksheets!$AD$29^2+3*Worksheets!$L$44*(1-Worksheets!$L$44)^2*Worksheets!$AD$29)/Worksheets!$L$45),0)</f>
        <v>#VALUE!</v>
      </c>
      <c r="P736" s="90" t="e">
        <f>IF(Worksheets!$AA$24&gt;=K736,(Worksheets!$L$45-SUM($P$7:P735))*((Worksheets!$L$44^4*Worksheets!$AD$29^4+4*Worksheets!$L$44^3*(1-Worksheets!$L$44)*Worksheets!$AD$29^3+6*Worksheets!$L$44^2*(1-Worksheets!$L$44)^2*Worksheets!$AD$29^2+4*Worksheets!$L$44*(1-Worksheets!$L$44^3)*Worksheets!$AD$29)/Worksheets!$L$45),0)</f>
        <v>#VALUE!</v>
      </c>
      <c r="Q736" s="90" t="str">
        <f>IF(Worksheets!$I$45='Yield Calculations'!$M$4,'Yield Calculations'!L736*'Yield Calculations'!M736,IF(Worksheets!$I$45='Yield Calculations'!$N$4,'Yield Calculations'!L736*'Yield Calculations'!N736,IF(Worksheets!$I$45='Yield Calculations'!$O$4,'Yield Calculations'!L736*'Yield Calculations'!O736,IF(Worksheets!$I$45='Yield Calculations'!$P$4,'Yield Calculations'!L736*'Yield Calculations'!P736,"Too Many Lanes"))))</f>
        <v>Too Many Lanes</v>
      </c>
      <c r="R736" s="90" t="str">
        <f>IF(Worksheets!$I$45='Yield Calculations'!$M$4,'Yield Calculations'!M736,IF(Worksheets!$I$45='Yield Calculations'!$N$4,'Yield Calculations'!N736,IF(Worksheets!$I$45='Yield Calculations'!$O$4,'Yield Calculations'!O736,IF(Worksheets!$I$45='Yield Calculations'!$P$4,'Yield Calculations'!P736,"Too Many Lanes"))))</f>
        <v>Too Many Lanes</v>
      </c>
    </row>
    <row r="737" spans="1:18">
      <c r="A737" s="83">
        <f t="shared" si="11"/>
        <v>730</v>
      </c>
      <c r="B737" s="83" t="e">
        <f>Worksheets!$S$24*(A737-0.5)</f>
        <v>#VALUE!</v>
      </c>
      <c r="C737" s="90" t="e">
        <f>IF(Worksheets!$V$24&gt;=A737,Worksheets!$G$45*Worksheets!$AD$29*(1-Worksheets!$AD$29)^('Yield Calculations'!A737-1),0)</f>
        <v>#VALUE!</v>
      </c>
      <c r="D737" s="90" t="e">
        <f>IF(Worksheets!$V$24&gt;=A737,(Worksheets!$G$45-SUM($D$7:D736))*(((2*Worksheets!$G$44*(1-Worksheets!$G$44)*Worksheets!$AD$29)+(Worksheets!$G$44^2*Worksheets!$AD$29^2))/Worksheets!$G$45),0)</f>
        <v>#VALUE!</v>
      </c>
      <c r="E737" s="90" t="e">
        <f>IF(Worksheets!$V$24&gt;=A737,(Worksheets!$G$45-SUM($E$7:E736))*((Worksheets!$G$44^3*Worksheets!$AD$29^3+3*Worksheets!$G$44^2*(1-Worksheets!$G$44)*Worksheets!$AD$29^2+3*Worksheets!$G$44*(1-Worksheets!$G$44)^2*Worksheets!$AD$29)/Worksheets!$G$45),0)</f>
        <v>#VALUE!</v>
      </c>
      <c r="F737" s="90" t="e">
        <f>IF(Worksheets!$V$24&gt;=A737,(Worksheets!$G$45-SUM($F$7:F736))*((Worksheets!$G$44^4*Worksheets!$AD$29^4+4*Worksheets!$G$44^3*(1-Worksheets!$G$44)*Worksheets!$AD$29^3+6*Worksheets!$G$44^2*(1-Worksheets!$G$44)^2*Worksheets!$AD$29^2+4*Worksheets!$G$44*(1-Worksheets!$G$44^3)*Worksheets!$AD$29)/Worksheets!$G$45),0)</f>
        <v>#VALUE!</v>
      </c>
      <c r="G737" s="90" t="str">
        <f>IF(Worksheets!$D$45='Yield Calculations'!$C$4,'Yield Calculations'!B737*'Yield Calculations'!C737,IF(Worksheets!$D$45='Yield Calculations'!$D$4,'Yield Calculations'!B737*'Yield Calculations'!D737,IF(Worksheets!$D$45='Yield Calculations'!$E$4,'Yield Calculations'!B737*'Yield Calculations'!E737,IF(Worksheets!$D$45='Yield Calculations'!$F$4,'Yield Calculations'!B737*'Yield Calculations'!F737,"Too Many Lanes"))))</f>
        <v>Too Many Lanes</v>
      </c>
      <c r="H737" s="90" t="str">
        <f>IF(Worksheets!$D$45='Yield Calculations'!$C$4,'Yield Calculations'!C737,IF(Worksheets!$D$45='Yield Calculations'!$D$4,'Yield Calculations'!D737,IF(Worksheets!$D$45='Yield Calculations'!$E$4,'Yield Calculations'!E737,IF(Worksheets!$D$45='Yield Calculations'!$F$4,'Yield Calculations'!F737,"Too Many Lanes"))))</f>
        <v>Too Many Lanes</v>
      </c>
      <c r="K737" s="83">
        <v>730</v>
      </c>
      <c r="L737" s="83" t="e">
        <f>Worksheets!$X$24*(K737-0.5)</f>
        <v>#VALUE!</v>
      </c>
      <c r="M737" s="90" t="e">
        <f>IF(Worksheets!$AA$24&gt;=K737,Worksheets!$L$45*Worksheets!$AD$29*(1-Worksheets!$AD$29)^('Yield Calculations'!K737-1),0)</f>
        <v>#VALUE!</v>
      </c>
      <c r="N737" s="90" t="e">
        <f>IF(Worksheets!$AA$24&gt;=K737,(Worksheets!$L$45-SUM($N$7:N736))*(((2*Worksheets!$L$44*(1-Worksheets!$L$44)*Worksheets!$AD$29)+(Worksheets!$L$44^2*Worksheets!$AD$29^2))/Worksheets!$L$45),0)</f>
        <v>#VALUE!</v>
      </c>
      <c r="O737" s="90" t="e">
        <f>IF(Worksheets!$AA$24&gt;=K737,(Worksheets!$L$45-SUM($O$7:O736))*((Worksheets!$L$44^3*Worksheets!$AD$29^3+3*Worksheets!$L$44^2*(1-Worksheets!$L$44)*Worksheets!$AD$29^2+3*Worksheets!$L$44*(1-Worksheets!$L$44)^2*Worksheets!$AD$29)/Worksheets!$L$45),0)</f>
        <v>#VALUE!</v>
      </c>
      <c r="P737" s="90" t="e">
        <f>IF(Worksheets!$AA$24&gt;=K737,(Worksheets!$L$45-SUM($P$7:P736))*((Worksheets!$L$44^4*Worksheets!$AD$29^4+4*Worksheets!$L$44^3*(1-Worksheets!$L$44)*Worksheets!$AD$29^3+6*Worksheets!$L$44^2*(1-Worksheets!$L$44)^2*Worksheets!$AD$29^2+4*Worksheets!$L$44*(1-Worksheets!$L$44^3)*Worksheets!$AD$29)/Worksheets!$L$45),0)</f>
        <v>#VALUE!</v>
      </c>
      <c r="Q737" s="90" t="str">
        <f>IF(Worksheets!$I$45='Yield Calculations'!$M$4,'Yield Calculations'!L737*'Yield Calculations'!M737,IF(Worksheets!$I$45='Yield Calculations'!$N$4,'Yield Calculations'!L737*'Yield Calculations'!N737,IF(Worksheets!$I$45='Yield Calculations'!$O$4,'Yield Calculations'!L737*'Yield Calculations'!O737,IF(Worksheets!$I$45='Yield Calculations'!$P$4,'Yield Calculations'!L737*'Yield Calculations'!P737,"Too Many Lanes"))))</f>
        <v>Too Many Lanes</v>
      </c>
      <c r="R737" s="90" t="str">
        <f>IF(Worksheets!$I$45='Yield Calculations'!$M$4,'Yield Calculations'!M737,IF(Worksheets!$I$45='Yield Calculations'!$N$4,'Yield Calculations'!N737,IF(Worksheets!$I$45='Yield Calculations'!$O$4,'Yield Calculations'!O737,IF(Worksheets!$I$45='Yield Calculations'!$P$4,'Yield Calculations'!P737,"Too Many Lanes"))))</f>
        <v>Too Many Lanes</v>
      </c>
    </row>
    <row r="738" spans="1:18">
      <c r="A738" s="83">
        <f t="shared" si="11"/>
        <v>731</v>
      </c>
      <c r="B738" s="83" t="e">
        <f>Worksheets!$S$24*(A738-0.5)</f>
        <v>#VALUE!</v>
      </c>
      <c r="C738" s="90" t="e">
        <f>IF(Worksheets!$V$24&gt;=A738,Worksheets!$G$45*Worksheets!$AD$29*(1-Worksheets!$AD$29)^('Yield Calculations'!A738-1),0)</f>
        <v>#VALUE!</v>
      </c>
      <c r="D738" s="90" t="e">
        <f>IF(Worksheets!$V$24&gt;=A738,(Worksheets!$G$45-SUM($D$7:D737))*(((2*Worksheets!$G$44*(1-Worksheets!$G$44)*Worksheets!$AD$29)+(Worksheets!$G$44^2*Worksheets!$AD$29^2))/Worksheets!$G$45),0)</f>
        <v>#VALUE!</v>
      </c>
      <c r="E738" s="90" t="e">
        <f>IF(Worksheets!$V$24&gt;=A738,(Worksheets!$G$45-SUM($E$7:E737))*((Worksheets!$G$44^3*Worksheets!$AD$29^3+3*Worksheets!$G$44^2*(1-Worksheets!$G$44)*Worksheets!$AD$29^2+3*Worksheets!$G$44*(1-Worksheets!$G$44)^2*Worksheets!$AD$29)/Worksheets!$G$45),0)</f>
        <v>#VALUE!</v>
      </c>
      <c r="F738" s="90" t="e">
        <f>IF(Worksheets!$V$24&gt;=A738,(Worksheets!$G$45-SUM($F$7:F737))*((Worksheets!$G$44^4*Worksheets!$AD$29^4+4*Worksheets!$G$44^3*(1-Worksheets!$G$44)*Worksheets!$AD$29^3+6*Worksheets!$G$44^2*(1-Worksheets!$G$44)^2*Worksheets!$AD$29^2+4*Worksheets!$G$44*(1-Worksheets!$G$44^3)*Worksheets!$AD$29)/Worksheets!$G$45),0)</f>
        <v>#VALUE!</v>
      </c>
      <c r="G738" s="90" t="str">
        <f>IF(Worksheets!$D$45='Yield Calculations'!$C$4,'Yield Calculations'!B738*'Yield Calculations'!C738,IF(Worksheets!$D$45='Yield Calculations'!$D$4,'Yield Calculations'!B738*'Yield Calculations'!D738,IF(Worksheets!$D$45='Yield Calculations'!$E$4,'Yield Calculations'!B738*'Yield Calculations'!E738,IF(Worksheets!$D$45='Yield Calculations'!$F$4,'Yield Calculations'!B738*'Yield Calculations'!F738,"Too Many Lanes"))))</f>
        <v>Too Many Lanes</v>
      </c>
      <c r="H738" s="90" t="str">
        <f>IF(Worksheets!$D$45='Yield Calculations'!$C$4,'Yield Calculations'!C738,IF(Worksheets!$D$45='Yield Calculations'!$D$4,'Yield Calculations'!D738,IF(Worksheets!$D$45='Yield Calculations'!$E$4,'Yield Calculations'!E738,IF(Worksheets!$D$45='Yield Calculations'!$F$4,'Yield Calculations'!F738,"Too Many Lanes"))))</f>
        <v>Too Many Lanes</v>
      </c>
      <c r="K738" s="83">
        <v>731</v>
      </c>
      <c r="L738" s="83" t="e">
        <f>Worksheets!$X$24*(K738-0.5)</f>
        <v>#VALUE!</v>
      </c>
      <c r="M738" s="90" t="e">
        <f>IF(Worksheets!$AA$24&gt;=K738,Worksheets!$L$45*Worksheets!$AD$29*(1-Worksheets!$AD$29)^('Yield Calculations'!K738-1),0)</f>
        <v>#VALUE!</v>
      </c>
      <c r="N738" s="90" t="e">
        <f>IF(Worksheets!$AA$24&gt;=K738,(Worksheets!$L$45-SUM($N$7:N737))*(((2*Worksheets!$L$44*(1-Worksheets!$L$44)*Worksheets!$AD$29)+(Worksheets!$L$44^2*Worksheets!$AD$29^2))/Worksheets!$L$45),0)</f>
        <v>#VALUE!</v>
      </c>
      <c r="O738" s="90" t="e">
        <f>IF(Worksheets!$AA$24&gt;=K738,(Worksheets!$L$45-SUM($O$7:O737))*((Worksheets!$L$44^3*Worksheets!$AD$29^3+3*Worksheets!$L$44^2*(1-Worksheets!$L$44)*Worksheets!$AD$29^2+3*Worksheets!$L$44*(1-Worksheets!$L$44)^2*Worksheets!$AD$29)/Worksheets!$L$45),0)</f>
        <v>#VALUE!</v>
      </c>
      <c r="P738" s="90" t="e">
        <f>IF(Worksheets!$AA$24&gt;=K738,(Worksheets!$L$45-SUM($P$7:P737))*((Worksheets!$L$44^4*Worksheets!$AD$29^4+4*Worksheets!$L$44^3*(1-Worksheets!$L$44)*Worksheets!$AD$29^3+6*Worksheets!$L$44^2*(1-Worksheets!$L$44)^2*Worksheets!$AD$29^2+4*Worksheets!$L$44*(1-Worksheets!$L$44^3)*Worksheets!$AD$29)/Worksheets!$L$45),0)</f>
        <v>#VALUE!</v>
      </c>
      <c r="Q738" s="90" t="str">
        <f>IF(Worksheets!$I$45='Yield Calculations'!$M$4,'Yield Calculations'!L738*'Yield Calculations'!M738,IF(Worksheets!$I$45='Yield Calculations'!$N$4,'Yield Calculations'!L738*'Yield Calculations'!N738,IF(Worksheets!$I$45='Yield Calculations'!$O$4,'Yield Calculations'!L738*'Yield Calculations'!O738,IF(Worksheets!$I$45='Yield Calculations'!$P$4,'Yield Calculations'!L738*'Yield Calculations'!P738,"Too Many Lanes"))))</f>
        <v>Too Many Lanes</v>
      </c>
      <c r="R738" s="90" t="str">
        <f>IF(Worksheets!$I$45='Yield Calculations'!$M$4,'Yield Calculations'!M738,IF(Worksheets!$I$45='Yield Calculations'!$N$4,'Yield Calculations'!N738,IF(Worksheets!$I$45='Yield Calculations'!$O$4,'Yield Calculations'!O738,IF(Worksheets!$I$45='Yield Calculations'!$P$4,'Yield Calculations'!P738,"Too Many Lanes"))))</f>
        <v>Too Many Lanes</v>
      </c>
    </row>
    <row r="739" spans="1:18">
      <c r="A739" s="83">
        <f t="shared" si="11"/>
        <v>732</v>
      </c>
      <c r="B739" s="83" t="e">
        <f>Worksheets!$S$24*(A739-0.5)</f>
        <v>#VALUE!</v>
      </c>
      <c r="C739" s="90" t="e">
        <f>IF(Worksheets!$V$24&gt;=A739,Worksheets!$G$45*Worksheets!$AD$29*(1-Worksheets!$AD$29)^('Yield Calculations'!A739-1),0)</f>
        <v>#VALUE!</v>
      </c>
      <c r="D739" s="90" t="e">
        <f>IF(Worksheets!$V$24&gt;=A739,(Worksheets!$G$45-SUM($D$7:D738))*(((2*Worksheets!$G$44*(1-Worksheets!$G$44)*Worksheets!$AD$29)+(Worksheets!$G$44^2*Worksheets!$AD$29^2))/Worksheets!$G$45),0)</f>
        <v>#VALUE!</v>
      </c>
      <c r="E739" s="90" t="e">
        <f>IF(Worksheets!$V$24&gt;=A739,(Worksheets!$G$45-SUM($E$7:E738))*((Worksheets!$G$44^3*Worksheets!$AD$29^3+3*Worksheets!$G$44^2*(1-Worksheets!$G$44)*Worksheets!$AD$29^2+3*Worksheets!$G$44*(1-Worksheets!$G$44)^2*Worksheets!$AD$29)/Worksheets!$G$45),0)</f>
        <v>#VALUE!</v>
      </c>
      <c r="F739" s="90" t="e">
        <f>IF(Worksheets!$V$24&gt;=A739,(Worksheets!$G$45-SUM($F$7:F738))*((Worksheets!$G$44^4*Worksheets!$AD$29^4+4*Worksheets!$G$44^3*(1-Worksheets!$G$44)*Worksheets!$AD$29^3+6*Worksheets!$G$44^2*(1-Worksheets!$G$44)^2*Worksheets!$AD$29^2+4*Worksheets!$G$44*(1-Worksheets!$G$44^3)*Worksheets!$AD$29)/Worksheets!$G$45),0)</f>
        <v>#VALUE!</v>
      </c>
      <c r="G739" s="90" t="str">
        <f>IF(Worksheets!$D$45='Yield Calculations'!$C$4,'Yield Calculations'!B739*'Yield Calculations'!C739,IF(Worksheets!$D$45='Yield Calculations'!$D$4,'Yield Calculations'!B739*'Yield Calculations'!D739,IF(Worksheets!$D$45='Yield Calculations'!$E$4,'Yield Calculations'!B739*'Yield Calculations'!E739,IF(Worksheets!$D$45='Yield Calculations'!$F$4,'Yield Calculations'!B739*'Yield Calculations'!F739,"Too Many Lanes"))))</f>
        <v>Too Many Lanes</v>
      </c>
      <c r="H739" s="90" t="str">
        <f>IF(Worksheets!$D$45='Yield Calculations'!$C$4,'Yield Calculations'!C739,IF(Worksheets!$D$45='Yield Calculations'!$D$4,'Yield Calculations'!D739,IF(Worksheets!$D$45='Yield Calculations'!$E$4,'Yield Calculations'!E739,IF(Worksheets!$D$45='Yield Calculations'!$F$4,'Yield Calculations'!F739,"Too Many Lanes"))))</f>
        <v>Too Many Lanes</v>
      </c>
      <c r="K739" s="83">
        <v>732</v>
      </c>
      <c r="L739" s="83" t="e">
        <f>Worksheets!$X$24*(K739-0.5)</f>
        <v>#VALUE!</v>
      </c>
      <c r="M739" s="90" t="e">
        <f>IF(Worksheets!$AA$24&gt;=K739,Worksheets!$L$45*Worksheets!$AD$29*(1-Worksheets!$AD$29)^('Yield Calculations'!K739-1),0)</f>
        <v>#VALUE!</v>
      </c>
      <c r="N739" s="90" t="e">
        <f>IF(Worksheets!$AA$24&gt;=K739,(Worksheets!$L$45-SUM($N$7:N738))*(((2*Worksheets!$L$44*(1-Worksheets!$L$44)*Worksheets!$AD$29)+(Worksheets!$L$44^2*Worksheets!$AD$29^2))/Worksheets!$L$45),0)</f>
        <v>#VALUE!</v>
      </c>
      <c r="O739" s="90" t="e">
        <f>IF(Worksheets!$AA$24&gt;=K739,(Worksheets!$L$45-SUM($O$7:O738))*((Worksheets!$L$44^3*Worksheets!$AD$29^3+3*Worksheets!$L$44^2*(1-Worksheets!$L$44)*Worksheets!$AD$29^2+3*Worksheets!$L$44*(1-Worksheets!$L$44)^2*Worksheets!$AD$29)/Worksheets!$L$45),0)</f>
        <v>#VALUE!</v>
      </c>
      <c r="P739" s="90" t="e">
        <f>IF(Worksheets!$AA$24&gt;=K739,(Worksheets!$L$45-SUM($P$7:P738))*((Worksheets!$L$44^4*Worksheets!$AD$29^4+4*Worksheets!$L$44^3*(1-Worksheets!$L$44)*Worksheets!$AD$29^3+6*Worksheets!$L$44^2*(1-Worksheets!$L$44)^2*Worksheets!$AD$29^2+4*Worksheets!$L$44*(1-Worksheets!$L$44^3)*Worksheets!$AD$29)/Worksheets!$L$45),0)</f>
        <v>#VALUE!</v>
      </c>
      <c r="Q739" s="90" t="str">
        <f>IF(Worksheets!$I$45='Yield Calculations'!$M$4,'Yield Calculations'!L739*'Yield Calculations'!M739,IF(Worksheets!$I$45='Yield Calculations'!$N$4,'Yield Calculations'!L739*'Yield Calculations'!N739,IF(Worksheets!$I$45='Yield Calculations'!$O$4,'Yield Calculations'!L739*'Yield Calculations'!O739,IF(Worksheets!$I$45='Yield Calculations'!$P$4,'Yield Calculations'!L739*'Yield Calculations'!P739,"Too Many Lanes"))))</f>
        <v>Too Many Lanes</v>
      </c>
      <c r="R739" s="90" t="str">
        <f>IF(Worksheets!$I$45='Yield Calculations'!$M$4,'Yield Calculations'!M739,IF(Worksheets!$I$45='Yield Calculations'!$N$4,'Yield Calculations'!N739,IF(Worksheets!$I$45='Yield Calculations'!$O$4,'Yield Calculations'!O739,IF(Worksheets!$I$45='Yield Calculations'!$P$4,'Yield Calculations'!P739,"Too Many Lanes"))))</f>
        <v>Too Many Lanes</v>
      </c>
    </row>
    <row r="740" spans="1:18">
      <c r="A740" s="83">
        <f t="shared" si="11"/>
        <v>733</v>
      </c>
      <c r="B740" s="83" t="e">
        <f>Worksheets!$S$24*(A740-0.5)</f>
        <v>#VALUE!</v>
      </c>
      <c r="C740" s="90" t="e">
        <f>IF(Worksheets!$V$24&gt;=A740,Worksheets!$G$45*Worksheets!$AD$29*(1-Worksheets!$AD$29)^('Yield Calculations'!A740-1),0)</f>
        <v>#VALUE!</v>
      </c>
      <c r="D740" s="90" t="e">
        <f>IF(Worksheets!$V$24&gt;=A740,(Worksheets!$G$45-SUM($D$7:D739))*(((2*Worksheets!$G$44*(1-Worksheets!$G$44)*Worksheets!$AD$29)+(Worksheets!$G$44^2*Worksheets!$AD$29^2))/Worksheets!$G$45),0)</f>
        <v>#VALUE!</v>
      </c>
      <c r="E740" s="90" t="e">
        <f>IF(Worksheets!$V$24&gt;=A740,(Worksheets!$G$45-SUM($E$7:E739))*((Worksheets!$G$44^3*Worksheets!$AD$29^3+3*Worksheets!$G$44^2*(1-Worksheets!$G$44)*Worksheets!$AD$29^2+3*Worksheets!$G$44*(1-Worksheets!$G$44)^2*Worksheets!$AD$29)/Worksheets!$G$45),0)</f>
        <v>#VALUE!</v>
      </c>
      <c r="F740" s="90" t="e">
        <f>IF(Worksheets!$V$24&gt;=A740,(Worksheets!$G$45-SUM($F$7:F739))*((Worksheets!$G$44^4*Worksheets!$AD$29^4+4*Worksheets!$G$44^3*(1-Worksheets!$G$44)*Worksheets!$AD$29^3+6*Worksheets!$G$44^2*(1-Worksheets!$G$44)^2*Worksheets!$AD$29^2+4*Worksheets!$G$44*(1-Worksheets!$G$44^3)*Worksheets!$AD$29)/Worksheets!$G$45),0)</f>
        <v>#VALUE!</v>
      </c>
      <c r="G740" s="90" t="str">
        <f>IF(Worksheets!$D$45='Yield Calculations'!$C$4,'Yield Calculations'!B740*'Yield Calculations'!C740,IF(Worksheets!$D$45='Yield Calculations'!$D$4,'Yield Calculations'!B740*'Yield Calculations'!D740,IF(Worksheets!$D$45='Yield Calculations'!$E$4,'Yield Calculations'!B740*'Yield Calculations'!E740,IF(Worksheets!$D$45='Yield Calculations'!$F$4,'Yield Calculations'!B740*'Yield Calculations'!F740,"Too Many Lanes"))))</f>
        <v>Too Many Lanes</v>
      </c>
      <c r="H740" s="90" t="str">
        <f>IF(Worksheets!$D$45='Yield Calculations'!$C$4,'Yield Calculations'!C740,IF(Worksheets!$D$45='Yield Calculations'!$D$4,'Yield Calculations'!D740,IF(Worksheets!$D$45='Yield Calculations'!$E$4,'Yield Calculations'!E740,IF(Worksheets!$D$45='Yield Calculations'!$F$4,'Yield Calculations'!F740,"Too Many Lanes"))))</f>
        <v>Too Many Lanes</v>
      </c>
      <c r="K740" s="83">
        <v>733</v>
      </c>
      <c r="L740" s="83" t="e">
        <f>Worksheets!$X$24*(K740-0.5)</f>
        <v>#VALUE!</v>
      </c>
      <c r="M740" s="90" t="e">
        <f>IF(Worksheets!$AA$24&gt;=K740,Worksheets!$L$45*Worksheets!$AD$29*(1-Worksheets!$AD$29)^('Yield Calculations'!K740-1),0)</f>
        <v>#VALUE!</v>
      </c>
      <c r="N740" s="90" t="e">
        <f>IF(Worksheets!$AA$24&gt;=K740,(Worksheets!$L$45-SUM($N$7:N739))*(((2*Worksheets!$L$44*(1-Worksheets!$L$44)*Worksheets!$AD$29)+(Worksheets!$L$44^2*Worksheets!$AD$29^2))/Worksheets!$L$45),0)</f>
        <v>#VALUE!</v>
      </c>
      <c r="O740" s="90" t="e">
        <f>IF(Worksheets!$AA$24&gt;=K740,(Worksheets!$L$45-SUM($O$7:O739))*((Worksheets!$L$44^3*Worksheets!$AD$29^3+3*Worksheets!$L$44^2*(1-Worksheets!$L$44)*Worksheets!$AD$29^2+3*Worksheets!$L$44*(1-Worksheets!$L$44)^2*Worksheets!$AD$29)/Worksheets!$L$45),0)</f>
        <v>#VALUE!</v>
      </c>
      <c r="P740" s="90" t="e">
        <f>IF(Worksheets!$AA$24&gt;=K740,(Worksheets!$L$45-SUM($P$7:P739))*((Worksheets!$L$44^4*Worksheets!$AD$29^4+4*Worksheets!$L$44^3*(1-Worksheets!$L$44)*Worksheets!$AD$29^3+6*Worksheets!$L$44^2*(1-Worksheets!$L$44)^2*Worksheets!$AD$29^2+4*Worksheets!$L$44*(1-Worksheets!$L$44^3)*Worksheets!$AD$29)/Worksheets!$L$45),0)</f>
        <v>#VALUE!</v>
      </c>
      <c r="Q740" s="90" t="str">
        <f>IF(Worksheets!$I$45='Yield Calculations'!$M$4,'Yield Calculations'!L740*'Yield Calculations'!M740,IF(Worksheets!$I$45='Yield Calculations'!$N$4,'Yield Calculations'!L740*'Yield Calculations'!N740,IF(Worksheets!$I$45='Yield Calculations'!$O$4,'Yield Calculations'!L740*'Yield Calculations'!O740,IF(Worksheets!$I$45='Yield Calculations'!$P$4,'Yield Calculations'!L740*'Yield Calculations'!P740,"Too Many Lanes"))))</f>
        <v>Too Many Lanes</v>
      </c>
      <c r="R740" s="90" t="str">
        <f>IF(Worksheets!$I$45='Yield Calculations'!$M$4,'Yield Calculations'!M740,IF(Worksheets!$I$45='Yield Calculations'!$N$4,'Yield Calculations'!N740,IF(Worksheets!$I$45='Yield Calculations'!$O$4,'Yield Calculations'!O740,IF(Worksheets!$I$45='Yield Calculations'!$P$4,'Yield Calculations'!P740,"Too Many Lanes"))))</f>
        <v>Too Many Lanes</v>
      </c>
    </row>
    <row r="741" spans="1:18">
      <c r="A741" s="83">
        <f t="shared" si="11"/>
        <v>734</v>
      </c>
      <c r="B741" s="83" t="e">
        <f>Worksheets!$S$24*(A741-0.5)</f>
        <v>#VALUE!</v>
      </c>
      <c r="C741" s="90" t="e">
        <f>IF(Worksheets!$V$24&gt;=A741,Worksheets!$G$45*Worksheets!$AD$29*(1-Worksheets!$AD$29)^('Yield Calculations'!A741-1),0)</f>
        <v>#VALUE!</v>
      </c>
      <c r="D741" s="90" t="e">
        <f>IF(Worksheets!$V$24&gt;=A741,(Worksheets!$G$45-SUM($D$7:D740))*(((2*Worksheets!$G$44*(1-Worksheets!$G$44)*Worksheets!$AD$29)+(Worksheets!$G$44^2*Worksheets!$AD$29^2))/Worksheets!$G$45),0)</f>
        <v>#VALUE!</v>
      </c>
      <c r="E741" s="90" t="e">
        <f>IF(Worksheets!$V$24&gt;=A741,(Worksheets!$G$45-SUM($E$7:E740))*((Worksheets!$G$44^3*Worksheets!$AD$29^3+3*Worksheets!$G$44^2*(1-Worksheets!$G$44)*Worksheets!$AD$29^2+3*Worksheets!$G$44*(1-Worksheets!$G$44)^2*Worksheets!$AD$29)/Worksheets!$G$45),0)</f>
        <v>#VALUE!</v>
      </c>
      <c r="F741" s="90" t="e">
        <f>IF(Worksheets!$V$24&gt;=A741,(Worksheets!$G$45-SUM($F$7:F740))*((Worksheets!$G$44^4*Worksheets!$AD$29^4+4*Worksheets!$G$44^3*(1-Worksheets!$G$44)*Worksheets!$AD$29^3+6*Worksheets!$G$44^2*(1-Worksheets!$G$44)^2*Worksheets!$AD$29^2+4*Worksheets!$G$44*(1-Worksheets!$G$44^3)*Worksheets!$AD$29)/Worksheets!$G$45),0)</f>
        <v>#VALUE!</v>
      </c>
      <c r="G741" s="90" t="str">
        <f>IF(Worksheets!$D$45='Yield Calculations'!$C$4,'Yield Calculations'!B741*'Yield Calculations'!C741,IF(Worksheets!$D$45='Yield Calculations'!$D$4,'Yield Calculations'!B741*'Yield Calculations'!D741,IF(Worksheets!$D$45='Yield Calculations'!$E$4,'Yield Calculations'!B741*'Yield Calculations'!E741,IF(Worksheets!$D$45='Yield Calculations'!$F$4,'Yield Calculations'!B741*'Yield Calculations'!F741,"Too Many Lanes"))))</f>
        <v>Too Many Lanes</v>
      </c>
      <c r="H741" s="90" t="str">
        <f>IF(Worksheets!$D$45='Yield Calculations'!$C$4,'Yield Calculations'!C741,IF(Worksheets!$D$45='Yield Calculations'!$D$4,'Yield Calculations'!D741,IF(Worksheets!$D$45='Yield Calculations'!$E$4,'Yield Calculations'!E741,IF(Worksheets!$D$45='Yield Calculations'!$F$4,'Yield Calculations'!F741,"Too Many Lanes"))))</f>
        <v>Too Many Lanes</v>
      </c>
      <c r="K741" s="83">
        <v>734</v>
      </c>
      <c r="L741" s="83" t="e">
        <f>Worksheets!$X$24*(K741-0.5)</f>
        <v>#VALUE!</v>
      </c>
      <c r="M741" s="90" t="e">
        <f>IF(Worksheets!$AA$24&gt;=K741,Worksheets!$L$45*Worksheets!$AD$29*(1-Worksheets!$AD$29)^('Yield Calculations'!K741-1),0)</f>
        <v>#VALUE!</v>
      </c>
      <c r="N741" s="90" t="e">
        <f>IF(Worksheets!$AA$24&gt;=K741,(Worksheets!$L$45-SUM($N$7:N740))*(((2*Worksheets!$L$44*(1-Worksheets!$L$44)*Worksheets!$AD$29)+(Worksheets!$L$44^2*Worksheets!$AD$29^2))/Worksheets!$L$45),0)</f>
        <v>#VALUE!</v>
      </c>
      <c r="O741" s="90" t="e">
        <f>IF(Worksheets!$AA$24&gt;=K741,(Worksheets!$L$45-SUM($O$7:O740))*((Worksheets!$L$44^3*Worksheets!$AD$29^3+3*Worksheets!$L$44^2*(1-Worksheets!$L$44)*Worksheets!$AD$29^2+3*Worksheets!$L$44*(1-Worksheets!$L$44)^2*Worksheets!$AD$29)/Worksheets!$L$45),0)</f>
        <v>#VALUE!</v>
      </c>
      <c r="P741" s="90" t="e">
        <f>IF(Worksheets!$AA$24&gt;=K741,(Worksheets!$L$45-SUM($P$7:P740))*((Worksheets!$L$44^4*Worksheets!$AD$29^4+4*Worksheets!$L$44^3*(1-Worksheets!$L$44)*Worksheets!$AD$29^3+6*Worksheets!$L$44^2*(1-Worksheets!$L$44)^2*Worksheets!$AD$29^2+4*Worksheets!$L$44*(1-Worksheets!$L$44^3)*Worksheets!$AD$29)/Worksheets!$L$45),0)</f>
        <v>#VALUE!</v>
      </c>
      <c r="Q741" s="90" t="str">
        <f>IF(Worksheets!$I$45='Yield Calculations'!$M$4,'Yield Calculations'!L741*'Yield Calculations'!M741,IF(Worksheets!$I$45='Yield Calculations'!$N$4,'Yield Calculations'!L741*'Yield Calculations'!N741,IF(Worksheets!$I$45='Yield Calculations'!$O$4,'Yield Calculations'!L741*'Yield Calculations'!O741,IF(Worksheets!$I$45='Yield Calculations'!$P$4,'Yield Calculations'!L741*'Yield Calculations'!P741,"Too Many Lanes"))))</f>
        <v>Too Many Lanes</v>
      </c>
      <c r="R741" s="90" t="str">
        <f>IF(Worksheets!$I$45='Yield Calculations'!$M$4,'Yield Calculations'!M741,IF(Worksheets!$I$45='Yield Calculations'!$N$4,'Yield Calculations'!N741,IF(Worksheets!$I$45='Yield Calculations'!$O$4,'Yield Calculations'!O741,IF(Worksheets!$I$45='Yield Calculations'!$P$4,'Yield Calculations'!P741,"Too Many Lanes"))))</f>
        <v>Too Many Lanes</v>
      </c>
    </row>
    <row r="742" spans="1:18">
      <c r="A742" s="83">
        <f t="shared" si="11"/>
        <v>735</v>
      </c>
      <c r="B742" s="83" t="e">
        <f>Worksheets!$S$24*(A742-0.5)</f>
        <v>#VALUE!</v>
      </c>
      <c r="C742" s="90" t="e">
        <f>IF(Worksheets!$V$24&gt;=A742,Worksheets!$G$45*Worksheets!$AD$29*(1-Worksheets!$AD$29)^('Yield Calculations'!A742-1),0)</f>
        <v>#VALUE!</v>
      </c>
      <c r="D742" s="90" t="e">
        <f>IF(Worksheets!$V$24&gt;=A742,(Worksheets!$G$45-SUM($D$7:D741))*(((2*Worksheets!$G$44*(1-Worksheets!$G$44)*Worksheets!$AD$29)+(Worksheets!$G$44^2*Worksheets!$AD$29^2))/Worksheets!$G$45),0)</f>
        <v>#VALUE!</v>
      </c>
      <c r="E742" s="90" t="e">
        <f>IF(Worksheets!$V$24&gt;=A742,(Worksheets!$G$45-SUM($E$7:E741))*((Worksheets!$G$44^3*Worksheets!$AD$29^3+3*Worksheets!$G$44^2*(1-Worksheets!$G$44)*Worksheets!$AD$29^2+3*Worksheets!$G$44*(1-Worksheets!$G$44)^2*Worksheets!$AD$29)/Worksheets!$G$45),0)</f>
        <v>#VALUE!</v>
      </c>
      <c r="F742" s="90" t="e">
        <f>IF(Worksheets!$V$24&gt;=A742,(Worksheets!$G$45-SUM($F$7:F741))*((Worksheets!$G$44^4*Worksheets!$AD$29^4+4*Worksheets!$G$44^3*(1-Worksheets!$G$44)*Worksheets!$AD$29^3+6*Worksheets!$G$44^2*(1-Worksheets!$G$44)^2*Worksheets!$AD$29^2+4*Worksheets!$G$44*(1-Worksheets!$G$44^3)*Worksheets!$AD$29)/Worksheets!$G$45),0)</f>
        <v>#VALUE!</v>
      </c>
      <c r="G742" s="90" t="str">
        <f>IF(Worksheets!$D$45='Yield Calculations'!$C$4,'Yield Calculations'!B742*'Yield Calculations'!C742,IF(Worksheets!$D$45='Yield Calculations'!$D$4,'Yield Calculations'!B742*'Yield Calculations'!D742,IF(Worksheets!$D$45='Yield Calculations'!$E$4,'Yield Calculations'!B742*'Yield Calculations'!E742,IF(Worksheets!$D$45='Yield Calculations'!$F$4,'Yield Calculations'!B742*'Yield Calculations'!F742,"Too Many Lanes"))))</f>
        <v>Too Many Lanes</v>
      </c>
      <c r="H742" s="90" t="str">
        <f>IF(Worksheets!$D$45='Yield Calculations'!$C$4,'Yield Calculations'!C742,IF(Worksheets!$D$45='Yield Calculations'!$D$4,'Yield Calculations'!D742,IF(Worksheets!$D$45='Yield Calculations'!$E$4,'Yield Calculations'!E742,IF(Worksheets!$D$45='Yield Calculations'!$F$4,'Yield Calculations'!F742,"Too Many Lanes"))))</f>
        <v>Too Many Lanes</v>
      </c>
      <c r="K742" s="83">
        <v>735</v>
      </c>
      <c r="L742" s="83" t="e">
        <f>Worksheets!$X$24*(K742-0.5)</f>
        <v>#VALUE!</v>
      </c>
      <c r="M742" s="90" t="e">
        <f>IF(Worksheets!$AA$24&gt;=K742,Worksheets!$L$45*Worksheets!$AD$29*(1-Worksheets!$AD$29)^('Yield Calculations'!K742-1),0)</f>
        <v>#VALUE!</v>
      </c>
      <c r="N742" s="90" t="e">
        <f>IF(Worksheets!$AA$24&gt;=K742,(Worksheets!$L$45-SUM($N$7:N741))*(((2*Worksheets!$L$44*(1-Worksheets!$L$44)*Worksheets!$AD$29)+(Worksheets!$L$44^2*Worksheets!$AD$29^2))/Worksheets!$L$45),0)</f>
        <v>#VALUE!</v>
      </c>
      <c r="O742" s="90" t="e">
        <f>IF(Worksheets!$AA$24&gt;=K742,(Worksheets!$L$45-SUM($O$7:O741))*((Worksheets!$L$44^3*Worksheets!$AD$29^3+3*Worksheets!$L$44^2*(1-Worksheets!$L$44)*Worksheets!$AD$29^2+3*Worksheets!$L$44*(1-Worksheets!$L$44)^2*Worksheets!$AD$29)/Worksheets!$L$45),0)</f>
        <v>#VALUE!</v>
      </c>
      <c r="P742" s="90" t="e">
        <f>IF(Worksheets!$AA$24&gt;=K742,(Worksheets!$L$45-SUM($P$7:P741))*((Worksheets!$L$44^4*Worksheets!$AD$29^4+4*Worksheets!$L$44^3*(1-Worksheets!$L$44)*Worksheets!$AD$29^3+6*Worksheets!$L$44^2*(1-Worksheets!$L$44)^2*Worksheets!$AD$29^2+4*Worksheets!$L$44*(1-Worksheets!$L$44^3)*Worksheets!$AD$29)/Worksheets!$L$45),0)</f>
        <v>#VALUE!</v>
      </c>
      <c r="Q742" s="90" t="str">
        <f>IF(Worksheets!$I$45='Yield Calculations'!$M$4,'Yield Calculations'!L742*'Yield Calculations'!M742,IF(Worksheets!$I$45='Yield Calculations'!$N$4,'Yield Calculations'!L742*'Yield Calculations'!N742,IF(Worksheets!$I$45='Yield Calculations'!$O$4,'Yield Calculations'!L742*'Yield Calculations'!O742,IF(Worksheets!$I$45='Yield Calculations'!$P$4,'Yield Calculations'!L742*'Yield Calculations'!P742,"Too Many Lanes"))))</f>
        <v>Too Many Lanes</v>
      </c>
      <c r="R742" s="90" t="str">
        <f>IF(Worksheets!$I$45='Yield Calculations'!$M$4,'Yield Calculations'!M742,IF(Worksheets!$I$45='Yield Calculations'!$N$4,'Yield Calculations'!N742,IF(Worksheets!$I$45='Yield Calculations'!$O$4,'Yield Calculations'!O742,IF(Worksheets!$I$45='Yield Calculations'!$P$4,'Yield Calculations'!P742,"Too Many Lanes"))))</f>
        <v>Too Many Lanes</v>
      </c>
    </row>
    <row r="743" spans="1:18">
      <c r="A743" s="83">
        <f t="shared" si="11"/>
        <v>736</v>
      </c>
      <c r="B743" s="83" t="e">
        <f>Worksheets!$S$24*(A743-0.5)</f>
        <v>#VALUE!</v>
      </c>
      <c r="C743" s="90" t="e">
        <f>IF(Worksheets!$V$24&gt;=A743,Worksheets!$G$45*Worksheets!$AD$29*(1-Worksheets!$AD$29)^('Yield Calculations'!A743-1),0)</f>
        <v>#VALUE!</v>
      </c>
      <c r="D743" s="90" t="e">
        <f>IF(Worksheets!$V$24&gt;=A743,(Worksheets!$G$45-SUM($D$7:D742))*(((2*Worksheets!$G$44*(1-Worksheets!$G$44)*Worksheets!$AD$29)+(Worksheets!$G$44^2*Worksheets!$AD$29^2))/Worksheets!$G$45),0)</f>
        <v>#VALUE!</v>
      </c>
      <c r="E743" s="90" t="e">
        <f>IF(Worksheets!$V$24&gt;=A743,(Worksheets!$G$45-SUM($E$7:E742))*((Worksheets!$G$44^3*Worksheets!$AD$29^3+3*Worksheets!$G$44^2*(1-Worksheets!$G$44)*Worksheets!$AD$29^2+3*Worksheets!$G$44*(1-Worksheets!$G$44)^2*Worksheets!$AD$29)/Worksheets!$G$45),0)</f>
        <v>#VALUE!</v>
      </c>
      <c r="F743" s="90" t="e">
        <f>IF(Worksheets!$V$24&gt;=A743,(Worksheets!$G$45-SUM($F$7:F742))*((Worksheets!$G$44^4*Worksheets!$AD$29^4+4*Worksheets!$G$44^3*(1-Worksheets!$G$44)*Worksheets!$AD$29^3+6*Worksheets!$G$44^2*(1-Worksheets!$G$44)^2*Worksheets!$AD$29^2+4*Worksheets!$G$44*(1-Worksheets!$G$44^3)*Worksheets!$AD$29)/Worksheets!$G$45),0)</f>
        <v>#VALUE!</v>
      </c>
      <c r="G743" s="90" t="str">
        <f>IF(Worksheets!$D$45='Yield Calculations'!$C$4,'Yield Calculations'!B743*'Yield Calculations'!C743,IF(Worksheets!$D$45='Yield Calculations'!$D$4,'Yield Calculations'!B743*'Yield Calculations'!D743,IF(Worksheets!$D$45='Yield Calculations'!$E$4,'Yield Calculations'!B743*'Yield Calculations'!E743,IF(Worksheets!$D$45='Yield Calculations'!$F$4,'Yield Calculations'!B743*'Yield Calculations'!F743,"Too Many Lanes"))))</f>
        <v>Too Many Lanes</v>
      </c>
      <c r="H743" s="90" t="str">
        <f>IF(Worksheets!$D$45='Yield Calculations'!$C$4,'Yield Calculations'!C743,IF(Worksheets!$D$45='Yield Calculations'!$D$4,'Yield Calculations'!D743,IF(Worksheets!$D$45='Yield Calculations'!$E$4,'Yield Calculations'!E743,IF(Worksheets!$D$45='Yield Calculations'!$F$4,'Yield Calculations'!F743,"Too Many Lanes"))))</f>
        <v>Too Many Lanes</v>
      </c>
      <c r="K743" s="83">
        <v>736</v>
      </c>
      <c r="L743" s="83" t="e">
        <f>Worksheets!$X$24*(K743-0.5)</f>
        <v>#VALUE!</v>
      </c>
      <c r="M743" s="90" t="e">
        <f>IF(Worksheets!$AA$24&gt;=K743,Worksheets!$L$45*Worksheets!$AD$29*(1-Worksheets!$AD$29)^('Yield Calculations'!K743-1),0)</f>
        <v>#VALUE!</v>
      </c>
      <c r="N743" s="90" t="e">
        <f>IF(Worksheets!$AA$24&gt;=K743,(Worksheets!$L$45-SUM($N$7:N742))*(((2*Worksheets!$L$44*(1-Worksheets!$L$44)*Worksheets!$AD$29)+(Worksheets!$L$44^2*Worksheets!$AD$29^2))/Worksheets!$L$45),0)</f>
        <v>#VALUE!</v>
      </c>
      <c r="O743" s="90" t="e">
        <f>IF(Worksheets!$AA$24&gt;=K743,(Worksheets!$L$45-SUM($O$7:O742))*((Worksheets!$L$44^3*Worksheets!$AD$29^3+3*Worksheets!$L$44^2*(1-Worksheets!$L$44)*Worksheets!$AD$29^2+3*Worksheets!$L$44*(1-Worksheets!$L$44)^2*Worksheets!$AD$29)/Worksheets!$L$45),0)</f>
        <v>#VALUE!</v>
      </c>
      <c r="P743" s="90" t="e">
        <f>IF(Worksheets!$AA$24&gt;=K743,(Worksheets!$L$45-SUM($P$7:P742))*((Worksheets!$L$44^4*Worksheets!$AD$29^4+4*Worksheets!$L$44^3*(1-Worksheets!$L$44)*Worksheets!$AD$29^3+6*Worksheets!$L$44^2*(1-Worksheets!$L$44)^2*Worksheets!$AD$29^2+4*Worksheets!$L$44*(1-Worksheets!$L$44^3)*Worksheets!$AD$29)/Worksheets!$L$45),0)</f>
        <v>#VALUE!</v>
      </c>
      <c r="Q743" s="90" t="str">
        <f>IF(Worksheets!$I$45='Yield Calculations'!$M$4,'Yield Calculations'!L743*'Yield Calculations'!M743,IF(Worksheets!$I$45='Yield Calculations'!$N$4,'Yield Calculations'!L743*'Yield Calculations'!N743,IF(Worksheets!$I$45='Yield Calculations'!$O$4,'Yield Calculations'!L743*'Yield Calculations'!O743,IF(Worksheets!$I$45='Yield Calculations'!$P$4,'Yield Calculations'!L743*'Yield Calculations'!P743,"Too Many Lanes"))))</f>
        <v>Too Many Lanes</v>
      </c>
      <c r="R743" s="90" t="str">
        <f>IF(Worksheets!$I$45='Yield Calculations'!$M$4,'Yield Calculations'!M743,IF(Worksheets!$I$45='Yield Calculations'!$N$4,'Yield Calculations'!N743,IF(Worksheets!$I$45='Yield Calculations'!$O$4,'Yield Calculations'!O743,IF(Worksheets!$I$45='Yield Calculations'!$P$4,'Yield Calculations'!P743,"Too Many Lanes"))))</f>
        <v>Too Many Lanes</v>
      </c>
    </row>
    <row r="744" spans="1:18">
      <c r="A744" s="83">
        <f t="shared" si="11"/>
        <v>737</v>
      </c>
      <c r="B744" s="83" t="e">
        <f>Worksheets!$S$24*(A744-0.5)</f>
        <v>#VALUE!</v>
      </c>
      <c r="C744" s="90" t="e">
        <f>IF(Worksheets!$V$24&gt;=A744,Worksheets!$G$45*Worksheets!$AD$29*(1-Worksheets!$AD$29)^('Yield Calculations'!A744-1),0)</f>
        <v>#VALUE!</v>
      </c>
      <c r="D744" s="90" t="e">
        <f>IF(Worksheets!$V$24&gt;=A744,(Worksheets!$G$45-SUM($D$7:D743))*(((2*Worksheets!$G$44*(1-Worksheets!$G$44)*Worksheets!$AD$29)+(Worksheets!$G$44^2*Worksheets!$AD$29^2))/Worksheets!$G$45),0)</f>
        <v>#VALUE!</v>
      </c>
      <c r="E744" s="90" t="e">
        <f>IF(Worksheets!$V$24&gt;=A744,(Worksheets!$G$45-SUM($E$7:E743))*((Worksheets!$G$44^3*Worksheets!$AD$29^3+3*Worksheets!$G$44^2*(1-Worksheets!$G$44)*Worksheets!$AD$29^2+3*Worksheets!$G$44*(1-Worksheets!$G$44)^2*Worksheets!$AD$29)/Worksheets!$G$45),0)</f>
        <v>#VALUE!</v>
      </c>
      <c r="F744" s="90" t="e">
        <f>IF(Worksheets!$V$24&gt;=A744,(Worksheets!$G$45-SUM($F$7:F743))*((Worksheets!$G$44^4*Worksheets!$AD$29^4+4*Worksheets!$G$44^3*(1-Worksheets!$G$44)*Worksheets!$AD$29^3+6*Worksheets!$G$44^2*(1-Worksheets!$G$44)^2*Worksheets!$AD$29^2+4*Worksheets!$G$44*(1-Worksheets!$G$44^3)*Worksheets!$AD$29)/Worksheets!$G$45),0)</f>
        <v>#VALUE!</v>
      </c>
      <c r="G744" s="90" t="str">
        <f>IF(Worksheets!$D$45='Yield Calculations'!$C$4,'Yield Calculations'!B744*'Yield Calculations'!C744,IF(Worksheets!$D$45='Yield Calculations'!$D$4,'Yield Calculations'!B744*'Yield Calculations'!D744,IF(Worksheets!$D$45='Yield Calculations'!$E$4,'Yield Calculations'!B744*'Yield Calculations'!E744,IF(Worksheets!$D$45='Yield Calculations'!$F$4,'Yield Calculations'!B744*'Yield Calculations'!F744,"Too Many Lanes"))))</f>
        <v>Too Many Lanes</v>
      </c>
      <c r="H744" s="90" t="str">
        <f>IF(Worksheets!$D$45='Yield Calculations'!$C$4,'Yield Calculations'!C744,IF(Worksheets!$D$45='Yield Calculations'!$D$4,'Yield Calculations'!D744,IF(Worksheets!$D$45='Yield Calculations'!$E$4,'Yield Calculations'!E744,IF(Worksheets!$D$45='Yield Calculations'!$F$4,'Yield Calculations'!F744,"Too Many Lanes"))))</f>
        <v>Too Many Lanes</v>
      </c>
      <c r="K744" s="83">
        <v>737</v>
      </c>
      <c r="L744" s="83" t="e">
        <f>Worksheets!$X$24*(K744-0.5)</f>
        <v>#VALUE!</v>
      </c>
      <c r="M744" s="90" t="e">
        <f>IF(Worksheets!$AA$24&gt;=K744,Worksheets!$L$45*Worksheets!$AD$29*(1-Worksheets!$AD$29)^('Yield Calculations'!K744-1),0)</f>
        <v>#VALUE!</v>
      </c>
      <c r="N744" s="90" t="e">
        <f>IF(Worksheets!$AA$24&gt;=K744,(Worksheets!$L$45-SUM($N$7:N743))*(((2*Worksheets!$L$44*(1-Worksheets!$L$44)*Worksheets!$AD$29)+(Worksheets!$L$44^2*Worksheets!$AD$29^2))/Worksheets!$L$45),0)</f>
        <v>#VALUE!</v>
      </c>
      <c r="O744" s="90" t="e">
        <f>IF(Worksheets!$AA$24&gt;=K744,(Worksheets!$L$45-SUM($O$7:O743))*((Worksheets!$L$44^3*Worksheets!$AD$29^3+3*Worksheets!$L$44^2*(1-Worksheets!$L$44)*Worksheets!$AD$29^2+3*Worksheets!$L$44*(1-Worksheets!$L$44)^2*Worksheets!$AD$29)/Worksheets!$L$45),0)</f>
        <v>#VALUE!</v>
      </c>
      <c r="P744" s="90" t="e">
        <f>IF(Worksheets!$AA$24&gt;=K744,(Worksheets!$L$45-SUM($P$7:P743))*((Worksheets!$L$44^4*Worksheets!$AD$29^4+4*Worksheets!$L$44^3*(1-Worksheets!$L$44)*Worksheets!$AD$29^3+6*Worksheets!$L$44^2*(1-Worksheets!$L$44)^2*Worksheets!$AD$29^2+4*Worksheets!$L$44*(1-Worksheets!$L$44^3)*Worksheets!$AD$29)/Worksheets!$L$45),0)</f>
        <v>#VALUE!</v>
      </c>
      <c r="Q744" s="90" t="str">
        <f>IF(Worksheets!$I$45='Yield Calculations'!$M$4,'Yield Calculations'!L744*'Yield Calculations'!M744,IF(Worksheets!$I$45='Yield Calculations'!$N$4,'Yield Calculations'!L744*'Yield Calculations'!N744,IF(Worksheets!$I$45='Yield Calculations'!$O$4,'Yield Calculations'!L744*'Yield Calculations'!O744,IF(Worksheets!$I$45='Yield Calculations'!$P$4,'Yield Calculations'!L744*'Yield Calculations'!P744,"Too Many Lanes"))))</f>
        <v>Too Many Lanes</v>
      </c>
      <c r="R744" s="90" t="str">
        <f>IF(Worksheets!$I$45='Yield Calculations'!$M$4,'Yield Calculations'!M744,IF(Worksheets!$I$45='Yield Calculations'!$N$4,'Yield Calculations'!N744,IF(Worksheets!$I$45='Yield Calculations'!$O$4,'Yield Calculations'!O744,IF(Worksheets!$I$45='Yield Calculations'!$P$4,'Yield Calculations'!P744,"Too Many Lanes"))))</f>
        <v>Too Many Lanes</v>
      </c>
    </row>
    <row r="745" spans="1:18">
      <c r="A745" s="83">
        <f t="shared" si="11"/>
        <v>738</v>
      </c>
      <c r="B745" s="83" t="e">
        <f>Worksheets!$S$24*(A745-0.5)</f>
        <v>#VALUE!</v>
      </c>
      <c r="C745" s="90" t="e">
        <f>IF(Worksheets!$V$24&gt;=A745,Worksheets!$G$45*Worksheets!$AD$29*(1-Worksheets!$AD$29)^('Yield Calculations'!A745-1),0)</f>
        <v>#VALUE!</v>
      </c>
      <c r="D745" s="90" t="e">
        <f>IF(Worksheets!$V$24&gt;=A745,(Worksheets!$G$45-SUM($D$7:D744))*(((2*Worksheets!$G$44*(1-Worksheets!$G$44)*Worksheets!$AD$29)+(Worksheets!$G$44^2*Worksheets!$AD$29^2))/Worksheets!$G$45),0)</f>
        <v>#VALUE!</v>
      </c>
      <c r="E745" s="90" t="e">
        <f>IF(Worksheets!$V$24&gt;=A745,(Worksheets!$G$45-SUM($E$7:E744))*((Worksheets!$G$44^3*Worksheets!$AD$29^3+3*Worksheets!$G$44^2*(1-Worksheets!$G$44)*Worksheets!$AD$29^2+3*Worksheets!$G$44*(1-Worksheets!$G$44)^2*Worksheets!$AD$29)/Worksheets!$G$45),0)</f>
        <v>#VALUE!</v>
      </c>
      <c r="F745" s="90" t="e">
        <f>IF(Worksheets!$V$24&gt;=A745,(Worksheets!$G$45-SUM($F$7:F744))*((Worksheets!$G$44^4*Worksheets!$AD$29^4+4*Worksheets!$G$44^3*(1-Worksheets!$G$44)*Worksheets!$AD$29^3+6*Worksheets!$G$44^2*(1-Worksheets!$G$44)^2*Worksheets!$AD$29^2+4*Worksheets!$G$44*(1-Worksheets!$G$44^3)*Worksheets!$AD$29)/Worksheets!$G$45),0)</f>
        <v>#VALUE!</v>
      </c>
      <c r="G745" s="90" t="str">
        <f>IF(Worksheets!$D$45='Yield Calculations'!$C$4,'Yield Calculations'!B745*'Yield Calculations'!C745,IF(Worksheets!$D$45='Yield Calculations'!$D$4,'Yield Calculations'!B745*'Yield Calculations'!D745,IF(Worksheets!$D$45='Yield Calculations'!$E$4,'Yield Calculations'!B745*'Yield Calculations'!E745,IF(Worksheets!$D$45='Yield Calculations'!$F$4,'Yield Calculations'!B745*'Yield Calculations'!F745,"Too Many Lanes"))))</f>
        <v>Too Many Lanes</v>
      </c>
      <c r="H745" s="90" t="str">
        <f>IF(Worksheets!$D$45='Yield Calculations'!$C$4,'Yield Calculations'!C745,IF(Worksheets!$D$45='Yield Calculations'!$D$4,'Yield Calculations'!D745,IF(Worksheets!$D$45='Yield Calculations'!$E$4,'Yield Calculations'!E745,IF(Worksheets!$D$45='Yield Calculations'!$F$4,'Yield Calculations'!F745,"Too Many Lanes"))))</f>
        <v>Too Many Lanes</v>
      </c>
      <c r="K745" s="83">
        <v>738</v>
      </c>
      <c r="L745" s="83" t="e">
        <f>Worksheets!$X$24*(K745-0.5)</f>
        <v>#VALUE!</v>
      </c>
      <c r="M745" s="90" t="e">
        <f>IF(Worksheets!$AA$24&gt;=K745,Worksheets!$L$45*Worksheets!$AD$29*(1-Worksheets!$AD$29)^('Yield Calculations'!K745-1),0)</f>
        <v>#VALUE!</v>
      </c>
      <c r="N745" s="90" t="e">
        <f>IF(Worksheets!$AA$24&gt;=K745,(Worksheets!$L$45-SUM($N$7:N744))*(((2*Worksheets!$L$44*(1-Worksheets!$L$44)*Worksheets!$AD$29)+(Worksheets!$L$44^2*Worksheets!$AD$29^2))/Worksheets!$L$45),0)</f>
        <v>#VALUE!</v>
      </c>
      <c r="O745" s="90" t="e">
        <f>IF(Worksheets!$AA$24&gt;=K745,(Worksheets!$L$45-SUM($O$7:O744))*((Worksheets!$L$44^3*Worksheets!$AD$29^3+3*Worksheets!$L$44^2*(1-Worksheets!$L$44)*Worksheets!$AD$29^2+3*Worksheets!$L$44*(1-Worksheets!$L$44)^2*Worksheets!$AD$29)/Worksheets!$L$45),0)</f>
        <v>#VALUE!</v>
      </c>
      <c r="P745" s="90" t="e">
        <f>IF(Worksheets!$AA$24&gt;=K745,(Worksheets!$L$45-SUM($P$7:P744))*((Worksheets!$L$44^4*Worksheets!$AD$29^4+4*Worksheets!$L$44^3*(1-Worksheets!$L$44)*Worksheets!$AD$29^3+6*Worksheets!$L$44^2*(1-Worksheets!$L$44)^2*Worksheets!$AD$29^2+4*Worksheets!$L$44*(1-Worksheets!$L$44^3)*Worksheets!$AD$29)/Worksheets!$L$45),0)</f>
        <v>#VALUE!</v>
      </c>
      <c r="Q745" s="90" t="str">
        <f>IF(Worksheets!$I$45='Yield Calculations'!$M$4,'Yield Calculations'!L745*'Yield Calculations'!M745,IF(Worksheets!$I$45='Yield Calculations'!$N$4,'Yield Calculations'!L745*'Yield Calculations'!N745,IF(Worksheets!$I$45='Yield Calculations'!$O$4,'Yield Calculations'!L745*'Yield Calculations'!O745,IF(Worksheets!$I$45='Yield Calculations'!$P$4,'Yield Calculations'!L745*'Yield Calculations'!P745,"Too Many Lanes"))))</f>
        <v>Too Many Lanes</v>
      </c>
      <c r="R745" s="90" t="str">
        <f>IF(Worksheets!$I$45='Yield Calculations'!$M$4,'Yield Calculations'!M745,IF(Worksheets!$I$45='Yield Calculations'!$N$4,'Yield Calculations'!N745,IF(Worksheets!$I$45='Yield Calculations'!$O$4,'Yield Calculations'!O745,IF(Worksheets!$I$45='Yield Calculations'!$P$4,'Yield Calculations'!P745,"Too Many Lanes"))))</f>
        <v>Too Many Lanes</v>
      </c>
    </row>
    <row r="746" spans="1:18">
      <c r="A746" s="83">
        <f t="shared" si="11"/>
        <v>739</v>
      </c>
      <c r="B746" s="83" t="e">
        <f>Worksheets!$S$24*(A746-0.5)</f>
        <v>#VALUE!</v>
      </c>
      <c r="C746" s="90" t="e">
        <f>IF(Worksheets!$V$24&gt;=A746,Worksheets!$G$45*Worksheets!$AD$29*(1-Worksheets!$AD$29)^('Yield Calculations'!A746-1),0)</f>
        <v>#VALUE!</v>
      </c>
      <c r="D746" s="90" t="e">
        <f>IF(Worksheets!$V$24&gt;=A746,(Worksheets!$G$45-SUM($D$7:D745))*(((2*Worksheets!$G$44*(1-Worksheets!$G$44)*Worksheets!$AD$29)+(Worksheets!$G$44^2*Worksheets!$AD$29^2))/Worksheets!$G$45),0)</f>
        <v>#VALUE!</v>
      </c>
      <c r="E746" s="90" t="e">
        <f>IF(Worksheets!$V$24&gt;=A746,(Worksheets!$G$45-SUM($E$7:E745))*((Worksheets!$G$44^3*Worksheets!$AD$29^3+3*Worksheets!$G$44^2*(1-Worksheets!$G$44)*Worksheets!$AD$29^2+3*Worksheets!$G$44*(1-Worksheets!$G$44)^2*Worksheets!$AD$29)/Worksheets!$G$45),0)</f>
        <v>#VALUE!</v>
      </c>
      <c r="F746" s="90" t="e">
        <f>IF(Worksheets!$V$24&gt;=A746,(Worksheets!$G$45-SUM($F$7:F745))*((Worksheets!$G$44^4*Worksheets!$AD$29^4+4*Worksheets!$G$44^3*(1-Worksheets!$G$44)*Worksheets!$AD$29^3+6*Worksheets!$G$44^2*(1-Worksheets!$G$44)^2*Worksheets!$AD$29^2+4*Worksheets!$G$44*(1-Worksheets!$G$44^3)*Worksheets!$AD$29)/Worksheets!$G$45),0)</f>
        <v>#VALUE!</v>
      </c>
      <c r="G746" s="90" t="str">
        <f>IF(Worksheets!$D$45='Yield Calculations'!$C$4,'Yield Calculations'!B746*'Yield Calculations'!C746,IF(Worksheets!$D$45='Yield Calculations'!$D$4,'Yield Calculations'!B746*'Yield Calculations'!D746,IF(Worksheets!$D$45='Yield Calculations'!$E$4,'Yield Calculations'!B746*'Yield Calculations'!E746,IF(Worksheets!$D$45='Yield Calculations'!$F$4,'Yield Calculations'!B746*'Yield Calculations'!F746,"Too Many Lanes"))))</f>
        <v>Too Many Lanes</v>
      </c>
      <c r="H746" s="90" t="str">
        <f>IF(Worksheets!$D$45='Yield Calculations'!$C$4,'Yield Calculations'!C746,IF(Worksheets!$D$45='Yield Calculations'!$D$4,'Yield Calculations'!D746,IF(Worksheets!$D$45='Yield Calculations'!$E$4,'Yield Calculations'!E746,IF(Worksheets!$D$45='Yield Calculations'!$F$4,'Yield Calculations'!F746,"Too Many Lanes"))))</f>
        <v>Too Many Lanes</v>
      </c>
      <c r="K746" s="83">
        <v>739</v>
      </c>
      <c r="L746" s="83" t="e">
        <f>Worksheets!$X$24*(K746-0.5)</f>
        <v>#VALUE!</v>
      </c>
      <c r="M746" s="90" t="e">
        <f>IF(Worksheets!$AA$24&gt;=K746,Worksheets!$L$45*Worksheets!$AD$29*(1-Worksheets!$AD$29)^('Yield Calculations'!K746-1),0)</f>
        <v>#VALUE!</v>
      </c>
      <c r="N746" s="90" t="e">
        <f>IF(Worksheets!$AA$24&gt;=K746,(Worksheets!$L$45-SUM($N$7:N745))*(((2*Worksheets!$L$44*(1-Worksheets!$L$44)*Worksheets!$AD$29)+(Worksheets!$L$44^2*Worksheets!$AD$29^2))/Worksheets!$L$45),0)</f>
        <v>#VALUE!</v>
      </c>
      <c r="O746" s="90" t="e">
        <f>IF(Worksheets!$AA$24&gt;=K746,(Worksheets!$L$45-SUM($O$7:O745))*((Worksheets!$L$44^3*Worksheets!$AD$29^3+3*Worksheets!$L$44^2*(1-Worksheets!$L$44)*Worksheets!$AD$29^2+3*Worksheets!$L$44*(1-Worksheets!$L$44)^2*Worksheets!$AD$29)/Worksheets!$L$45),0)</f>
        <v>#VALUE!</v>
      </c>
      <c r="P746" s="90" t="e">
        <f>IF(Worksheets!$AA$24&gt;=K746,(Worksheets!$L$45-SUM($P$7:P745))*((Worksheets!$L$44^4*Worksheets!$AD$29^4+4*Worksheets!$L$44^3*(1-Worksheets!$L$44)*Worksheets!$AD$29^3+6*Worksheets!$L$44^2*(1-Worksheets!$L$44)^2*Worksheets!$AD$29^2+4*Worksheets!$L$44*(1-Worksheets!$L$44^3)*Worksheets!$AD$29)/Worksheets!$L$45),0)</f>
        <v>#VALUE!</v>
      </c>
      <c r="Q746" s="90" t="str">
        <f>IF(Worksheets!$I$45='Yield Calculations'!$M$4,'Yield Calculations'!L746*'Yield Calculations'!M746,IF(Worksheets!$I$45='Yield Calculations'!$N$4,'Yield Calculations'!L746*'Yield Calculations'!N746,IF(Worksheets!$I$45='Yield Calculations'!$O$4,'Yield Calculations'!L746*'Yield Calculations'!O746,IF(Worksheets!$I$45='Yield Calculations'!$P$4,'Yield Calculations'!L746*'Yield Calculations'!P746,"Too Many Lanes"))))</f>
        <v>Too Many Lanes</v>
      </c>
      <c r="R746" s="90" t="str">
        <f>IF(Worksheets!$I$45='Yield Calculations'!$M$4,'Yield Calculations'!M746,IF(Worksheets!$I$45='Yield Calculations'!$N$4,'Yield Calculations'!N746,IF(Worksheets!$I$45='Yield Calculations'!$O$4,'Yield Calculations'!O746,IF(Worksheets!$I$45='Yield Calculations'!$P$4,'Yield Calculations'!P746,"Too Many Lanes"))))</f>
        <v>Too Many Lanes</v>
      </c>
    </row>
    <row r="747" spans="1:18">
      <c r="A747" s="83">
        <f t="shared" si="11"/>
        <v>740</v>
      </c>
      <c r="B747" s="83" t="e">
        <f>Worksheets!$S$24*(A747-0.5)</f>
        <v>#VALUE!</v>
      </c>
      <c r="C747" s="90" t="e">
        <f>IF(Worksheets!$V$24&gt;=A747,Worksheets!$G$45*Worksheets!$AD$29*(1-Worksheets!$AD$29)^('Yield Calculations'!A747-1),0)</f>
        <v>#VALUE!</v>
      </c>
      <c r="D747" s="90" t="e">
        <f>IF(Worksheets!$V$24&gt;=A747,(Worksheets!$G$45-SUM($D$7:D746))*(((2*Worksheets!$G$44*(1-Worksheets!$G$44)*Worksheets!$AD$29)+(Worksheets!$G$44^2*Worksheets!$AD$29^2))/Worksheets!$G$45),0)</f>
        <v>#VALUE!</v>
      </c>
      <c r="E747" s="90" t="e">
        <f>IF(Worksheets!$V$24&gt;=A747,(Worksheets!$G$45-SUM($E$7:E746))*((Worksheets!$G$44^3*Worksheets!$AD$29^3+3*Worksheets!$G$44^2*(1-Worksheets!$G$44)*Worksheets!$AD$29^2+3*Worksheets!$G$44*(1-Worksheets!$G$44)^2*Worksheets!$AD$29)/Worksheets!$G$45),0)</f>
        <v>#VALUE!</v>
      </c>
      <c r="F747" s="90" t="e">
        <f>IF(Worksheets!$V$24&gt;=A747,(Worksheets!$G$45-SUM($F$7:F746))*((Worksheets!$G$44^4*Worksheets!$AD$29^4+4*Worksheets!$G$44^3*(1-Worksheets!$G$44)*Worksheets!$AD$29^3+6*Worksheets!$G$44^2*(1-Worksheets!$G$44)^2*Worksheets!$AD$29^2+4*Worksheets!$G$44*(1-Worksheets!$G$44^3)*Worksheets!$AD$29)/Worksheets!$G$45),0)</f>
        <v>#VALUE!</v>
      </c>
      <c r="G747" s="90" t="str">
        <f>IF(Worksheets!$D$45='Yield Calculations'!$C$4,'Yield Calculations'!B747*'Yield Calculations'!C747,IF(Worksheets!$D$45='Yield Calculations'!$D$4,'Yield Calculations'!B747*'Yield Calculations'!D747,IF(Worksheets!$D$45='Yield Calculations'!$E$4,'Yield Calculations'!B747*'Yield Calculations'!E747,IF(Worksheets!$D$45='Yield Calculations'!$F$4,'Yield Calculations'!B747*'Yield Calculations'!F747,"Too Many Lanes"))))</f>
        <v>Too Many Lanes</v>
      </c>
      <c r="H747" s="90" t="str">
        <f>IF(Worksheets!$D$45='Yield Calculations'!$C$4,'Yield Calculations'!C747,IF(Worksheets!$D$45='Yield Calculations'!$D$4,'Yield Calculations'!D747,IF(Worksheets!$D$45='Yield Calculations'!$E$4,'Yield Calculations'!E747,IF(Worksheets!$D$45='Yield Calculations'!$F$4,'Yield Calculations'!F747,"Too Many Lanes"))))</f>
        <v>Too Many Lanes</v>
      </c>
      <c r="K747" s="83">
        <v>740</v>
      </c>
      <c r="L747" s="83" t="e">
        <f>Worksheets!$X$24*(K747-0.5)</f>
        <v>#VALUE!</v>
      </c>
      <c r="M747" s="90" t="e">
        <f>IF(Worksheets!$AA$24&gt;=K747,Worksheets!$L$45*Worksheets!$AD$29*(1-Worksheets!$AD$29)^('Yield Calculations'!K747-1),0)</f>
        <v>#VALUE!</v>
      </c>
      <c r="N747" s="90" t="e">
        <f>IF(Worksheets!$AA$24&gt;=K747,(Worksheets!$L$45-SUM($N$7:N746))*(((2*Worksheets!$L$44*(1-Worksheets!$L$44)*Worksheets!$AD$29)+(Worksheets!$L$44^2*Worksheets!$AD$29^2))/Worksheets!$L$45),0)</f>
        <v>#VALUE!</v>
      </c>
      <c r="O747" s="90" t="e">
        <f>IF(Worksheets!$AA$24&gt;=K747,(Worksheets!$L$45-SUM($O$7:O746))*((Worksheets!$L$44^3*Worksheets!$AD$29^3+3*Worksheets!$L$44^2*(1-Worksheets!$L$44)*Worksheets!$AD$29^2+3*Worksheets!$L$44*(1-Worksheets!$L$44)^2*Worksheets!$AD$29)/Worksheets!$L$45),0)</f>
        <v>#VALUE!</v>
      </c>
      <c r="P747" s="90" t="e">
        <f>IF(Worksheets!$AA$24&gt;=K747,(Worksheets!$L$45-SUM($P$7:P746))*((Worksheets!$L$44^4*Worksheets!$AD$29^4+4*Worksheets!$L$44^3*(1-Worksheets!$L$44)*Worksheets!$AD$29^3+6*Worksheets!$L$44^2*(1-Worksheets!$L$44)^2*Worksheets!$AD$29^2+4*Worksheets!$L$44*(1-Worksheets!$L$44^3)*Worksheets!$AD$29)/Worksheets!$L$45),0)</f>
        <v>#VALUE!</v>
      </c>
      <c r="Q747" s="90" t="str">
        <f>IF(Worksheets!$I$45='Yield Calculations'!$M$4,'Yield Calculations'!L747*'Yield Calculations'!M747,IF(Worksheets!$I$45='Yield Calculations'!$N$4,'Yield Calculations'!L747*'Yield Calculations'!N747,IF(Worksheets!$I$45='Yield Calculations'!$O$4,'Yield Calculations'!L747*'Yield Calculations'!O747,IF(Worksheets!$I$45='Yield Calculations'!$P$4,'Yield Calculations'!L747*'Yield Calculations'!P747,"Too Many Lanes"))))</f>
        <v>Too Many Lanes</v>
      </c>
      <c r="R747" s="90" t="str">
        <f>IF(Worksheets!$I$45='Yield Calculations'!$M$4,'Yield Calculations'!M747,IF(Worksheets!$I$45='Yield Calculations'!$N$4,'Yield Calculations'!N747,IF(Worksheets!$I$45='Yield Calculations'!$O$4,'Yield Calculations'!O747,IF(Worksheets!$I$45='Yield Calculations'!$P$4,'Yield Calculations'!P747,"Too Many Lanes"))))</f>
        <v>Too Many Lanes</v>
      </c>
    </row>
    <row r="748" spans="1:18">
      <c r="A748" s="83">
        <f t="shared" si="11"/>
        <v>741</v>
      </c>
      <c r="B748" s="83" t="e">
        <f>Worksheets!$S$24*(A748-0.5)</f>
        <v>#VALUE!</v>
      </c>
      <c r="C748" s="90" t="e">
        <f>IF(Worksheets!$V$24&gt;=A748,Worksheets!$G$45*Worksheets!$AD$29*(1-Worksheets!$AD$29)^('Yield Calculations'!A748-1),0)</f>
        <v>#VALUE!</v>
      </c>
      <c r="D748" s="90" t="e">
        <f>IF(Worksheets!$V$24&gt;=A748,(Worksheets!$G$45-SUM($D$7:D747))*(((2*Worksheets!$G$44*(1-Worksheets!$G$44)*Worksheets!$AD$29)+(Worksheets!$G$44^2*Worksheets!$AD$29^2))/Worksheets!$G$45),0)</f>
        <v>#VALUE!</v>
      </c>
      <c r="E748" s="90" t="e">
        <f>IF(Worksheets!$V$24&gt;=A748,(Worksheets!$G$45-SUM($E$7:E747))*((Worksheets!$G$44^3*Worksheets!$AD$29^3+3*Worksheets!$G$44^2*(1-Worksheets!$G$44)*Worksheets!$AD$29^2+3*Worksheets!$G$44*(1-Worksheets!$G$44)^2*Worksheets!$AD$29)/Worksheets!$G$45),0)</f>
        <v>#VALUE!</v>
      </c>
      <c r="F748" s="90" t="e">
        <f>IF(Worksheets!$V$24&gt;=A748,(Worksheets!$G$45-SUM($F$7:F747))*((Worksheets!$G$44^4*Worksheets!$AD$29^4+4*Worksheets!$G$44^3*(1-Worksheets!$G$44)*Worksheets!$AD$29^3+6*Worksheets!$G$44^2*(1-Worksheets!$G$44)^2*Worksheets!$AD$29^2+4*Worksheets!$G$44*(1-Worksheets!$G$44^3)*Worksheets!$AD$29)/Worksheets!$G$45),0)</f>
        <v>#VALUE!</v>
      </c>
      <c r="G748" s="90" t="str">
        <f>IF(Worksheets!$D$45='Yield Calculations'!$C$4,'Yield Calculations'!B748*'Yield Calculations'!C748,IF(Worksheets!$D$45='Yield Calculations'!$D$4,'Yield Calculations'!B748*'Yield Calculations'!D748,IF(Worksheets!$D$45='Yield Calculations'!$E$4,'Yield Calculations'!B748*'Yield Calculations'!E748,IF(Worksheets!$D$45='Yield Calculations'!$F$4,'Yield Calculations'!B748*'Yield Calculations'!F748,"Too Many Lanes"))))</f>
        <v>Too Many Lanes</v>
      </c>
      <c r="H748" s="90" t="str">
        <f>IF(Worksheets!$D$45='Yield Calculations'!$C$4,'Yield Calculations'!C748,IF(Worksheets!$D$45='Yield Calculations'!$D$4,'Yield Calculations'!D748,IF(Worksheets!$D$45='Yield Calculations'!$E$4,'Yield Calculations'!E748,IF(Worksheets!$D$45='Yield Calculations'!$F$4,'Yield Calculations'!F748,"Too Many Lanes"))))</f>
        <v>Too Many Lanes</v>
      </c>
      <c r="K748" s="83">
        <v>741</v>
      </c>
      <c r="L748" s="83" t="e">
        <f>Worksheets!$X$24*(K748-0.5)</f>
        <v>#VALUE!</v>
      </c>
      <c r="M748" s="90" t="e">
        <f>IF(Worksheets!$AA$24&gt;=K748,Worksheets!$L$45*Worksheets!$AD$29*(1-Worksheets!$AD$29)^('Yield Calculations'!K748-1),0)</f>
        <v>#VALUE!</v>
      </c>
      <c r="N748" s="90" t="e">
        <f>IF(Worksheets!$AA$24&gt;=K748,(Worksheets!$L$45-SUM($N$7:N747))*(((2*Worksheets!$L$44*(1-Worksheets!$L$44)*Worksheets!$AD$29)+(Worksheets!$L$44^2*Worksheets!$AD$29^2))/Worksheets!$L$45),0)</f>
        <v>#VALUE!</v>
      </c>
      <c r="O748" s="90" t="e">
        <f>IF(Worksheets!$AA$24&gt;=K748,(Worksheets!$L$45-SUM($O$7:O747))*((Worksheets!$L$44^3*Worksheets!$AD$29^3+3*Worksheets!$L$44^2*(1-Worksheets!$L$44)*Worksheets!$AD$29^2+3*Worksheets!$L$44*(1-Worksheets!$L$44)^2*Worksheets!$AD$29)/Worksheets!$L$45),0)</f>
        <v>#VALUE!</v>
      </c>
      <c r="P748" s="90" t="e">
        <f>IF(Worksheets!$AA$24&gt;=K748,(Worksheets!$L$45-SUM($P$7:P747))*((Worksheets!$L$44^4*Worksheets!$AD$29^4+4*Worksheets!$L$44^3*(1-Worksheets!$L$44)*Worksheets!$AD$29^3+6*Worksheets!$L$44^2*(1-Worksheets!$L$44)^2*Worksheets!$AD$29^2+4*Worksheets!$L$44*(1-Worksheets!$L$44^3)*Worksheets!$AD$29)/Worksheets!$L$45),0)</f>
        <v>#VALUE!</v>
      </c>
      <c r="Q748" s="90" t="str">
        <f>IF(Worksheets!$I$45='Yield Calculations'!$M$4,'Yield Calculations'!L748*'Yield Calculations'!M748,IF(Worksheets!$I$45='Yield Calculations'!$N$4,'Yield Calculations'!L748*'Yield Calculations'!N748,IF(Worksheets!$I$45='Yield Calculations'!$O$4,'Yield Calculations'!L748*'Yield Calculations'!O748,IF(Worksheets!$I$45='Yield Calculations'!$P$4,'Yield Calculations'!L748*'Yield Calculations'!P748,"Too Many Lanes"))))</f>
        <v>Too Many Lanes</v>
      </c>
      <c r="R748" s="90" t="str">
        <f>IF(Worksheets!$I$45='Yield Calculations'!$M$4,'Yield Calculations'!M748,IF(Worksheets!$I$45='Yield Calculations'!$N$4,'Yield Calculations'!N748,IF(Worksheets!$I$45='Yield Calculations'!$O$4,'Yield Calculations'!O748,IF(Worksheets!$I$45='Yield Calculations'!$P$4,'Yield Calculations'!P748,"Too Many Lanes"))))</f>
        <v>Too Many Lanes</v>
      </c>
    </row>
    <row r="749" spans="1:18">
      <c r="A749" s="83">
        <f t="shared" si="11"/>
        <v>742</v>
      </c>
      <c r="B749" s="83" t="e">
        <f>Worksheets!$S$24*(A749-0.5)</f>
        <v>#VALUE!</v>
      </c>
      <c r="C749" s="90" t="e">
        <f>IF(Worksheets!$V$24&gt;=A749,Worksheets!$G$45*Worksheets!$AD$29*(1-Worksheets!$AD$29)^('Yield Calculations'!A749-1),0)</f>
        <v>#VALUE!</v>
      </c>
      <c r="D749" s="90" t="e">
        <f>IF(Worksheets!$V$24&gt;=A749,(Worksheets!$G$45-SUM($D$7:D748))*(((2*Worksheets!$G$44*(1-Worksheets!$G$44)*Worksheets!$AD$29)+(Worksheets!$G$44^2*Worksheets!$AD$29^2))/Worksheets!$G$45),0)</f>
        <v>#VALUE!</v>
      </c>
      <c r="E749" s="90" t="e">
        <f>IF(Worksheets!$V$24&gt;=A749,(Worksheets!$G$45-SUM($E$7:E748))*((Worksheets!$G$44^3*Worksheets!$AD$29^3+3*Worksheets!$G$44^2*(1-Worksheets!$G$44)*Worksheets!$AD$29^2+3*Worksheets!$G$44*(1-Worksheets!$G$44)^2*Worksheets!$AD$29)/Worksheets!$G$45),0)</f>
        <v>#VALUE!</v>
      </c>
      <c r="F749" s="90" t="e">
        <f>IF(Worksheets!$V$24&gt;=A749,(Worksheets!$G$45-SUM($F$7:F748))*((Worksheets!$G$44^4*Worksheets!$AD$29^4+4*Worksheets!$G$44^3*(1-Worksheets!$G$44)*Worksheets!$AD$29^3+6*Worksheets!$G$44^2*(1-Worksheets!$G$44)^2*Worksheets!$AD$29^2+4*Worksheets!$G$44*(1-Worksheets!$G$44^3)*Worksheets!$AD$29)/Worksheets!$G$45),0)</f>
        <v>#VALUE!</v>
      </c>
      <c r="G749" s="90" t="str">
        <f>IF(Worksheets!$D$45='Yield Calculations'!$C$4,'Yield Calculations'!B749*'Yield Calculations'!C749,IF(Worksheets!$D$45='Yield Calculations'!$D$4,'Yield Calculations'!B749*'Yield Calculations'!D749,IF(Worksheets!$D$45='Yield Calculations'!$E$4,'Yield Calculations'!B749*'Yield Calculations'!E749,IF(Worksheets!$D$45='Yield Calculations'!$F$4,'Yield Calculations'!B749*'Yield Calculations'!F749,"Too Many Lanes"))))</f>
        <v>Too Many Lanes</v>
      </c>
      <c r="H749" s="90" t="str">
        <f>IF(Worksheets!$D$45='Yield Calculations'!$C$4,'Yield Calculations'!C749,IF(Worksheets!$D$45='Yield Calculations'!$D$4,'Yield Calculations'!D749,IF(Worksheets!$D$45='Yield Calculations'!$E$4,'Yield Calculations'!E749,IF(Worksheets!$D$45='Yield Calculations'!$F$4,'Yield Calculations'!F749,"Too Many Lanes"))))</f>
        <v>Too Many Lanes</v>
      </c>
      <c r="K749" s="83">
        <v>742</v>
      </c>
      <c r="L749" s="83" t="e">
        <f>Worksheets!$X$24*(K749-0.5)</f>
        <v>#VALUE!</v>
      </c>
      <c r="M749" s="90" t="e">
        <f>IF(Worksheets!$AA$24&gt;=K749,Worksheets!$L$45*Worksheets!$AD$29*(1-Worksheets!$AD$29)^('Yield Calculations'!K749-1),0)</f>
        <v>#VALUE!</v>
      </c>
      <c r="N749" s="90" t="e">
        <f>IF(Worksheets!$AA$24&gt;=K749,(Worksheets!$L$45-SUM($N$7:N748))*(((2*Worksheets!$L$44*(1-Worksheets!$L$44)*Worksheets!$AD$29)+(Worksheets!$L$44^2*Worksheets!$AD$29^2))/Worksheets!$L$45),0)</f>
        <v>#VALUE!</v>
      </c>
      <c r="O749" s="90" t="e">
        <f>IF(Worksheets!$AA$24&gt;=K749,(Worksheets!$L$45-SUM($O$7:O748))*((Worksheets!$L$44^3*Worksheets!$AD$29^3+3*Worksheets!$L$44^2*(1-Worksheets!$L$44)*Worksheets!$AD$29^2+3*Worksheets!$L$44*(1-Worksheets!$L$44)^2*Worksheets!$AD$29)/Worksheets!$L$45),0)</f>
        <v>#VALUE!</v>
      </c>
      <c r="P749" s="90" t="e">
        <f>IF(Worksheets!$AA$24&gt;=K749,(Worksheets!$L$45-SUM($P$7:P748))*((Worksheets!$L$44^4*Worksheets!$AD$29^4+4*Worksheets!$L$44^3*(1-Worksheets!$L$44)*Worksheets!$AD$29^3+6*Worksheets!$L$44^2*(1-Worksheets!$L$44)^2*Worksheets!$AD$29^2+4*Worksheets!$L$44*(1-Worksheets!$L$44^3)*Worksheets!$AD$29)/Worksheets!$L$45),0)</f>
        <v>#VALUE!</v>
      </c>
      <c r="Q749" s="90" t="str">
        <f>IF(Worksheets!$I$45='Yield Calculations'!$M$4,'Yield Calculations'!L749*'Yield Calculations'!M749,IF(Worksheets!$I$45='Yield Calculations'!$N$4,'Yield Calculations'!L749*'Yield Calculations'!N749,IF(Worksheets!$I$45='Yield Calculations'!$O$4,'Yield Calculations'!L749*'Yield Calculations'!O749,IF(Worksheets!$I$45='Yield Calculations'!$P$4,'Yield Calculations'!L749*'Yield Calculations'!P749,"Too Many Lanes"))))</f>
        <v>Too Many Lanes</v>
      </c>
      <c r="R749" s="90" t="str">
        <f>IF(Worksheets!$I$45='Yield Calculations'!$M$4,'Yield Calculations'!M749,IF(Worksheets!$I$45='Yield Calculations'!$N$4,'Yield Calculations'!N749,IF(Worksheets!$I$45='Yield Calculations'!$O$4,'Yield Calculations'!O749,IF(Worksheets!$I$45='Yield Calculations'!$P$4,'Yield Calculations'!P749,"Too Many Lanes"))))</f>
        <v>Too Many Lanes</v>
      </c>
    </row>
    <row r="750" spans="1:18">
      <c r="A750" s="83">
        <f t="shared" si="11"/>
        <v>743</v>
      </c>
      <c r="B750" s="83" t="e">
        <f>Worksheets!$S$24*(A750-0.5)</f>
        <v>#VALUE!</v>
      </c>
      <c r="C750" s="90" t="e">
        <f>IF(Worksheets!$V$24&gt;=A750,Worksheets!$G$45*Worksheets!$AD$29*(1-Worksheets!$AD$29)^('Yield Calculations'!A750-1),0)</f>
        <v>#VALUE!</v>
      </c>
      <c r="D750" s="90" t="e">
        <f>IF(Worksheets!$V$24&gt;=A750,(Worksheets!$G$45-SUM($D$7:D749))*(((2*Worksheets!$G$44*(1-Worksheets!$G$44)*Worksheets!$AD$29)+(Worksheets!$G$44^2*Worksheets!$AD$29^2))/Worksheets!$G$45),0)</f>
        <v>#VALUE!</v>
      </c>
      <c r="E750" s="90" t="e">
        <f>IF(Worksheets!$V$24&gt;=A750,(Worksheets!$G$45-SUM($E$7:E749))*((Worksheets!$G$44^3*Worksheets!$AD$29^3+3*Worksheets!$G$44^2*(1-Worksheets!$G$44)*Worksheets!$AD$29^2+3*Worksheets!$G$44*(1-Worksheets!$G$44)^2*Worksheets!$AD$29)/Worksheets!$G$45),0)</f>
        <v>#VALUE!</v>
      </c>
      <c r="F750" s="90" t="e">
        <f>IF(Worksheets!$V$24&gt;=A750,(Worksheets!$G$45-SUM($F$7:F749))*((Worksheets!$G$44^4*Worksheets!$AD$29^4+4*Worksheets!$G$44^3*(1-Worksheets!$G$44)*Worksheets!$AD$29^3+6*Worksheets!$G$44^2*(1-Worksheets!$G$44)^2*Worksheets!$AD$29^2+4*Worksheets!$G$44*(1-Worksheets!$G$44^3)*Worksheets!$AD$29)/Worksheets!$G$45),0)</f>
        <v>#VALUE!</v>
      </c>
      <c r="G750" s="90" t="str">
        <f>IF(Worksheets!$D$45='Yield Calculations'!$C$4,'Yield Calculations'!B750*'Yield Calculations'!C750,IF(Worksheets!$D$45='Yield Calculations'!$D$4,'Yield Calculations'!B750*'Yield Calculations'!D750,IF(Worksheets!$D$45='Yield Calculations'!$E$4,'Yield Calculations'!B750*'Yield Calculations'!E750,IF(Worksheets!$D$45='Yield Calculations'!$F$4,'Yield Calculations'!B750*'Yield Calculations'!F750,"Too Many Lanes"))))</f>
        <v>Too Many Lanes</v>
      </c>
      <c r="H750" s="90" t="str">
        <f>IF(Worksheets!$D$45='Yield Calculations'!$C$4,'Yield Calculations'!C750,IF(Worksheets!$D$45='Yield Calculations'!$D$4,'Yield Calculations'!D750,IF(Worksheets!$D$45='Yield Calculations'!$E$4,'Yield Calculations'!E750,IF(Worksheets!$D$45='Yield Calculations'!$F$4,'Yield Calculations'!F750,"Too Many Lanes"))))</f>
        <v>Too Many Lanes</v>
      </c>
      <c r="K750" s="83">
        <v>743</v>
      </c>
      <c r="L750" s="83" t="e">
        <f>Worksheets!$X$24*(K750-0.5)</f>
        <v>#VALUE!</v>
      </c>
      <c r="M750" s="90" t="e">
        <f>IF(Worksheets!$AA$24&gt;=K750,Worksheets!$L$45*Worksheets!$AD$29*(1-Worksheets!$AD$29)^('Yield Calculations'!K750-1),0)</f>
        <v>#VALUE!</v>
      </c>
      <c r="N750" s="90" t="e">
        <f>IF(Worksheets!$AA$24&gt;=K750,(Worksheets!$L$45-SUM($N$7:N749))*(((2*Worksheets!$L$44*(1-Worksheets!$L$44)*Worksheets!$AD$29)+(Worksheets!$L$44^2*Worksheets!$AD$29^2))/Worksheets!$L$45),0)</f>
        <v>#VALUE!</v>
      </c>
      <c r="O750" s="90" t="e">
        <f>IF(Worksheets!$AA$24&gt;=K750,(Worksheets!$L$45-SUM($O$7:O749))*((Worksheets!$L$44^3*Worksheets!$AD$29^3+3*Worksheets!$L$44^2*(1-Worksheets!$L$44)*Worksheets!$AD$29^2+3*Worksheets!$L$44*(1-Worksheets!$L$44)^2*Worksheets!$AD$29)/Worksheets!$L$45),0)</f>
        <v>#VALUE!</v>
      </c>
      <c r="P750" s="90" t="e">
        <f>IF(Worksheets!$AA$24&gt;=K750,(Worksheets!$L$45-SUM($P$7:P749))*((Worksheets!$L$44^4*Worksheets!$AD$29^4+4*Worksheets!$L$44^3*(1-Worksheets!$L$44)*Worksheets!$AD$29^3+6*Worksheets!$L$44^2*(1-Worksheets!$L$44)^2*Worksheets!$AD$29^2+4*Worksheets!$L$44*(1-Worksheets!$L$44^3)*Worksheets!$AD$29)/Worksheets!$L$45),0)</f>
        <v>#VALUE!</v>
      </c>
      <c r="Q750" s="90" t="str">
        <f>IF(Worksheets!$I$45='Yield Calculations'!$M$4,'Yield Calculations'!L750*'Yield Calculations'!M750,IF(Worksheets!$I$45='Yield Calculations'!$N$4,'Yield Calculations'!L750*'Yield Calculations'!N750,IF(Worksheets!$I$45='Yield Calculations'!$O$4,'Yield Calculations'!L750*'Yield Calculations'!O750,IF(Worksheets!$I$45='Yield Calculations'!$P$4,'Yield Calculations'!L750*'Yield Calculations'!P750,"Too Many Lanes"))))</f>
        <v>Too Many Lanes</v>
      </c>
      <c r="R750" s="90" t="str">
        <f>IF(Worksheets!$I$45='Yield Calculations'!$M$4,'Yield Calculations'!M750,IF(Worksheets!$I$45='Yield Calculations'!$N$4,'Yield Calculations'!N750,IF(Worksheets!$I$45='Yield Calculations'!$O$4,'Yield Calculations'!O750,IF(Worksheets!$I$45='Yield Calculations'!$P$4,'Yield Calculations'!P750,"Too Many Lanes"))))</f>
        <v>Too Many Lanes</v>
      </c>
    </row>
    <row r="751" spans="1:18">
      <c r="A751" s="83">
        <f t="shared" si="11"/>
        <v>744</v>
      </c>
      <c r="B751" s="83" t="e">
        <f>Worksheets!$S$24*(A751-0.5)</f>
        <v>#VALUE!</v>
      </c>
      <c r="C751" s="90" t="e">
        <f>IF(Worksheets!$V$24&gt;=A751,Worksheets!$G$45*Worksheets!$AD$29*(1-Worksheets!$AD$29)^('Yield Calculations'!A751-1),0)</f>
        <v>#VALUE!</v>
      </c>
      <c r="D751" s="90" t="e">
        <f>IF(Worksheets!$V$24&gt;=A751,(Worksheets!$G$45-SUM($D$7:D750))*(((2*Worksheets!$G$44*(1-Worksheets!$G$44)*Worksheets!$AD$29)+(Worksheets!$G$44^2*Worksheets!$AD$29^2))/Worksheets!$G$45),0)</f>
        <v>#VALUE!</v>
      </c>
      <c r="E751" s="90" t="e">
        <f>IF(Worksheets!$V$24&gt;=A751,(Worksheets!$G$45-SUM($E$7:E750))*((Worksheets!$G$44^3*Worksheets!$AD$29^3+3*Worksheets!$G$44^2*(1-Worksheets!$G$44)*Worksheets!$AD$29^2+3*Worksheets!$G$44*(1-Worksheets!$G$44)^2*Worksheets!$AD$29)/Worksheets!$G$45),0)</f>
        <v>#VALUE!</v>
      </c>
      <c r="F751" s="90" t="e">
        <f>IF(Worksheets!$V$24&gt;=A751,(Worksheets!$G$45-SUM($F$7:F750))*((Worksheets!$G$44^4*Worksheets!$AD$29^4+4*Worksheets!$G$44^3*(1-Worksheets!$G$44)*Worksheets!$AD$29^3+6*Worksheets!$G$44^2*(1-Worksheets!$G$44)^2*Worksheets!$AD$29^2+4*Worksheets!$G$44*(1-Worksheets!$G$44^3)*Worksheets!$AD$29)/Worksheets!$G$45),0)</f>
        <v>#VALUE!</v>
      </c>
      <c r="G751" s="90" t="str">
        <f>IF(Worksheets!$D$45='Yield Calculations'!$C$4,'Yield Calculations'!B751*'Yield Calculations'!C751,IF(Worksheets!$D$45='Yield Calculations'!$D$4,'Yield Calculations'!B751*'Yield Calculations'!D751,IF(Worksheets!$D$45='Yield Calculations'!$E$4,'Yield Calculations'!B751*'Yield Calculations'!E751,IF(Worksheets!$D$45='Yield Calculations'!$F$4,'Yield Calculations'!B751*'Yield Calculations'!F751,"Too Many Lanes"))))</f>
        <v>Too Many Lanes</v>
      </c>
      <c r="H751" s="90" t="str">
        <f>IF(Worksheets!$D$45='Yield Calculations'!$C$4,'Yield Calculations'!C751,IF(Worksheets!$D$45='Yield Calculations'!$D$4,'Yield Calculations'!D751,IF(Worksheets!$D$45='Yield Calculations'!$E$4,'Yield Calculations'!E751,IF(Worksheets!$D$45='Yield Calculations'!$F$4,'Yield Calculations'!F751,"Too Many Lanes"))))</f>
        <v>Too Many Lanes</v>
      </c>
      <c r="K751" s="83">
        <v>744</v>
      </c>
      <c r="L751" s="83" t="e">
        <f>Worksheets!$X$24*(K751-0.5)</f>
        <v>#VALUE!</v>
      </c>
      <c r="M751" s="90" t="e">
        <f>IF(Worksheets!$AA$24&gt;=K751,Worksheets!$L$45*Worksheets!$AD$29*(1-Worksheets!$AD$29)^('Yield Calculations'!K751-1),0)</f>
        <v>#VALUE!</v>
      </c>
      <c r="N751" s="90" t="e">
        <f>IF(Worksheets!$AA$24&gt;=K751,(Worksheets!$L$45-SUM($N$7:N750))*(((2*Worksheets!$L$44*(1-Worksheets!$L$44)*Worksheets!$AD$29)+(Worksheets!$L$44^2*Worksheets!$AD$29^2))/Worksheets!$L$45),0)</f>
        <v>#VALUE!</v>
      </c>
      <c r="O751" s="90" t="e">
        <f>IF(Worksheets!$AA$24&gt;=K751,(Worksheets!$L$45-SUM($O$7:O750))*((Worksheets!$L$44^3*Worksheets!$AD$29^3+3*Worksheets!$L$44^2*(1-Worksheets!$L$44)*Worksheets!$AD$29^2+3*Worksheets!$L$44*(1-Worksheets!$L$44)^2*Worksheets!$AD$29)/Worksheets!$L$45),0)</f>
        <v>#VALUE!</v>
      </c>
      <c r="P751" s="90" t="e">
        <f>IF(Worksheets!$AA$24&gt;=K751,(Worksheets!$L$45-SUM($P$7:P750))*((Worksheets!$L$44^4*Worksheets!$AD$29^4+4*Worksheets!$L$44^3*(1-Worksheets!$L$44)*Worksheets!$AD$29^3+6*Worksheets!$L$44^2*(1-Worksheets!$L$44)^2*Worksheets!$AD$29^2+4*Worksheets!$L$44*(1-Worksheets!$L$44^3)*Worksheets!$AD$29)/Worksheets!$L$45),0)</f>
        <v>#VALUE!</v>
      </c>
      <c r="Q751" s="90" t="str">
        <f>IF(Worksheets!$I$45='Yield Calculations'!$M$4,'Yield Calculations'!L751*'Yield Calculations'!M751,IF(Worksheets!$I$45='Yield Calculations'!$N$4,'Yield Calculations'!L751*'Yield Calculations'!N751,IF(Worksheets!$I$45='Yield Calculations'!$O$4,'Yield Calculations'!L751*'Yield Calculations'!O751,IF(Worksheets!$I$45='Yield Calculations'!$P$4,'Yield Calculations'!L751*'Yield Calculations'!P751,"Too Many Lanes"))))</f>
        <v>Too Many Lanes</v>
      </c>
      <c r="R751" s="90" t="str">
        <f>IF(Worksheets!$I$45='Yield Calculations'!$M$4,'Yield Calculations'!M751,IF(Worksheets!$I$45='Yield Calculations'!$N$4,'Yield Calculations'!N751,IF(Worksheets!$I$45='Yield Calculations'!$O$4,'Yield Calculations'!O751,IF(Worksheets!$I$45='Yield Calculations'!$P$4,'Yield Calculations'!P751,"Too Many Lanes"))))</f>
        <v>Too Many Lanes</v>
      </c>
    </row>
    <row r="752" spans="1:18">
      <c r="A752" s="83">
        <f t="shared" si="11"/>
        <v>745</v>
      </c>
      <c r="B752" s="83" t="e">
        <f>Worksheets!$S$24*(A752-0.5)</f>
        <v>#VALUE!</v>
      </c>
      <c r="C752" s="90" t="e">
        <f>IF(Worksheets!$V$24&gt;=A752,Worksheets!$G$45*Worksheets!$AD$29*(1-Worksheets!$AD$29)^('Yield Calculations'!A752-1),0)</f>
        <v>#VALUE!</v>
      </c>
      <c r="D752" s="90" t="e">
        <f>IF(Worksheets!$V$24&gt;=A752,(Worksheets!$G$45-SUM($D$7:D751))*(((2*Worksheets!$G$44*(1-Worksheets!$G$44)*Worksheets!$AD$29)+(Worksheets!$G$44^2*Worksheets!$AD$29^2))/Worksheets!$G$45),0)</f>
        <v>#VALUE!</v>
      </c>
      <c r="E752" s="90" t="e">
        <f>IF(Worksheets!$V$24&gt;=A752,(Worksheets!$G$45-SUM($E$7:E751))*((Worksheets!$G$44^3*Worksheets!$AD$29^3+3*Worksheets!$G$44^2*(1-Worksheets!$G$44)*Worksheets!$AD$29^2+3*Worksheets!$G$44*(1-Worksheets!$G$44)^2*Worksheets!$AD$29)/Worksheets!$G$45),0)</f>
        <v>#VALUE!</v>
      </c>
      <c r="F752" s="90" t="e">
        <f>IF(Worksheets!$V$24&gt;=A752,(Worksheets!$G$45-SUM($F$7:F751))*((Worksheets!$G$44^4*Worksheets!$AD$29^4+4*Worksheets!$G$44^3*(1-Worksheets!$G$44)*Worksheets!$AD$29^3+6*Worksheets!$G$44^2*(1-Worksheets!$G$44)^2*Worksheets!$AD$29^2+4*Worksheets!$G$44*(1-Worksheets!$G$44^3)*Worksheets!$AD$29)/Worksheets!$G$45),0)</f>
        <v>#VALUE!</v>
      </c>
      <c r="G752" s="90" t="str">
        <f>IF(Worksheets!$D$45='Yield Calculations'!$C$4,'Yield Calculations'!B752*'Yield Calculations'!C752,IF(Worksheets!$D$45='Yield Calculations'!$D$4,'Yield Calculations'!B752*'Yield Calculations'!D752,IF(Worksheets!$D$45='Yield Calculations'!$E$4,'Yield Calculations'!B752*'Yield Calculations'!E752,IF(Worksheets!$D$45='Yield Calculations'!$F$4,'Yield Calculations'!B752*'Yield Calculations'!F752,"Too Many Lanes"))))</f>
        <v>Too Many Lanes</v>
      </c>
      <c r="H752" s="90" t="str">
        <f>IF(Worksheets!$D$45='Yield Calculations'!$C$4,'Yield Calculations'!C752,IF(Worksheets!$D$45='Yield Calculations'!$D$4,'Yield Calculations'!D752,IF(Worksheets!$D$45='Yield Calculations'!$E$4,'Yield Calculations'!E752,IF(Worksheets!$D$45='Yield Calculations'!$F$4,'Yield Calculations'!F752,"Too Many Lanes"))))</f>
        <v>Too Many Lanes</v>
      </c>
      <c r="K752" s="83">
        <v>745</v>
      </c>
      <c r="L752" s="83" t="e">
        <f>Worksheets!$X$24*(K752-0.5)</f>
        <v>#VALUE!</v>
      </c>
      <c r="M752" s="90" t="e">
        <f>IF(Worksheets!$AA$24&gt;=K752,Worksheets!$L$45*Worksheets!$AD$29*(1-Worksheets!$AD$29)^('Yield Calculations'!K752-1),0)</f>
        <v>#VALUE!</v>
      </c>
      <c r="N752" s="90" t="e">
        <f>IF(Worksheets!$AA$24&gt;=K752,(Worksheets!$L$45-SUM($N$7:N751))*(((2*Worksheets!$L$44*(1-Worksheets!$L$44)*Worksheets!$AD$29)+(Worksheets!$L$44^2*Worksheets!$AD$29^2))/Worksheets!$L$45),0)</f>
        <v>#VALUE!</v>
      </c>
      <c r="O752" s="90" t="e">
        <f>IF(Worksheets!$AA$24&gt;=K752,(Worksheets!$L$45-SUM($O$7:O751))*((Worksheets!$L$44^3*Worksheets!$AD$29^3+3*Worksheets!$L$44^2*(1-Worksheets!$L$44)*Worksheets!$AD$29^2+3*Worksheets!$L$44*(1-Worksheets!$L$44)^2*Worksheets!$AD$29)/Worksheets!$L$45),0)</f>
        <v>#VALUE!</v>
      </c>
      <c r="P752" s="90" t="e">
        <f>IF(Worksheets!$AA$24&gt;=K752,(Worksheets!$L$45-SUM($P$7:P751))*((Worksheets!$L$44^4*Worksheets!$AD$29^4+4*Worksheets!$L$44^3*(1-Worksheets!$L$44)*Worksheets!$AD$29^3+6*Worksheets!$L$44^2*(1-Worksheets!$L$44)^2*Worksheets!$AD$29^2+4*Worksheets!$L$44*(1-Worksheets!$L$44^3)*Worksheets!$AD$29)/Worksheets!$L$45),0)</f>
        <v>#VALUE!</v>
      </c>
      <c r="Q752" s="90" t="str">
        <f>IF(Worksheets!$I$45='Yield Calculations'!$M$4,'Yield Calculations'!L752*'Yield Calculations'!M752,IF(Worksheets!$I$45='Yield Calculations'!$N$4,'Yield Calculations'!L752*'Yield Calculations'!N752,IF(Worksheets!$I$45='Yield Calculations'!$O$4,'Yield Calculations'!L752*'Yield Calculations'!O752,IF(Worksheets!$I$45='Yield Calculations'!$P$4,'Yield Calculations'!L752*'Yield Calculations'!P752,"Too Many Lanes"))))</f>
        <v>Too Many Lanes</v>
      </c>
      <c r="R752" s="90" t="str">
        <f>IF(Worksheets!$I$45='Yield Calculations'!$M$4,'Yield Calculations'!M752,IF(Worksheets!$I$45='Yield Calculations'!$N$4,'Yield Calculations'!N752,IF(Worksheets!$I$45='Yield Calculations'!$O$4,'Yield Calculations'!O752,IF(Worksheets!$I$45='Yield Calculations'!$P$4,'Yield Calculations'!P752,"Too Many Lanes"))))</f>
        <v>Too Many Lanes</v>
      </c>
    </row>
    <row r="753" spans="1:18">
      <c r="A753" s="83">
        <f t="shared" si="11"/>
        <v>746</v>
      </c>
      <c r="B753" s="83" t="e">
        <f>Worksheets!$S$24*(A753-0.5)</f>
        <v>#VALUE!</v>
      </c>
      <c r="C753" s="90" t="e">
        <f>IF(Worksheets!$V$24&gt;=A753,Worksheets!$G$45*Worksheets!$AD$29*(1-Worksheets!$AD$29)^('Yield Calculations'!A753-1),0)</f>
        <v>#VALUE!</v>
      </c>
      <c r="D753" s="90" t="e">
        <f>IF(Worksheets!$V$24&gt;=A753,(Worksheets!$G$45-SUM($D$7:D752))*(((2*Worksheets!$G$44*(1-Worksheets!$G$44)*Worksheets!$AD$29)+(Worksheets!$G$44^2*Worksheets!$AD$29^2))/Worksheets!$G$45),0)</f>
        <v>#VALUE!</v>
      </c>
      <c r="E753" s="90" t="e">
        <f>IF(Worksheets!$V$24&gt;=A753,(Worksheets!$G$45-SUM($E$7:E752))*((Worksheets!$G$44^3*Worksheets!$AD$29^3+3*Worksheets!$G$44^2*(1-Worksheets!$G$44)*Worksheets!$AD$29^2+3*Worksheets!$G$44*(1-Worksheets!$G$44)^2*Worksheets!$AD$29)/Worksheets!$G$45),0)</f>
        <v>#VALUE!</v>
      </c>
      <c r="F753" s="90" t="e">
        <f>IF(Worksheets!$V$24&gt;=A753,(Worksheets!$G$45-SUM($F$7:F752))*((Worksheets!$G$44^4*Worksheets!$AD$29^4+4*Worksheets!$G$44^3*(1-Worksheets!$G$44)*Worksheets!$AD$29^3+6*Worksheets!$G$44^2*(1-Worksheets!$G$44)^2*Worksheets!$AD$29^2+4*Worksheets!$G$44*(1-Worksheets!$G$44^3)*Worksheets!$AD$29)/Worksheets!$G$45),0)</f>
        <v>#VALUE!</v>
      </c>
      <c r="G753" s="90" t="str">
        <f>IF(Worksheets!$D$45='Yield Calculations'!$C$4,'Yield Calculations'!B753*'Yield Calculations'!C753,IF(Worksheets!$D$45='Yield Calculations'!$D$4,'Yield Calculations'!B753*'Yield Calculations'!D753,IF(Worksheets!$D$45='Yield Calculations'!$E$4,'Yield Calculations'!B753*'Yield Calculations'!E753,IF(Worksheets!$D$45='Yield Calculations'!$F$4,'Yield Calculations'!B753*'Yield Calculations'!F753,"Too Many Lanes"))))</f>
        <v>Too Many Lanes</v>
      </c>
      <c r="H753" s="90" t="str">
        <f>IF(Worksheets!$D$45='Yield Calculations'!$C$4,'Yield Calculations'!C753,IF(Worksheets!$D$45='Yield Calculations'!$D$4,'Yield Calculations'!D753,IF(Worksheets!$D$45='Yield Calculations'!$E$4,'Yield Calculations'!E753,IF(Worksheets!$D$45='Yield Calculations'!$F$4,'Yield Calculations'!F753,"Too Many Lanes"))))</f>
        <v>Too Many Lanes</v>
      </c>
      <c r="K753" s="83">
        <v>746</v>
      </c>
      <c r="L753" s="83" t="e">
        <f>Worksheets!$X$24*(K753-0.5)</f>
        <v>#VALUE!</v>
      </c>
      <c r="M753" s="90" t="e">
        <f>IF(Worksheets!$AA$24&gt;=K753,Worksheets!$L$45*Worksheets!$AD$29*(1-Worksheets!$AD$29)^('Yield Calculations'!K753-1),0)</f>
        <v>#VALUE!</v>
      </c>
      <c r="N753" s="90" t="e">
        <f>IF(Worksheets!$AA$24&gt;=K753,(Worksheets!$L$45-SUM($N$7:N752))*(((2*Worksheets!$L$44*(1-Worksheets!$L$44)*Worksheets!$AD$29)+(Worksheets!$L$44^2*Worksheets!$AD$29^2))/Worksheets!$L$45),0)</f>
        <v>#VALUE!</v>
      </c>
      <c r="O753" s="90" t="e">
        <f>IF(Worksheets!$AA$24&gt;=K753,(Worksheets!$L$45-SUM($O$7:O752))*((Worksheets!$L$44^3*Worksheets!$AD$29^3+3*Worksheets!$L$44^2*(1-Worksheets!$L$44)*Worksheets!$AD$29^2+3*Worksheets!$L$44*(1-Worksheets!$L$44)^2*Worksheets!$AD$29)/Worksheets!$L$45),0)</f>
        <v>#VALUE!</v>
      </c>
      <c r="P753" s="90" t="e">
        <f>IF(Worksheets!$AA$24&gt;=K753,(Worksheets!$L$45-SUM($P$7:P752))*((Worksheets!$L$44^4*Worksheets!$AD$29^4+4*Worksheets!$L$44^3*(1-Worksheets!$L$44)*Worksheets!$AD$29^3+6*Worksheets!$L$44^2*(1-Worksheets!$L$44)^2*Worksheets!$AD$29^2+4*Worksheets!$L$44*(1-Worksheets!$L$44^3)*Worksheets!$AD$29)/Worksheets!$L$45),0)</f>
        <v>#VALUE!</v>
      </c>
      <c r="Q753" s="90" t="str">
        <f>IF(Worksheets!$I$45='Yield Calculations'!$M$4,'Yield Calculations'!L753*'Yield Calculations'!M753,IF(Worksheets!$I$45='Yield Calculations'!$N$4,'Yield Calculations'!L753*'Yield Calculations'!N753,IF(Worksheets!$I$45='Yield Calculations'!$O$4,'Yield Calculations'!L753*'Yield Calculations'!O753,IF(Worksheets!$I$45='Yield Calculations'!$P$4,'Yield Calculations'!L753*'Yield Calculations'!P753,"Too Many Lanes"))))</f>
        <v>Too Many Lanes</v>
      </c>
      <c r="R753" s="90" t="str">
        <f>IF(Worksheets!$I$45='Yield Calculations'!$M$4,'Yield Calculations'!M753,IF(Worksheets!$I$45='Yield Calculations'!$N$4,'Yield Calculations'!N753,IF(Worksheets!$I$45='Yield Calculations'!$O$4,'Yield Calculations'!O753,IF(Worksheets!$I$45='Yield Calculations'!$P$4,'Yield Calculations'!P753,"Too Many Lanes"))))</f>
        <v>Too Many Lanes</v>
      </c>
    </row>
    <row r="754" spans="1:18">
      <c r="A754" s="83">
        <f t="shared" si="11"/>
        <v>747</v>
      </c>
      <c r="B754" s="83" t="e">
        <f>Worksheets!$S$24*(A754-0.5)</f>
        <v>#VALUE!</v>
      </c>
      <c r="C754" s="90" t="e">
        <f>IF(Worksheets!$V$24&gt;=A754,Worksheets!$G$45*Worksheets!$AD$29*(1-Worksheets!$AD$29)^('Yield Calculations'!A754-1),0)</f>
        <v>#VALUE!</v>
      </c>
      <c r="D754" s="90" t="e">
        <f>IF(Worksheets!$V$24&gt;=A754,(Worksheets!$G$45-SUM($D$7:D753))*(((2*Worksheets!$G$44*(1-Worksheets!$G$44)*Worksheets!$AD$29)+(Worksheets!$G$44^2*Worksheets!$AD$29^2))/Worksheets!$G$45),0)</f>
        <v>#VALUE!</v>
      </c>
      <c r="E754" s="90" t="e">
        <f>IF(Worksheets!$V$24&gt;=A754,(Worksheets!$G$45-SUM($E$7:E753))*((Worksheets!$G$44^3*Worksheets!$AD$29^3+3*Worksheets!$G$44^2*(1-Worksheets!$G$44)*Worksheets!$AD$29^2+3*Worksheets!$G$44*(1-Worksheets!$G$44)^2*Worksheets!$AD$29)/Worksheets!$G$45),0)</f>
        <v>#VALUE!</v>
      </c>
      <c r="F754" s="90" t="e">
        <f>IF(Worksheets!$V$24&gt;=A754,(Worksheets!$G$45-SUM($F$7:F753))*((Worksheets!$G$44^4*Worksheets!$AD$29^4+4*Worksheets!$G$44^3*(1-Worksheets!$G$44)*Worksheets!$AD$29^3+6*Worksheets!$G$44^2*(1-Worksheets!$G$44)^2*Worksheets!$AD$29^2+4*Worksheets!$G$44*(1-Worksheets!$G$44^3)*Worksheets!$AD$29)/Worksheets!$G$45),0)</f>
        <v>#VALUE!</v>
      </c>
      <c r="G754" s="90" t="str">
        <f>IF(Worksheets!$D$45='Yield Calculations'!$C$4,'Yield Calculations'!B754*'Yield Calculations'!C754,IF(Worksheets!$D$45='Yield Calculations'!$D$4,'Yield Calculations'!B754*'Yield Calculations'!D754,IF(Worksheets!$D$45='Yield Calculations'!$E$4,'Yield Calculations'!B754*'Yield Calculations'!E754,IF(Worksheets!$D$45='Yield Calculations'!$F$4,'Yield Calculations'!B754*'Yield Calculations'!F754,"Too Many Lanes"))))</f>
        <v>Too Many Lanes</v>
      </c>
      <c r="H754" s="90" t="str">
        <f>IF(Worksheets!$D$45='Yield Calculations'!$C$4,'Yield Calculations'!C754,IF(Worksheets!$D$45='Yield Calculations'!$D$4,'Yield Calculations'!D754,IF(Worksheets!$D$45='Yield Calculations'!$E$4,'Yield Calculations'!E754,IF(Worksheets!$D$45='Yield Calculations'!$F$4,'Yield Calculations'!F754,"Too Many Lanes"))))</f>
        <v>Too Many Lanes</v>
      </c>
      <c r="K754" s="83">
        <v>747</v>
      </c>
      <c r="L754" s="83" t="e">
        <f>Worksheets!$X$24*(K754-0.5)</f>
        <v>#VALUE!</v>
      </c>
      <c r="M754" s="90" t="e">
        <f>IF(Worksheets!$AA$24&gt;=K754,Worksheets!$L$45*Worksheets!$AD$29*(1-Worksheets!$AD$29)^('Yield Calculations'!K754-1),0)</f>
        <v>#VALUE!</v>
      </c>
      <c r="N754" s="90" t="e">
        <f>IF(Worksheets!$AA$24&gt;=K754,(Worksheets!$L$45-SUM($N$7:N753))*(((2*Worksheets!$L$44*(1-Worksheets!$L$44)*Worksheets!$AD$29)+(Worksheets!$L$44^2*Worksheets!$AD$29^2))/Worksheets!$L$45),0)</f>
        <v>#VALUE!</v>
      </c>
      <c r="O754" s="90" t="e">
        <f>IF(Worksheets!$AA$24&gt;=K754,(Worksheets!$L$45-SUM($O$7:O753))*((Worksheets!$L$44^3*Worksheets!$AD$29^3+3*Worksheets!$L$44^2*(1-Worksheets!$L$44)*Worksheets!$AD$29^2+3*Worksheets!$L$44*(1-Worksheets!$L$44)^2*Worksheets!$AD$29)/Worksheets!$L$45),0)</f>
        <v>#VALUE!</v>
      </c>
      <c r="P754" s="90" t="e">
        <f>IF(Worksheets!$AA$24&gt;=K754,(Worksheets!$L$45-SUM($P$7:P753))*((Worksheets!$L$44^4*Worksheets!$AD$29^4+4*Worksheets!$L$44^3*(1-Worksheets!$L$44)*Worksheets!$AD$29^3+6*Worksheets!$L$44^2*(1-Worksheets!$L$44)^2*Worksheets!$AD$29^2+4*Worksheets!$L$44*(1-Worksheets!$L$44^3)*Worksheets!$AD$29)/Worksheets!$L$45),0)</f>
        <v>#VALUE!</v>
      </c>
      <c r="Q754" s="90" t="str">
        <f>IF(Worksheets!$I$45='Yield Calculations'!$M$4,'Yield Calculations'!L754*'Yield Calculations'!M754,IF(Worksheets!$I$45='Yield Calculations'!$N$4,'Yield Calculations'!L754*'Yield Calculations'!N754,IF(Worksheets!$I$45='Yield Calculations'!$O$4,'Yield Calculations'!L754*'Yield Calculations'!O754,IF(Worksheets!$I$45='Yield Calculations'!$P$4,'Yield Calculations'!L754*'Yield Calculations'!P754,"Too Many Lanes"))))</f>
        <v>Too Many Lanes</v>
      </c>
      <c r="R754" s="90" t="str">
        <f>IF(Worksheets!$I$45='Yield Calculations'!$M$4,'Yield Calculations'!M754,IF(Worksheets!$I$45='Yield Calculations'!$N$4,'Yield Calculations'!N754,IF(Worksheets!$I$45='Yield Calculations'!$O$4,'Yield Calculations'!O754,IF(Worksheets!$I$45='Yield Calculations'!$P$4,'Yield Calculations'!P754,"Too Many Lanes"))))</f>
        <v>Too Many Lanes</v>
      </c>
    </row>
    <row r="755" spans="1:18">
      <c r="A755" s="83">
        <f t="shared" si="11"/>
        <v>748</v>
      </c>
      <c r="B755" s="83" t="e">
        <f>Worksheets!$S$24*(A755-0.5)</f>
        <v>#VALUE!</v>
      </c>
      <c r="C755" s="90" t="e">
        <f>IF(Worksheets!$V$24&gt;=A755,Worksheets!$G$45*Worksheets!$AD$29*(1-Worksheets!$AD$29)^('Yield Calculations'!A755-1),0)</f>
        <v>#VALUE!</v>
      </c>
      <c r="D755" s="90" t="e">
        <f>IF(Worksheets!$V$24&gt;=A755,(Worksheets!$G$45-SUM($D$7:D754))*(((2*Worksheets!$G$44*(1-Worksheets!$G$44)*Worksheets!$AD$29)+(Worksheets!$G$44^2*Worksheets!$AD$29^2))/Worksheets!$G$45),0)</f>
        <v>#VALUE!</v>
      </c>
      <c r="E755" s="90" t="e">
        <f>IF(Worksheets!$V$24&gt;=A755,(Worksheets!$G$45-SUM($E$7:E754))*((Worksheets!$G$44^3*Worksheets!$AD$29^3+3*Worksheets!$G$44^2*(1-Worksheets!$G$44)*Worksheets!$AD$29^2+3*Worksheets!$G$44*(1-Worksheets!$G$44)^2*Worksheets!$AD$29)/Worksheets!$G$45),0)</f>
        <v>#VALUE!</v>
      </c>
      <c r="F755" s="90" t="e">
        <f>IF(Worksheets!$V$24&gt;=A755,(Worksheets!$G$45-SUM($F$7:F754))*((Worksheets!$G$44^4*Worksheets!$AD$29^4+4*Worksheets!$G$44^3*(1-Worksheets!$G$44)*Worksheets!$AD$29^3+6*Worksheets!$G$44^2*(1-Worksheets!$G$44)^2*Worksheets!$AD$29^2+4*Worksheets!$G$44*(1-Worksheets!$G$44^3)*Worksheets!$AD$29)/Worksheets!$G$45),0)</f>
        <v>#VALUE!</v>
      </c>
      <c r="G755" s="90" t="str">
        <f>IF(Worksheets!$D$45='Yield Calculations'!$C$4,'Yield Calculations'!B755*'Yield Calculations'!C755,IF(Worksheets!$D$45='Yield Calculations'!$D$4,'Yield Calculations'!B755*'Yield Calculations'!D755,IF(Worksheets!$D$45='Yield Calculations'!$E$4,'Yield Calculations'!B755*'Yield Calculations'!E755,IF(Worksheets!$D$45='Yield Calculations'!$F$4,'Yield Calculations'!B755*'Yield Calculations'!F755,"Too Many Lanes"))))</f>
        <v>Too Many Lanes</v>
      </c>
      <c r="H755" s="90" t="str">
        <f>IF(Worksheets!$D$45='Yield Calculations'!$C$4,'Yield Calculations'!C755,IF(Worksheets!$D$45='Yield Calculations'!$D$4,'Yield Calculations'!D755,IF(Worksheets!$D$45='Yield Calculations'!$E$4,'Yield Calculations'!E755,IF(Worksheets!$D$45='Yield Calculations'!$F$4,'Yield Calculations'!F755,"Too Many Lanes"))))</f>
        <v>Too Many Lanes</v>
      </c>
      <c r="K755" s="83">
        <v>748</v>
      </c>
      <c r="L755" s="83" t="e">
        <f>Worksheets!$X$24*(K755-0.5)</f>
        <v>#VALUE!</v>
      </c>
      <c r="M755" s="90" t="e">
        <f>IF(Worksheets!$AA$24&gt;=K755,Worksheets!$L$45*Worksheets!$AD$29*(1-Worksheets!$AD$29)^('Yield Calculations'!K755-1),0)</f>
        <v>#VALUE!</v>
      </c>
      <c r="N755" s="90" t="e">
        <f>IF(Worksheets!$AA$24&gt;=K755,(Worksheets!$L$45-SUM($N$7:N754))*(((2*Worksheets!$L$44*(1-Worksheets!$L$44)*Worksheets!$AD$29)+(Worksheets!$L$44^2*Worksheets!$AD$29^2))/Worksheets!$L$45),0)</f>
        <v>#VALUE!</v>
      </c>
      <c r="O755" s="90" t="e">
        <f>IF(Worksheets!$AA$24&gt;=K755,(Worksheets!$L$45-SUM($O$7:O754))*((Worksheets!$L$44^3*Worksheets!$AD$29^3+3*Worksheets!$L$44^2*(1-Worksheets!$L$44)*Worksheets!$AD$29^2+3*Worksheets!$L$44*(1-Worksheets!$L$44)^2*Worksheets!$AD$29)/Worksheets!$L$45),0)</f>
        <v>#VALUE!</v>
      </c>
      <c r="P755" s="90" t="e">
        <f>IF(Worksheets!$AA$24&gt;=K755,(Worksheets!$L$45-SUM($P$7:P754))*((Worksheets!$L$44^4*Worksheets!$AD$29^4+4*Worksheets!$L$44^3*(1-Worksheets!$L$44)*Worksheets!$AD$29^3+6*Worksheets!$L$44^2*(1-Worksheets!$L$44)^2*Worksheets!$AD$29^2+4*Worksheets!$L$44*(1-Worksheets!$L$44^3)*Worksheets!$AD$29)/Worksheets!$L$45),0)</f>
        <v>#VALUE!</v>
      </c>
      <c r="Q755" s="90" t="str">
        <f>IF(Worksheets!$I$45='Yield Calculations'!$M$4,'Yield Calculations'!L755*'Yield Calculations'!M755,IF(Worksheets!$I$45='Yield Calculations'!$N$4,'Yield Calculations'!L755*'Yield Calculations'!N755,IF(Worksheets!$I$45='Yield Calculations'!$O$4,'Yield Calculations'!L755*'Yield Calculations'!O755,IF(Worksheets!$I$45='Yield Calculations'!$P$4,'Yield Calculations'!L755*'Yield Calculations'!P755,"Too Many Lanes"))))</f>
        <v>Too Many Lanes</v>
      </c>
      <c r="R755" s="90" t="str">
        <f>IF(Worksheets!$I$45='Yield Calculations'!$M$4,'Yield Calculations'!M755,IF(Worksheets!$I$45='Yield Calculations'!$N$4,'Yield Calculations'!N755,IF(Worksheets!$I$45='Yield Calculations'!$O$4,'Yield Calculations'!O755,IF(Worksheets!$I$45='Yield Calculations'!$P$4,'Yield Calculations'!P755,"Too Many Lanes"))))</f>
        <v>Too Many Lanes</v>
      </c>
    </row>
    <row r="756" spans="1:18">
      <c r="A756" s="83">
        <f t="shared" si="11"/>
        <v>749</v>
      </c>
      <c r="B756" s="83" t="e">
        <f>Worksheets!$S$24*(A756-0.5)</f>
        <v>#VALUE!</v>
      </c>
      <c r="C756" s="90" t="e">
        <f>IF(Worksheets!$V$24&gt;=A756,Worksheets!$G$45*Worksheets!$AD$29*(1-Worksheets!$AD$29)^('Yield Calculations'!A756-1),0)</f>
        <v>#VALUE!</v>
      </c>
      <c r="D756" s="90" t="e">
        <f>IF(Worksheets!$V$24&gt;=A756,(Worksheets!$G$45-SUM($D$7:D755))*(((2*Worksheets!$G$44*(1-Worksheets!$G$44)*Worksheets!$AD$29)+(Worksheets!$G$44^2*Worksheets!$AD$29^2))/Worksheets!$G$45),0)</f>
        <v>#VALUE!</v>
      </c>
      <c r="E756" s="90" t="e">
        <f>IF(Worksheets!$V$24&gt;=A756,(Worksheets!$G$45-SUM($E$7:E755))*((Worksheets!$G$44^3*Worksheets!$AD$29^3+3*Worksheets!$G$44^2*(1-Worksheets!$G$44)*Worksheets!$AD$29^2+3*Worksheets!$G$44*(1-Worksheets!$G$44)^2*Worksheets!$AD$29)/Worksheets!$G$45),0)</f>
        <v>#VALUE!</v>
      </c>
      <c r="F756" s="90" t="e">
        <f>IF(Worksheets!$V$24&gt;=A756,(Worksheets!$G$45-SUM($F$7:F755))*((Worksheets!$G$44^4*Worksheets!$AD$29^4+4*Worksheets!$G$44^3*(1-Worksheets!$G$44)*Worksheets!$AD$29^3+6*Worksheets!$G$44^2*(1-Worksheets!$G$44)^2*Worksheets!$AD$29^2+4*Worksheets!$G$44*(1-Worksheets!$G$44^3)*Worksheets!$AD$29)/Worksheets!$G$45),0)</f>
        <v>#VALUE!</v>
      </c>
      <c r="G756" s="90" t="str">
        <f>IF(Worksheets!$D$45='Yield Calculations'!$C$4,'Yield Calculations'!B756*'Yield Calculations'!C756,IF(Worksheets!$D$45='Yield Calculations'!$D$4,'Yield Calculations'!B756*'Yield Calculations'!D756,IF(Worksheets!$D$45='Yield Calculations'!$E$4,'Yield Calculations'!B756*'Yield Calculations'!E756,IF(Worksheets!$D$45='Yield Calculations'!$F$4,'Yield Calculations'!B756*'Yield Calculations'!F756,"Too Many Lanes"))))</f>
        <v>Too Many Lanes</v>
      </c>
      <c r="H756" s="90" t="str">
        <f>IF(Worksheets!$D$45='Yield Calculations'!$C$4,'Yield Calculations'!C756,IF(Worksheets!$D$45='Yield Calculations'!$D$4,'Yield Calculations'!D756,IF(Worksheets!$D$45='Yield Calculations'!$E$4,'Yield Calculations'!E756,IF(Worksheets!$D$45='Yield Calculations'!$F$4,'Yield Calculations'!F756,"Too Many Lanes"))))</f>
        <v>Too Many Lanes</v>
      </c>
      <c r="K756" s="83">
        <v>749</v>
      </c>
      <c r="L756" s="83" t="e">
        <f>Worksheets!$X$24*(K756-0.5)</f>
        <v>#VALUE!</v>
      </c>
      <c r="M756" s="90" t="e">
        <f>IF(Worksheets!$AA$24&gt;=K756,Worksheets!$L$45*Worksheets!$AD$29*(1-Worksheets!$AD$29)^('Yield Calculations'!K756-1),0)</f>
        <v>#VALUE!</v>
      </c>
      <c r="N756" s="90" t="e">
        <f>IF(Worksheets!$AA$24&gt;=K756,(Worksheets!$L$45-SUM($N$7:N755))*(((2*Worksheets!$L$44*(1-Worksheets!$L$44)*Worksheets!$AD$29)+(Worksheets!$L$44^2*Worksheets!$AD$29^2))/Worksheets!$L$45),0)</f>
        <v>#VALUE!</v>
      </c>
      <c r="O756" s="90" t="e">
        <f>IF(Worksheets!$AA$24&gt;=K756,(Worksheets!$L$45-SUM($O$7:O755))*((Worksheets!$L$44^3*Worksheets!$AD$29^3+3*Worksheets!$L$44^2*(1-Worksheets!$L$44)*Worksheets!$AD$29^2+3*Worksheets!$L$44*(1-Worksheets!$L$44)^2*Worksheets!$AD$29)/Worksheets!$L$45),0)</f>
        <v>#VALUE!</v>
      </c>
      <c r="P756" s="90" t="e">
        <f>IF(Worksheets!$AA$24&gt;=K756,(Worksheets!$L$45-SUM($P$7:P755))*((Worksheets!$L$44^4*Worksheets!$AD$29^4+4*Worksheets!$L$44^3*(1-Worksheets!$L$44)*Worksheets!$AD$29^3+6*Worksheets!$L$44^2*(1-Worksheets!$L$44)^2*Worksheets!$AD$29^2+4*Worksheets!$L$44*(1-Worksheets!$L$44^3)*Worksheets!$AD$29)/Worksheets!$L$45),0)</f>
        <v>#VALUE!</v>
      </c>
      <c r="Q756" s="90" t="str">
        <f>IF(Worksheets!$I$45='Yield Calculations'!$M$4,'Yield Calculations'!L756*'Yield Calculations'!M756,IF(Worksheets!$I$45='Yield Calculations'!$N$4,'Yield Calculations'!L756*'Yield Calculations'!N756,IF(Worksheets!$I$45='Yield Calculations'!$O$4,'Yield Calculations'!L756*'Yield Calculations'!O756,IF(Worksheets!$I$45='Yield Calculations'!$P$4,'Yield Calculations'!L756*'Yield Calculations'!P756,"Too Many Lanes"))))</f>
        <v>Too Many Lanes</v>
      </c>
      <c r="R756" s="90" t="str">
        <f>IF(Worksheets!$I$45='Yield Calculations'!$M$4,'Yield Calculations'!M756,IF(Worksheets!$I$45='Yield Calculations'!$N$4,'Yield Calculations'!N756,IF(Worksheets!$I$45='Yield Calculations'!$O$4,'Yield Calculations'!O756,IF(Worksheets!$I$45='Yield Calculations'!$P$4,'Yield Calculations'!P756,"Too Many Lanes"))))</f>
        <v>Too Many Lanes</v>
      </c>
    </row>
    <row r="757" spans="1:18">
      <c r="A757" s="83">
        <f t="shared" si="11"/>
        <v>750</v>
      </c>
      <c r="B757" s="83" t="e">
        <f>Worksheets!$S$24*(A757-0.5)</f>
        <v>#VALUE!</v>
      </c>
      <c r="C757" s="90" t="e">
        <f>IF(Worksheets!$V$24&gt;=A757,Worksheets!$G$45*Worksheets!$AD$29*(1-Worksheets!$AD$29)^('Yield Calculations'!A757-1),0)</f>
        <v>#VALUE!</v>
      </c>
      <c r="D757" s="90" t="e">
        <f>IF(Worksheets!$V$24&gt;=A757,(Worksheets!$G$45-SUM($D$7:D756))*(((2*Worksheets!$G$44*(1-Worksheets!$G$44)*Worksheets!$AD$29)+(Worksheets!$G$44^2*Worksheets!$AD$29^2))/Worksheets!$G$45),0)</f>
        <v>#VALUE!</v>
      </c>
      <c r="E757" s="90" t="e">
        <f>IF(Worksheets!$V$24&gt;=A757,(Worksheets!$G$45-SUM($E$7:E756))*((Worksheets!$G$44^3*Worksheets!$AD$29^3+3*Worksheets!$G$44^2*(1-Worksheets!$G$44)*Worksheets!$AD$29^2+3*Worksheets!$G$44*(1-Worksheets!$G$44)^2*Worksheets!$AD$29)/Worksheets!$G$45),0)</f>
        <v>#VALUE!</v>
      </c>
      <c r="F757" s="90" t="e">
        <f>IF(Worksheets!$V$24&gt;=A757,(Worksheets!$G$45-SUM($F$7:F756))*((Worksheets!$G$44^4*Worksheets!$AD$29^4+4*Worksheets!$G$44^3*(1-Worksheets!$G$44)*Worksheets!$AD$29^3+6*Worksheets!$G$44^2*(1-Worksheets!$G$44)^2*Worksheets!$AD$29^2+4*Worksheets!$G$44*(1-Worksheets!$G$44^3)*Worksheets!$AD$29)/Worksheets!$G$45),0)</f>
        <v>#VALUE!</v>
      </c>
      <c r="G757" s="90" t="str">
        <f>IF(Worksheets!$D$45='Yield Calculations'!$C$4,'Yield Calculations'!B757*'Yield Calculations'!C757,IF(Worksheets!$D$45='Yield Calculations'!$D$4,'Yield Calculations'!B757*'Yield Calculations'!D757,IF(Worksheets!$D$45='Yield Calculations'!$E$4,'Yield Calculations'!B757*'Yield Calculations'!E757,IF(Worksheets!$D$45='Yield Calculations'!$F$4,'Yield Calculations'!B757*'Yield Calculations'!F757,"Too Many Lanes"))))</f>
        <v>Too Many Lanes</v>
      </c>
      <c r="H757" s="90" t="str">
        <f>IF(Worksheets!$D$45='Yield Calculations'!$C$4,'Yield Calculations'!C757,IF(Worksheets!$D$45='Yield Calculations'!$D$4,'Yield Calculations'!D757,IF(Worksheets!$D$45='Yield Calculations'!$E$4,'Yield Calculations'!E757,IF(Worksheets!$D$45='Yield Calculations'!$F$4,'Yield Calculations'!F757,"Too Many Lanes"))))</f>
        <v>Too Many Lanes</v>
      </c>
      <c r="K757" s="83">
        <v>750</v>
      </c>
      <c r="L757" s="83" t="e">
        <f>Worksheets!$X$24*(K757-0.5)</f>
        <v>#VALUE!</v>
      </c>
      <c r="M757" s="90" t="e">
        <f>IF(Worksheets!$AA$24&gt;=K757,Worksheets!$L$45*Worksheets!$AD$29*(1-Worksheets!$AD$29)^('Yield Calculations'!K757-1),0)</f>
        <v>#VALUE!</v>
      </c>
      <c r="N757" s="90" t="e">
        <f>IF(Worksheets!$AA$24&gt;=K757,(Worksheets!$L$45-SUM($N$7:N756))*(((2*Worksheets!$L$44*(1-Worksheets!$L$44)*Worksheets!$AD$29)+(Worksheets!$L$44^2*Worksheets!$AD$29^2))/Worksheets!$L$45),0)</f>
        <v>#VALUE!</v>
      </c>
      <c r="O757" s="90" t="e">
        <f>IF(Worksheets!$AA$24&gt;=K757,(Worksheets!$L$45-SUM($O$7:O756))*((Worksheets!$L$44^3*Worksheets!$AD$29^3+3*Worksheets!$L$44^2*(1-Worksheets!$L$44)*Worksheets!$AD$29^2+3*Worksheets!$L$44*(1-Worksheets!$L$44)^2*Worksheets!$AD$29)/Worksheets!$L$45),0)</f>
        <v>#VALUE!</v>
      </c>
      <c r="P757" s="90" t="e">
        <f>IF(Worksheets!$AA$24&gt;=K757,(Worksheets!$L$45-SUM($P$7:P756))*((Worksheets!$L$44^4*Worksheets!$AD$29^4+4*Worksheets!$L$44^3*(1-Worksheets!$L$44)*Worksheets!$AD$29^3+6*Worksheets!$L$44^2*(1-Worksheets!$L$44)^2*Worksheets!$AD$29^2+4*Worksheets!$L$44*(1-Worksheets!$L$44^3)*Worksheets!$AD$29)/Worksheets!$L$45),0)</f>
        <v>#VALUE!</v>
      </c>
      <c r="Q757" s="90" t="str">
        <f>IF(Worksheets!$I$45='Yield Calculations'!$M$4,'Yield Calculations'!L757*'Yield Calculations'!M757,IF(Worksheets!$I$45='Yield Calculations'!$N$4,'Yield Calculations'!L757*'Yield Calculations'!N757,IF(Worksheets!$I$45='Yield Calculations'!$O$4,'Yield Calculations'!L757*'Yield Calculations'!O757,IF(Worksheets!$I$45='Yield Calculations'!$P$4,'Yield Calculations'!L757*'Yield Calculations'!P757,"Too Many Lanes"))))</f>
        <v>Too Many Lanes</v>
      </c>
      <c r="R757" s="90" t="str">
        <f>IF(Worksheets!$I$45='Yield Calculations'!$M$4,'Yield Calculations'!M757,IF(Worksheets!$I$45='Yield Calculations'!$N$4,'Yield Calculations'!N757,IF(Worksheets!$I$45='Yield Calculations'!$O$4,'Yield Calculations'!O757,IF(Worksheets!$I$45='Yield Calculations'!$P$4,'Yield Calculations'!P757,"Too Many Lanes"))))</f>
        <v>Too Many Lanes</v>
      </c>
    </row>
    <row r="758" spans="1:18">
      <c r="A758" s="83">
        <f t="shared" si="11"/>
        <v>751</v>
      </c>
      <c r="B758" s="83" t="e">
        <f>Worksheets!$S$24*(A758-0.5)</f>
        <v>#VALUE!</v>
      </c>
      <c r="C758" s="90" t="e">
        <f>IF(Worksheets!$V$24&gt;=A758,Worksheets!$G$45*Worksheets!$AD$29*(1-Worksheets!$AD$29)^('Yield Calculations'!A758-1),0)</f>
        <v>#VALUE!</v>
      </c>
      <c r="D758" s="90" t="e">
        <f>IF(Worksheets!$V$24&gt;=A758,(Worksheets!$G$45-SUM($D$7:D757))*(((2*Worksheets!$G$44*(1-Worksheets!$G$44)*Worksheets!$AD$29)+(Worksheets!$G$44^2*Worksheets!$AD$29^2))/Worksheets!$G$45),0)</f>
        <v>#VALUE!</v>
      </c>
      <c r="E758" s="90" t="e">
        <f>IF(Worksheets!$V$24&gt;=A758,(Worksheets!$G$45-SUM($E$7:E757))*((Worksheets!$G$44^3*Worksheets!$AD$29^3+3*Worksheets!$G$44^2*(1-Worksheets!$G$44)*Worksheets!$AD$29^2+3*Worksheets!$G$44*(1-Worksheets!$G$44)^2*Worksheets!$AD$29)/Worksheets!$G$45),0)</f>
        <v>#VALUE!</v>
      </c>
      <c r="F758" s="90" t="e">
        <f>IF(Worksheets!$V$24&gt;=A758,(Worksheets!$G$45-SUM($F$7:F757))*((Worksheets!$G$44^4*Worksheets!$AD$29^4+4*Worksheets!$G$44^3*(1-Worksheets!$G$44)*Worksheets!$AD$29^3+6*Worksheets!$G$44^2*(1-Worksheets!$G$44)^2*Worksheets!$AD$29^2+4*Worksheets!$G$44*(1-Worksheets!$G$44^3)*Worksheets!$AD$29)/Worksheets!$G$45),0)</f>
        <v>#VALUE!</v>
      </c>
      <c r="G758" s="90" t="str">
        <f>IF(Worksheets!$D$45='Yield Calculations'!$C$4,'Yield Calculations'!B758*'Yield Calculations'!C758,IF(Worksheets!$D$45='Yield Calculations'!$D$4,'Yield Calculations'!B758*'Yield Calculations'!D758,IF(Worksheets!$D$45='Yield Calculations'!$E$4,'Yield Calculations'!B758*'Yield Calculations'!E758,IF(Worksheets!$D$45='Yield Calculations'!$F$4,'Yield Calculations'!B758*'Yield Calculations'!F758,"Too Many Lanes"))))</f>
        <v>Too Many Lanes</v>
      </c>
      <c r="H758" s="90" t="str">
        <f>IF(Worksheets!$D$45='Yield Calculations'!$C$4,'Yield Calculations'!C758,IF(Worksheets!$D$45='Yield Calculations'!$D$4,'Yield Calculations'!D758,IF(Worksheets!$D$45='Yield Calculations'!$E$4,'Yield Calculations'!E758,IF(Worksheets!$D$45='Yield Calculations'!$F$4,'Yield Calculations'!F758,"Too Many Lanes"))))</f>
        <v>Too Many Lanes</v>
      </c>
      <c r="K758" s="83">
        <v>751</v>
      </c>
      <c r="L758" s="83" t="e">
        <f>Worksheets!$X$24*(K758-0.5)</f>
        <v>#VALUE!</v>
      </c>
      <c r="M758" s="90" t="e">
        <f>IF(Worksheets!$AA$24&gt;=K758,Worksheets!$L$45*Worksheets!$AD$29*(1-Worksheets!$AD$29)^('Yield Calculations'!K758-1),0)</f>
        <v>#VALUE!</v>
      </c>
      <c r="N758" s="90" t="e">
        <f>IF(Worksheets!$AA$24&gt;=K758,(Worksheets!$L$45-SUM($N$7:N757))*(((2*Worksheets!$L$44*(1-Worksheets!$L$44)*Worksheets!$AD$29)+(Worksheets!$L$44^2*Worksheets!$AD$29^2))/Worksheets!$L$45),0)</f>
        <v>#VALUE!</v>
      </c>
      <c r="O758" s="90" t="e">
        <f>IF(Worksheets!$AA$24&gt;=K758,(Worksheets!$L$45-SUM($O$7:O757))*((Worksheets!$L$44^3*Worksheets!$AD$29^3+3*Worksheets!$L$44^2*(1-Worksheets!$L$44)*Worksheets!$AD$29^2+3*Worksheets!$L$44*(1-Worksheets!$L$44)^2*Worksheets!$AD$29)/Worksheets!$L$45),0)</f>
        <v>#VALUE!</v>
      </c>
      <c r="P758" s="90" t="e">
        <f>IF(Worksheets!$AA$24&gt;=K758,(Worksheets!$L$45-SUM($P$7:P757))*((Worksheets!$L$44^4*Worksheets!$AD$29^4+4*Worksheets!$L$44^3*(1-Worksheets!$L$44)*Worksheets!$AD$29^3+6*Worksheets!$L$44^2*(1-Worksheets!$L$44)^2*Worksheets!$AD$29^2+4*Worksheets!$L$44*(1-Worksheets!$L$44^3)*Worksheets!$AD$29)/Worksheets!$L$45),0)</f>
        <v>#VALUE!</v>
      </c>
      <c r="Q758" s="90" t="str">
        <f>IF(Worksheets!$I$45='Yield Calculations'!$M$4,'Yield Calculations'!L758*'Yield Calculations'!M758,IF(Worksheets!$I$45='Yield Calculations'!$N$4,'Yield Calculations'!L758*'Yield Calculations'!N758,IF(Worksheets!$I$45='Yield Calculations'!$O$4,'Yield Calculations'!L758*'Yield Calculations'!O758,IF(Worksheets!$I$45='Yield Calculations'!$P$4,'Yield Calculations'!L758*'Yield Calculations'!P758,"Too Many Lanes"))))</f>
        <v>Too Many Lanes</v>
      </c>
      <c r="R758" s="90" t="str">
        <f>IF(Worksheets!$I$45='Yield Calculations'!$M$4,'Yield Calculations'!M758,IF(Worksheets!$I$45='Yield Calculations'!$N$4,'Yield Calculations'!N758,IF(Worksheets!$I$45='Yield Calculations'!$O$4,'Yield Calculations'!O758,IF(Worksheets!$I$45='Yield Calculations'!$P$4,'Yield Calculations'!P758,"Too Many Lanes"))))</f>
        <v>Too Many Lanes</v>
      </c>
    </row>
    <row r="759" spans="1:18">
      <c r="A759" s="83">
        <f t="shared" si="11"/>
        <v>752</v>
      </c>
      <c r="B759" s="83" t="e">
        <f>Worksheets!$S$24*(A759-0.5)</f>
        <v>#VALUE!</v>
      </c>
      <c r="C759" s="90" t="e">
        <f>IF(Worksheets!$V$24&gt;=A759,Worksheets!$G$45*Worksheets!$AD$29*(1-Worksheets!$AD$29)^('Yield Calculations'!A759-1),0)</f>
        <v>#VALUE!</v>
      </c>
      <c r="D759" s="90" t="e">
        <f>IF(Worksheets!$V$24&gt;=A759,(Worksheets!$G$45-SUM($D$7:D758))*(((2*Worksheets!$G$44*(1-Worksheets!$G$44)*Worksheets!$AD$29)+(Worksheets!$G$44^2*Worksheets!$AD$29^2))/Worksheets!$G$45),0)</f>
        <v>#VALUE!</v>
      </c>
      <c r="E759" s="90" t="e">
        <f>IF(Worksheets!$V$24&gt;=A759,(Worksheets!$G$45-SUM($E$7:E758))*((Worksheets!$G$44^3*Worksheets!$AD$29^3+3*Worksheets!$G$44^2*(1-Worksheets!$G$44)*Worksheets!$AD$29^2+3*Worksheets!$G$44*(1-Worksheets!$G$44)^2*Worksheets!$AD$29)/Worksheets!$G$45),0)</f>
        <v>#VALUE!</v>
      </c>
      <c r="F759" s="90" t="e">
        <f>IF(Worksheets!$V$24&gt;=A759,(Worksheets!$G$45-SUM($F$7:F758))*((Worksheets!$G$44^4*Worksheets!$AD$29^4+4*Worksheets!$G$44^3*(1-Worksheets!$G$44)*Worksheets!$AD$29^3+6*Worksheets!$G$44^2*(1-Worksheets!$G$44)^2*Worksheets!$AD$29^2+4*Worksheets!$G$44*(1-Worksheets!$G$44^3)*Worksheets!$AD$29)/Worksheets!$G$45),0)</f>
        <v>#VALUE!</v>
      </c>
      <c r="G759" s="90" t="str">
        <f>IF(Worksheets!$D$45='Yield Calculations'!$C$4,'Yield Calculations'!B759*'Yield Calculations'!C759,IF(Worksheets!$D$45='Yield Calculations'!$D$4,'Yield Calculations'!B759*'Yield Calculations'!D759,IF(Worksheets!$D$45='Yield Calculations'!$E$4,'Yield Calculations'!B759*'Yield Calculations'!E759,IF(Worksheets!$D$45='Yield Calculations'!$F$4,'Yield Calculations'!B759*'Yield Calculations'!F759,"Too Many Lanes"))))</f>
        <v>Too Many Lanes</v>
      </c>
      <c r="H759" s="90" t="str">
        <f>IF(Worksheets!$D$45='Yield Calculations'!$C$4,'Yield Calculations'!C759,IF(Worksheets!$D$45='Yield Calculations'!$D$4,'Yield Calculations'!D759,IF(Worksheets!$D$45='Yield Calculations'!$E$4,'Yield Calculations'!E759,IF(Worksheets!$D$45='Yield Calculations'!$F$4,'Yield Calculations'!F759,"Too Many Lanes"))))</f>
        <v>Too Many Lanes</v>
      </c>
      <c r="K759" s="83">
        <v>752</v>
      </c>
      <c r="L759" s="83" t="e">
        <f>Worksheets!$X$24*(K759-0.5)</f>
        <v>#VALUE!</v>
      </c>
      <c r="M759" s="90" t="e">
        <f>IF(Worksheets!$AA$24&gt;=K759,Worksheets!$L$45*Worksheets!$AD$29*(1-Worksheets!$AD$29)^('Yield Calculations'!K759-1),0)</f>
        <v>#VALUE!</v>
      </c>
      <c r="N759" s="90" t="e">
        <f>IF(Worksheets!$AA$24&gt;=K759,(Worksheets!$L$45-SUM($N$7:N758))*(((2*Worksheets!$L$44*(1-Worksheets!$L$44)*Worksheets!$AD$29)+(Worksheets!$L$44^2*Worksheets!$AD$29^2))/Worksheets!$L$45),0)</f>
        <v>#VALUE!</v>
      </c>
      <c r="O759" s="90" t="e">
        <f>IF(Worksheets!$AA$24&gt;=K759,(Worksheets!$L$45-SUM($O$7:O758))*((Worksheets!$L$44^3*Worksheets!$AD$29^3+3*Worksheets!$L$44^2*(1-Worksheets!$L$44)*Worksheets!$AD$29^2+3*Worksheets!$L$44*(1-Worksheets!$L$44)^2*Worksheets!$AD$29)/Worksheets!$L$45),0)</f>
        <v>#VALUE!</v>
      </c>
      <c r="P759" s="90" t="e">
        <f>IF(Worksheets!$AA$24&gt;=K759,(Worksheets!$L$45-SUM($P$7:P758))*((Worksheets!$L$44^4*Worksheets!$AD$29^4+4*Worksheets!$L$44^3*(1-Worksheets!$L$44)*Worksheets!$AD$29^3+6*Worksheets!$L$44^2*(1-Worksheets!$L$44)^2*Worksheets!$AD$29^2+4*Worksheets!$L$44*(1-Worksheets!$L$44^3)*Worksheets!$AD$29)/Worksheets!$L$45),0)</f>
        <v>#VALUE!</v>
      </c>
      <c r="Q759" s="90" t="str">
        <f>IF(Worksheets!$I$45='Yield Calculations'!$M$4,'Yield Calculations'!L759*'Yield Calculations'!M759,IF(Worksheets!$I$45='Yield Calculations'!$N$4,'Yield Calculations'!L759*'Yield Calculations'!N759,IF(Worksheets!$I$45='Yield Calculations'!$O$4,'Yield Calculations'!L759*'Yield Calculations'!O759,IF(Worksheets!$I$45='Yield Calculations'!$P$4,'Yield Calculations'!L759*'Yield Calculations'!P759,"Too Many Lanes"))))</f>
        <v>Too Many Lanes</v>
      </c>
      <c r="R759" s="90" t="str">
        <f>IF(Worksheets!$I$45='Yield Calculations'!$M$4,'Yield Calculations'!M759,IF(Worksheets!$I$45='Yield Calculations'!$N$4,'Yield Calculations'!N759,IF(Worksheets!$I$45='Yield Calculations'!$O$4,'Yield Calculations'!O759,IF(Worksheets!$I$45='Yield Calculations'!$P$4,'Yield Calculations'!P759,"Too Many Lanes"))))</f>
        <v>Too Many Lanes</v>
      </c>
    </row>
    <row r="760" spans="1:18">
      <c r="A760" s="83">
        <f t="shared" si="11"/>
        <v>753</v>
      </c>
      <c r="B760" s="83" t="e">
        <f>Worksheets!$S$24*(A760-0.5)</f>
        <v>#VALUE!</v>
      </c>
      <c r="C760" s="90" t="e">
        <f>IF(Worksheets!$V$24&gt;=A760,Worksheets!$G$45*Worksheets!$AD$29*(1-Worksheets!$AD$29)^('Yield Calculations'!A760-1),0)</f>
        <v>#VALUE!</v>
      </c>
      <c r="D760" s="90" t="e">
        <f>IF(Worksheets!$V$24&gt;=A760,(Worksheets!$G$45-SUM($D$7:D759))*(((2*Worksheets!$G$44*(1-Worksheets!$G$44)*Worksheets!$AD$29)+(Worksheets!$G$44^2*Worksheets!$AD$29^2))/Worksheets!$G$45),0)</f>
        <v>#VALUE!</v>
      </c>
      <c r="E760" s="90" t="e">
        <f>IF(Worksheets!$V$24&gt;=A760,(Worksheets!$G$45-SUM($E$7:E759))*((Worksheets!$G$44^3*Worksheets!$AD$29^3+3*Worksheets!$G$44^2*(1-Worksheets!$G$44)*Worksheets!$AD$29^2+3*Worksheets!$G$44*(1-Worksheets!$G$44)^2*Worksheets!$AD$29)/Worksheets!$G$45),0)</f>
        <v>#VALUE!</v>
      </c>
      <c r="F760" s="90" t="e">
        <f>IF(Worksheets!$V$24&gt;=A760,(Worksheets!$G$45-SUM($F$7:F759))*((Worksheets!$G$44^4*Worksheets!$AD$29^4+4*Worksheets!$G$44^3*(1-Worksheets!$G$44)*Worksheets!$AD$29^3+6*Worksheets!$G$44^2*(1-Worksheets!$G$44)^2*Worksheets!$AD$29^2+4*Worksheets!$G$44*(1-Worksheets!$G$44^3)*Worksheets!$AD$29)/Worksheets!$G$45),0)</f>
        <v>#VALUE!</v>
      </c>
      <c r="G760" s="90" t="str">
        <f>IF(Worksheets!$D$45='Yield Calculations'!$C$4,'Yield Calculations'!B760*'Yield Calculations'!C760,IF(Worksheets!$D$45='Yield Calculations'!$D$4,'Yield Calculations'!B760*'Yield Calculations'!D760,IF(Worksheets!$D$45='Yield Calculations'!$E$4,'Yield Calculations'!B760*'Yield Calculations'!E760,IF(Worksheets!$D$45='Yield Calculations'!$F$4,'Yield Calculations'!B760*'Yield Calculations'!F760,"Too Many Lanes"))))</f>
        <v>Too Many Lanes</v>
      </c>
      <c r="H760" s="90" t="str">
        <f>IF(Worksheets!$D$45='Yield Calculations'!$C$4,'Yield Calculations'!C760,IF(Worksheets!$D$45='Yield Calculations'!$D$4,'Yield Calculations'!D760,IF(Worksheets!$D$45='Yield Calculations'!$E$4,'Yield Calculations'!E760,IF(Worksheets!$D$45='Yield Calculations'!$F$4,'Yield Calculations'!F760,"Too Many Lanes"))))</f>
        <v>Too Many Lanes</v>
      </c>
      <c r="K760" s="83">
        <v>753</v>
      </c>
      <c r="L760" s="83" t="e">
        <f>Worksheets!$X$24*(K760-0.5)</f>
        <v>#VALUE!</v>
      </c>
      <c r="M760" s="90" t="e">
        <f>IF(Worksheets!$AA$24&gt;=K760,Worksheets!$L$45*Worksheets!$AD$29*(1-Worksheets!$AD$29)^('Yield Calculations'!K760-1),0)</f>
        <v>#VALUE!</v>
      </c>
      <c r="N760" s="90" t="e">
        <f>IF(Worksheets!$AA$24&gt;=K760,(Worksheets!$L$45-SUM($N$7:N759))*(((2*Worksheets!$L$44*(1-Worksheets!$L$44)*Worksheets!$AD$29)+(Worksheets!$L$44^2*Worksheets!$AD$29^2))/Worksheets!$L$45),0)</f>
        <v>#VALUE!</v>
      </c>
      <c r="O760" s="90" t="e">
        <f>IF(Worksheets!$AA$24&gt;=K760,(Worksheets!$L$45-SUM($O$7:O759))*((Worksheets!$L$44^3*Worksheets!$AD$29^3+3*Worksheets!$L$44^2*(1-Worksheets!$L$44)*Worksheets!$AD$29^2+3*Worksheets!$L$44*(1-Worksheets!$L$44)^2*Worksheets!$AD$29)/Worksheets!$L$45),0)</f>
        <v>#VALUE!</v>
      </c>
      <c r="P760" s="90" t="e">
        <f>IF(Worksheets!$AA$24&gt;=K760,(Worksheets!$L$45-SUM($P$7:P759))*((Worksheets!$L$44^4*Worksheets!$AD$29^4+4*Worksheets!$L$44^3*(1-Worksheets!$L$44)*Worksheets!$AD$29^3+6*Worksheets!$L$44^2*(1-Worksheets!$L$44)^2*Worksheets!$AD$29^2+4*Worksheets!$L$44*(1-Worksheets!$L$44^3)*Worksheets!$AD$29)/Worksheets!$L$45),0)</f>
        <v>#VALUE!</v>
      </c>
      <c r="Q760" s="90" t="str">
        <f>IF(Worksheets!$I$45='Yield Calculations'!$M$4,'Yield Calculations'!L760*'Yield Calculations'!M760,IF(Worksheets!$I$45='Yield Calculations'!$N$4,'Yield Calculations'!L760*'Yield Calculations'!N760,IF(Worksheets!$I$45='Yield Calculations'!$O$4,'Yield Calculations'!L760*'Yield Calculations'!O760,IF(Worksheets!$I$45='Yield Calculations'!$P$4,'Yield Calculations'!L760*'Yield Calculations'!P760,"Too Many Lanes"))))</f>
        <v>Too Many Lanes</v>
      </c>
      <c r="R760" s="90" t="str">
        <f>IF(Worksheets!$I$45='Yield Calculations'!$M$4,'Yield Calculations'!M760,IF(Worksheets!$I$45='Yield Calculations'!$N$4,'Yield Calculations'!N760,IF(Worksheets!$I$45='Yield Calculations'!$O$4,'Yield Calculations'!O760,IF(Worksheets!$I$45='Yield Calculations'!$P$4,'Yield Calculations'!P760,"Too Many Lanes"))))</f>
        <v>Too Many Lanes</v>
      </c>
    </row>
    <row r="761" spans="1:18">
      <c r="A761" s="83">
        <f t="shared" si="11"/>
        <v>754</v>
      </c>
      <c r="B761" s="83" t="e">
        <f>Worksheets!$S$24*(A761-0.5)</f>
        <v>#VALUE!</v>
      </c>
      <c r="C761" s="90" t="e">
        <f>IF(Worksheets!$V$24&gt;=A761,Worksheets!$G$45*Worksheets!$AD$29*(1-Worksheets!$AD$29)^('Yield Calculations'!A761-1),0)</f>
        <v>#VALUE!</v>
      </c>
      <c r="D761" s="90" t="e">
        <f>IF(Worksheets!$V$24&gt;=A761,(Worksheets!$G$45-SUM($D$7:D760))*(((2*Worksheets!$G$44*(1-Worksheets!$G$44)*Worksheets!$AD$29)+(Worksheets!$G$44^2*Worksheets!$AD$29^2))/Worksheets!$G$45),0)</f>
        <v>#VALUE!</v>
      </c>
      <c r="E761" s="90" t="e">
        <f>IF(Worksheets!$V$24&gt;=A761,(Worksheets!$G$45-SUM($E$7:E760))*((Worksheets!$G$44^3*Worksheets!$AD$29^3+3*Worksheets!$G$44^2*(1-Worksheets!$G$44)*Worksheets!$AD$29^2+3*Worksheets!$G$44*(1-Worksheets!$G$44)^2*Worksheets!$AD$29)/Worksheets!$G$45),0)</f>
        <v>#VALUE!</v>
      </c>
      <c r="F761" s="90" t="e">
        <f>IF(Worksheets!$V$24&gt;=A761,(Worksheets!$G$45-SUM($F$7:F760))*((Worksheets!$G$44^4*Worksheets!$AD$29^4+4*Worksheets!$G$44^3*(1-Worksheets!$G$44)*Worksheets!$AD$29^3+6*Worksheets!$G$44^2*(1-Worksheets!$G$44)^2*Worksheets!$AD$29^2+4*Worksheets!$G$44*(1-Worksheets!$G$44^3)*Worksheets!$AD$29)/Worksheets!$G$45),0)</f>
        <v>#VALUE!</v>
      </c>
      <c r="G761" s="90" t="str">
        <f>IF(Worksheets!$D$45='Yield Calculations'!$C$4,'Yield Calculations'!B761*'Yield Calculations'!C761,IF(Worksheets!$D$45='Yield Calculations'!$D$4,'Yield Calculations'!B761*'Yield Calculations'!D761,IF(Worksheets!$D$45='Yield Calculations'!$E$4,'Yield Calculations'!B761*'Yield Calculations'!E761,IF(Worksheets!$D$45='Yield Calculations'!$F$4,'Yield Calculations'!B761*'Yield Calculations'!F761,"Too Many Lanes"))))</f>
        <v>Too Many Lanes</v>
      </c>
      <c r="H761" s="90" t="str">
        <f>IF(Worksheets!$D$45='Yield Calculations'!$C$4,'Yield Calculations'!C761,IF(Worksheets!$D$45='Yield Calculations'!$D$4,'Yield Calculations'!D761,IF(Worksheets!$D$45='Yield Calculations'!$E$4,'Yield Calculations'!E761,IF(Worksheets!$D$45='Yield Calculations'!$F$4,'Yield Calculations'!F761,"Too Many Lanes"))))</f>
        <v>Too Many Lanes</v>
      </c>
      <c r="K761" s="83">
        <v>754</v>
      </c>
      <c r="L761" s="83" t="e">
        <f>Worksheets!$X$24*(K761-0.5)</f>
        <v>#VALUE!</v>
      </c>
      <c r="M761" s="90" t="e">
        <f>IF(Worksheets!$AA$24&gt;=K761,Worksheets!$L$45*Worksheets!$AD$29*(1-Worksheets!$AD$29)^('Yield Calculations'!K761-1),0)</f>
        <v>#VALUE!</v>
      </c>
      <c r="N761" s="90" t="e">
        <f>IF(Worksheets!$AA$24&gt;=K761,(Worksheets!$L$45-SUM($N$7:N760))*(((2*Worksheets!$L$44*(1-Worksheets!$L$44)*Worksheets!$AD$29)+(Worksheets!$L$44^2*Worksheets!$AD$29^2))/Worksheets!$L$45),0)</f>
        <v>#VALUE!</v>
      </c>
      <c r="O761" s="90" t="e">
        <f>IF(Worksheets!$AA$24&gt;=K761,(Worksheets!$L$45-SUM($O$7:O760))*((Worksheets!$L$44^3*Worksheets!$AD$29^3+3*Worksheets!$L$44^2*(1-Worksheets!$L$44)*Worksheets!$AD$29^2+3*Worksheets!$L$44*(1-Worksheets!$L$44)^2*Worksheets!$AD$29)/Worksheets!$L$45),0)</f>
        <v>#VALUE!</v>
      </c>
      <c r="P761" s="90" t="e">
        <f>IF(Worksheets!$AA$24&gt;=K761,(Worksheets!$L$45-SUM($P$7:P760))*((Worksheets!$L$44^4*Worksheets!$AD$29^4+4*Worksheets!$L$44^3*(1-Worksheets!$L$44)*Worksheets!$AD$29^3+6*Worksheets!$L$44^2*(1-Worksheets!$L$44)^2*Worksheets!$AD$29^2+4*Worksheets!$L$44*(1-Worksheets!$L$44^3)*Worksheets!$AD$29)/Worksheets!$L$45),0)</f>
        <v>#VALUE!</v>
      </c>
      <c r="Q761" s="90" t="str">
        <f>IF(Worksheets!$I$45='Yield Calculations'!$M$4,'Yield Calculations'!L761*'Yield Calculations'!M761,IF(Worksheets!$I$45='Yield Calculations'!$N$4,'Yield Calculations'!L761*'Yield Calculations'!N761,IF(Worksheets!$I$45='Yield Calculations'!$O$4,'Yield Calculations'!L761*'Yield Calculations'!O761,IF(Worksheets!$I$45='Yield Calculations'!$P$4,'Yield Calculations'!L761*'Yield Calculations'!P761,"Too Many Lanes"))))</f>
        <v>Too Many Lanes</v>
      </c>
      <c r="R761" s="90" t="str">
        <f>IF(Worksheets!$I$45='Yield Calculations'!$M$4,'Yield Calculations'!M761,IF(Worksheets!$I$45='Yield Calculations'!$N$4,'Yield Calculations'!N761,IF(Worksheets!$I$45='Yield Calculations'!$O$4,'Yield Calculations'!O761,IF(Worksheets!$I$45='Yield Calculations'!$P$4,'Yield Calculations'!P761,"Too Many Lanes"))))</f>
        <v>Too Many Lanes</v>
      </c>
    </row>
    <row r="762" spans="1:18">
      <c r="A762" s="83">
        <f t="shared" si="11"/>
        <v>755</v>
      </c>
      <c r="B762" s="83" t="e">
        <f>Worksheets!$S$24*(A762-0.5)</f>
        <v>#VALUE!</v>
      </c>
      <c r="C762" s="90" t="e">
        <f>IF(Worksheets!$V$24&gt;=A762,Worksheets!$G$45*Worksheets!$AD$29*(1-Worksheets!$AD$29)^('Yield Calculations'!A762-1),0)</f>
        <v>#VALUE!</v>
      </c>
      <c r="D762" s="90" t="e">
        <f>IF(Worksheets!$V$24&gt;=A762,(Worksheets!$G$45-SUM($D$7:D761))*(((2*Worksheets!$G$44*(1-Worksheets!$G$44)*Worksheets!$AD$29)+(Worksheets!$G$44^2*Worksheets!$AD$29^2))/Worksheets!$G$45),0)</f>
        <v>#VALUE!</v>
      </c>
      <c r="E762" s="90" t="e">
        <f>IF(Worksheets!$V$24&gt;=A762,(Worksheets!$G$45-SUM($E$7:E761))*((Worksheets!$G$44^3*Worksheets!$AD$29^3+3*Worksheets!$G$44^2*(1-Worksheets!$G$44)*Worksheets!$AD$29^2+3*Worksheets!$G$44*(1-Worksheets!$G$44)^2*Worksheets!$AD$29)/Worksheets!$G$45),0)</f>
        <v>#VALUE!</v>
      </c>
      <c r="F762" s="90" t="e">
        <f>IF(Worksheets!$V$24&gt;=A762,(Worksheets!$G$45-SUM($F$7:F761))*((Worksheets!$G$44^4*Worksheets!$AD$29^4+4*Worksheets!$G$44^3*(1-Worksheets!$G$44)*Worksheets!$AD$29^3+6*Worksheets!$G$44^2*(1-Worksheets!$G$44)^2*Worksheets!$AD$29^2+4*Worksheets!$G$44*(1-Worksheets!$G$44^3)*Worksheets!$AD$29)/Worksheets!$G$45),0)</f>
        <v>#VALUE!</v>
      </c>
      <c r="G762" s="90" t="str">
        <f>IF(Worksheets!$D$45='Yield Calculations'!$C$4,'Yield Calculations'!B762*'Yield Calculations'!C762,IF(Worksheets!$D$45='Yield Calculations'!$D$4,'Yield Calculations'!B762*'Yield Calculations'!D762,IF(Worksheets!$D$45='Yield Calculations'!$E$4,'Yield Calculations'!B762*'Yield Calculations'!E762,IF(Worksheets!$D$45='Yield Calculations'!$F$4,'Yield Calculations'!B762*'Yield Calculations'!F762,"Too Many Lanes"))))</f>
        <v>Too Many Lanes</v>
      </c>
      <c r="H762" s="90" t="str">
        <f>IF(Worksheets!$D$45='Yield Calculations'!$C$4,'Yield Calculations'!C762,IF(Worksheets!$D$45='Yield Calculations'!$D$4,'Yield Calculations'!D762,IF(Worksheets!$D$45='Yield Calculations'!$E$4,'Yield Calculations'!E762,IF(Worksheets!$D$45='Yield Calculations'!$F$4,'Yield Calculations'!F762,"Too Many Lanes"))))</f>
        <v>Too Many Lanes</v>
      </c>
      <c r="K762" s="83">
        <v>755</v>
      </c>
      <c r="L762" s="83" t="e">
        <f>Worksheets!$X$24*(K762-0.5)</f>
        <v>#VALUE!</v>
      </c>
      <c r="M762" s="90" t="e">
        <f>IF(Worksheets!$AA$24&gt;=K762,Worksheets!$L$45*Worksheets!$AD$29*(1-Worksheets!$AD$29)^('Yield Calculations'!K762-1),0)</f>
        <v>#VALUE!</v>
      </c>
      <c r="N762" s="90" t="e">
        <f>IF(Worksheets!$AA$24&gt;=K762,(Worksheets!$L$45-SUM($N$7:N761))*(((2*Worksheets!$L$44*(1-Worksheets!$L$44)*Worksheets!$AD$29)+(Worksheets!$L$44^2*Worksheets!$AD$29^2))/Worksheets!$L$45),0)</f>
        <v>#VALUE!</v>
      </c>
      <c r="O762" s="90" t="e">
        <f>IF(Worksheets!$AA$24&gt;=K762,(Worksheets!$L$45-SUM($O$7:O761))*((Worksheets!$L$44^3*Worksheets!$AD$29^3+3*Worksheets!$L$44^2*(1-Worksheets!$L$44)*Worksheets!$AD$29^2+3*Worksheets!$L$44*(1-Worksheets!$L$44)^2*Worksheets!$AD$29)/Worksheets!$L$45),0)</f>
        <v>#VALUE!</v>
      </c>
      <c r="P762" s="90" t="e">
        <f>IF(Worksheets!$AA$24&gt;=K762,(Worksheets!$L$45-SUM($P$7:P761))*((Worksheets!$L$44^4*Worksheets!$AD$29^4+4*Worksheets!$L$44^3*(1-Worksheets!$L$44)*Worksheets!$AD$29^3+6*Worksheets!$L$44^2*(1-Worksheets!$L$44)^2*Worksheets!$AD$29^2+4*Worksheets!$L$44*(1-Worksheets!$L$44^3)*Worksheets!$AD$29)/Worksheets!$L$45),0)</f>
        <v>#VALUE!</v>
      </c>
      <c r="Q762" s="90" t="str">
        <f>IF(Worksheets!$I$45='Yield Calculations'!$M$4,'Yield Calculations'!L762*'Yield Calculations'!M762,IF(Worksheets!$I$45='Yield Calculations'!$N$4,'Yield Calculations'!L762*'Yield Calculations'!N762,IF(Worksheets!$I$45='Yield Calculations'!$O$4,'Yield Calculations'!L762*'Yield Calculations'!O762,IF(Worksheets!$I$45='Yield Calculations'!$P$4,'Yield Calculations'!L762*'Yield Calculations'!P762,"Too Many Lanes"))))</f>
        <v>Too Many Lanes</v>
      </c>
      <c r="R762" s="90" t="str">
        <f>IF(Worksheets!$I$45='Yield Calculations'!$M$4,'Yield Calculations'!M762,IF(Worksheets!$I$45='Yield Calculations'!$N$4,'Yield Calculations'!N762,IF(Worksheets!$I$45='Yield Calculations'!$O$4,'Yield Calculations'!O762,IF(Worksheets!$I$45='Yield Calculations'!$P$4,'Yield Calculations'!P762,"Too Many Lanes"))))</f>
        <v>Too Many Lanes</v>
      </c>
    </row>
    <row r="763" spans="1:18">
      <c r="A763" s="83">
        <f t="shared" si="11"/>
        <v>756</v>
      </c>
      <c r="B763" s="83" t="e">
        <f>Worksheets!$S$24*(A763-0.5)</f>
        <v>#VALUE!</v>
      </c>
      <c r="C763" s="90" t="e">
        <f>IF(Worksheets!$V$24&gt;=A763,Worksheets!$G$45*Worksheets!$AD$29*(1-Worksheets!$AD$29)^('Yield Calculations'!A763-1),0)</f>
        <v>#VALUE!</v>
      </c>
      <c r="D763" s="90" t="e">
        <f>IF(Worksheets!$V$24&gt;=A763,(Worksheets!$G$45-SUM($D$7:D762))*(((2*Worksheets!$G$44*(1-Worksheets!$G$44)*Worksheets!$AD$29)+(Worksheets!$G$44^2*Worksheets!$AD$29^2))/Worksheets!$G$45),0)</f>
        <v>#VALUE!</v>
      </c>
      <c r="E763" s="90" t="e">
        <f>IF(Worksheets!$V$24&gt;=A763,(Worksheets!$G$45-SUM($E$7:E762))*((Worksheets!$G$44^3*Worksheets!$AD$29^3+3*Worksheets!$G$44^2*(1-Worksheets!$G$44)*Worksheets!$AD$29^2+3*Worksheets!$G$44*(1-Worksheets!$G$44)^2*Worksheets!$AD$29)/Worksheets!$G$45),0)</f>
        <v>#VALUE!</v>
      </c>
      <c r="F763" s="90" t="e">
        <f>IF(Worksheets!$V$24&gt;=A763,(Worksheets!$G$45-SUM($F$7:F762))*((Worksheets!$G$44^4*Worksheets!$AD$29^4+4*Worksheets!$G$44^3*(1-Worksheets!$G$44)*Worksheets!$AD$29^3+6*Worksheets!$G$44^2*(1-Worksheets!$G$44)^2*Worksheets!$AD$29^2+4*Worksheets!$G$44*(1-Worksheets!$G$44^3)*Worksheets!$AD$29)/Worksheets!$G$45),0)</f>
        <v>#VALUE!</v>
      </c>
      <c r="G763" s="90" t="str">
        <f>IF(Worksheets!$D$45='Yield Calculations'!$C$4,'Yield Calculations'!B763*'Yield Calculations'!C763,IF(Worksheets!$D$45='Yield Calculations'!$D$4,'Yield Calculations'!B763*'Yield Calculations'!D763,IF(Worksheets!$D$45='Yield Calculations'!$E$4,'Yield Calculations'!B763*'Yield Calculations'!E763,IF(Worksheets!$D$45='Yield Calculations'!$F$4,'Yield Calculations'!B763*'Yield Calculations'!F763,"Too Many Lanes"))))</f>
        <v>Too Many Lanes</v>
      </c>
      <c r="H763" s="90" t="str">
        <f>IF(Worksheets!$D$45='Yield Calculations'!$C$4,'Yield Calculations'!C763,IF(Worksheets!$D$45='Yield Calculations'!$D$4,'Yield Calculations'!D763,IF(Worksheets!$D$45='Yield Calculations'!$E$4,'Yield Calculations'!E763,IF(Worksheets!$D$45='Yield Calculations'!$F$4,'Yield Calculations'!F763,"Too Many Lanes"))))</f>
        <v>Too Many Lanes</v>
      </c>
      <c r="K763" s="83">
        <v>756</v>
      </c>
      <c r="L763" s="83" t="e">
        <f>Worksheets!$X$24*(K763-0.5)</f>
        <v>#VALUE!</v>
      </c>
      <c r="M763" s="90" t="e">
        <f>IF(Worksheets!$AA$24&gt;=K763,Worksheets!$L$45*Worksheets!$AD$29*(1-Worksheets!$AD$29)^('Yield Calculations'!K763-1),0)</f>
        <v>#VALUE!</v>
      </c>
      <c r="N763" s="90" t="e">
        <f>IF(Worksheets!$AA$24&gt;=K763,(Worksheets!$L$45-SUM($N$7:N762))*(((2*Worksheets!$L$44*(1-Worksheets!$L$44)*Worksheets!$AD$29)+(Worksheets!$L$44^2*Worksheets!$AD$29^2))/Worksheets!$L$45),0)</f>
        <v>#VALUE!</v>
      </c>
      <c r="O763" s="90" t="e">
        <f>IF(Worksheets!$AA$24&gt;=K763,(Worksheets!$L$45-SUM($O$7:O762))*((Worksheets!$L$44^3*Worksheets!$AD$29^3+3*Worksheets!$L$44^2*(1-Worksheets!$L$44)*Worksheets!$AD$29^2+3*Worksheets!$L$44*(1-Worksheets!$L$44)^2*Worksheets!$AD$29)/Worksheets!$L$45),0)</f>
        <v>#VALUE!</v>
      </c>
      <c r="P763" s="90" t="e">
        <f>IF(Worksheets!$AA$24&gt;=K763,(Worksheets!$L$45-SUM($P$7:P762))*((Worksheets!$L$44^4*Worksheets!$AD$29^4+4*Worksheets!$L$44^3*(1-Worksheets!$L$44)*Worksheets!$AD$29^3+6*Worksheets!$L$44^2*(1-Worksheets!$L$44)^2*Worksheets!$AD$29^2+4*Worksheets!$L$44*(1-Worksheets!$L$44^3)*Worksheets!$AD$29)/Worksheets!$L$45),0)</f>
        <v>#VALUE!</v>
      </c>
      <c r="Q763" s="90" t="str">
        <f>IF(Worksheets!$I$45='Yield Calculations'!$M$4,'Yield Calculations'!L763*'Yield Calculations'!M763,IF(Worksheets!$I$45='Yield Calculations'!$N$4,'Yield Calculations'!L763*'Yield Calculations'!N763,IF(Worksheets!$I$45='Yield Calculations'!$O$4,'Yield Calculations'!L763*'Yield Calculations'!O763,IF(Worksheets!$I$45='Yield Calculations'!$P$4,'Yield Calculations'!L763*'Yield Calculations'!P763,"Too Many Lanes"))))</f>
        <v>Too Many Lanes</v>
      </c>
      <c r="R763" s="90" t="str">
        <f>IF(Worksheets!$I$45='Yield Calculations'!$M$4,'Yield Calculations'!M763,IF(Worksheets!$I$45='Yield Calculations'!$N$4,'Yield Calculations'!N763,IF(Worksheets!$I$45='Yield Calculations'!$O$4,'Yield Calculations'!O763,IF(Worksheets!$I$45='Yield Calculations'!$P$4,'Yield Calculations'!P763,"Too Many Lanes"))))</f>
        <v>Too Many Lanes</v>
      </c>
    </row>
    <row r="764" spans="1:18">
      <c r="A764" s="83">
        <f t="shared" si="11"/>
        <v>757</v>
      </c>
      <c r="B764" s="83" t="e">
        <f>Worksheets!$S$24*(A764-0.5)</f>
        <v>#VALUE!</v>
      </c>
      <c r="C764" s="90" t="e">
        <f>IF(Worksheets!$V$24&gt;=A764,Worksheets!$G$45*Worksheets!$AD$29*(1-Worksheets!$AD$29)^('Yield Calculations'!A764-1),0)</f>
        <v>#VALUE!</v>
      </c>
      <c r="D764" s="90" t="e">
        <f>IF(Worksheets!$V$24&gt;=A764,(Worksheets!$G$45-SUM($D$7:D763))*(((2*Worksheets!$G$44*(1-Worksheets!$G$44)*Worksheets!$AD$29)+(Worksheets!$G$44^2*Worksheets!$AD$29^2))/Worksheets!$G$45),0)</f>
        <v>#VALUE!</v>
      </c>
      <c r="E764" s="90" t="e">
        <f>IF(Worksheets!$V$24&gt;=A764,(Worksheets!$G$45-SUM($E$7:E763))*((Worksheets!$G$44^3*Worksheets!$AD$29^3+3*Worksheets!$G$44^2*(1-Worksheets!$G$44)*Worksheets!$AD$29^2+3*Worksheets!$G$44*(1-Worksheets!$G$44)^2*Worksheets!$AD$29)/Worksheets!$G$45),0)</f>
        <v>#VALUE!</v>
      </c>
      <c r="F764" s="90" t="e">
        <f>IF(Worksheets!$V$24&gt;=A764,(Worksheets!$G$45-SUM($F$7:F763))*((Worksheets!$G$44^4*Worksheets!$AD$29^4+4*Worksheets!$G$44^3*(1-Worksheets!$G$44)*Worksheets!$AD$29^3+6*Worksheets!$G$44^2*(1-Worksheets!$G$44)^2*Worksheets!$AD$29^2+4*Worksheets!$G$44*(1-Worksheets!$G$44^3)*Worksheets!$AD$29)/Worksheets!$G$45),0)</f>
        <v>#VALUE!</v>
      </c>
      <c r="G764" s="90" t="str">
        <f>IF(Worksheets!$D$45='Yield Calculations'!$C$4,'Yield Calculations'!B764*'Yield Calculations'!C764,IF(Worksheets!$D$45='Yield Calculations'!$D$4,'Yield Calculations'!B764*'Yield Calculations'!D764,IF(Worksheets!$D$45='Yield Calculations'!$E$4,'Yield Calculations'!B764*'Yield Calculations'!E764,IF(Worksheets!$D$45='Yield Calculations'!$F$4,'Yield Calculations'!B764*'Yield Calculations'!F764,"Too Many Lanes"))))</f>
        <v>Too Many Lanes</v>
      </c>
      <c r="H764" s="90" t="str">
        <f>IF(Worksheets!$D$45='Yield Calculations'!$C$4,'Yield Calculations'!C764,IF(Worksheets!$D$45='Yield Calculations'!$D$4,'Yield Calculations'!D764,IF(Worksheets!$D$45='Yield Calculations'!$E$4,'Yield Calculations'!E764,IF(Worksheets!$D$45='Yield Calculations'!$F$4,'Yield Calculations'!F764,"Too Many Lanes"))))</f>
        <v>Too Many Lanes</v>
      </c>
      <c r="K764" s="83">
        <v>757</v>
      </c>
      <c r="L764" s="83" t="e">
        <f>Worksheets!$X$24*(K764-0.5)</f>
        <v>#VALUE!</v>
      </c>
      <c r="M764" s="90" t="e">
        <f>IF(Worksheets!$AA$24&gt;=K764,Worksheets!$L$45*Worksheets!$AD$29*(1-Worksheets!$AD$29)^('Yield Calculations'!K764-1),0)</f>
        <v>#VALUE!</v>
      </c>
      <c r="N764" s="90" t="e">
        <f>IF(Worksheets!$AA$24&gt;=K764,(Worksheets!$L$45-SUM($N$7:N763))*(((2*Worksheets!$L$44*(1-Worksheets!$L$44)*Worksheets!$AD$29)+(Worksheets!$L$44^2*Worksheets!$AD$29^2))/Worksheets!$L$45),0)</f>
        <v>#VALUE!</v>
      </c>
      <c r="O764" s="90" t="e">
        <f>IF(Worksheets!$AA$24&gt;=K764,(Worksheets!$L$45-SUM($O$7:O763))*((Worksheets!$L$44^3*Worksheets!$AD$29^3+3*Worksheets!$L$44^2*(1-Worksheets!$L$44)*Worksheets!$AD$29^2+3*Worksheets!$L$44*(1-Worksheets!$L$44)^2*Worksheets!$AD$29)/Worksheets!$L$45),0)</f>
        <v>#VALUE!</v>
      </c>
      <c r="P764" s="90" t="e">
        <f>IF(Worksheets!$AA$24&gt;=K764,(Worksheets!$L$45-SUM($P$7:P763))*((Worksheets!$L$44^4*Worksheets!$AD$29^4+4*Worksheets!$L$44^3*(1-Worksheets!$L$44)*Worksheets!$AD$29^3+6*Worksheets!$L$44^2*(1-Worksheets!$L$44)^2*Worksheets!$AD$29^2+4*Worksheets!$L$44*(1-Worksheets!$L$44^3)*Worksheets!$AD$29)/Worksheets!$L$45),0)</f>
        <v>#VALUE!</v>
      </c>
      <c r="Q764" s="90" t="str">
        <f>IF(Worksheets!$I$45='Yield Calculations'!$M$4,'Yield Calculations'!L764*'Yield Calculations'!M764,IF(Worksheets!$I$45='Yield Calculations'!$N$4,'Yield Calculations'!L764*'Yield Calculations'!N764,IF(Worksheets!$I$45='Yield Calculations'!$O$4,'Yield Calculations'!L764*'Yield Calculations'!O764,IF(Worksheets!$I$45='Yield Calculations'!$P$4,'Yield Calculations'!L764*'Yield Calculations'!P764,"Too Many Lanes"))))</f>
        <v>Too Many Lanes</v>
      </c>
      <c r="R764" s="90" t="str">
        <f>IF(Worksheets!$I$45='Yield Calculations'!$M$4,'Yield Calculations'!M764,IF(Worksheets!$I$45='Yield Calculations'!$N$4,'Yield Calculations'!N764,IF(Worksheets!$I$45='Yield Calculations'!$O$4,'Yield Calculations'!O764,IF(Worksheets!$I$45='Yield Calculations'!$P$4,'Yield Calculations'!P764,"Too Many Lanes"))))</f>
        <v>Too Many Lanes</v>
      </c>
    </row>
    <row r="765" spans="1:18">
      <c r="A765" s="83">
        <f t="shared" si="11"/>
        <v>758</v>
      </c>
      <c r="B765" s="83" t="e">
        <f>Worksheets!$S$24*(A765-0.5)</f>
        <v>#VALUE!</v>
      </c>
      <c r="C765" s="90" t="e">
        <f>IF(Worksheets!$V$24&gt;=A765,Worksheets!$G$45*Worksheets!$AD$29*(1-Worksheets!$AD$29)^('Yield Calculations'!A765-1),0)</f>
        <v>#VALUE!</v>
      </c>
      <c r="D765" s="90" t="e">
        <f>IF(Worksheets!$V$24&gt;=A765,(Worksheets!$G$45-SUM($D$7:D764))*(((2*Worksheets!$G$44*(1-Worksheets!$G$44)*Worksheets!$AD$29)+(Worksheets!$G$44^2*Worksheets!$AD$29^2))/Worksheets!$G$45),0)</f>
        <v>#VALUE!</v>
      </c>
      <c r="E765" s="90" t="e">
        <f>IF(Worksheets!$V$24&gt;=A765,(Worksheets!$G$45-SUM($E$7:E764))*((Worksheets!$G$44^3*Worksheets!$AD$29^3+3*Worksheets!$G$44^2*(1-Worksheets!$G$44)*Worksheets!$AD$29^2+3*Worksheets!$G$44*(1-Worksheets!$G$44)^2*Worksheets!$AD$29)/Worksheets!$G$45),0)</f>
        <v>#VALUE!</v>
      </c>
      <c r="F765" s="90" t="e">
        <f>IF(Worksheets!$V$24&gt;=A765,(Worksheets!$G$45-SUM($F$7:F764))*((Worksheets!$G$44^4*Worksheets!$AD$29^4+4*Worksheets!$G$44^3*(1-Worksheets!$G$44)*Worksheets!$AD$29^3+6*Worksheets!$G$44^2*(1-Worksheets!$G$44)^2*Worksheets!$AD$29^2+4*Worksheets!$G$44*(1-Worksheets!$G$44^3)*Worksheets!$AD$29)/Worksheets!$G$45),0)</f>
        <v>#VALUE!</v>
      </c>
      <c r="G765" s="90" t="str">
        <f>IF(Worksheets!$D$45='Yield Calculations'!$C$4,'Yield Calculations'!B765*'Yield Calculations'!C765,IF(Worksheets!$D$45='Yield Calculations'!$D$4,'Yield Calculations'!B765*'Yield Calculations'!D765,IF(Worksheets!$D$45='Yield Calculations'!$E$4,'Yield Calculations'!B765*'Yield Calculations'!E765,IF(Worksheets!$D$45='Yield Calculations'!$F$4,'Yield Calculations'!B765*'Yield Calculations'!F765,"Too Many Lanes"))))</f>
        <v>Too Many Lanes</v>
      </c>
      <c r="H765" s="90" t="str">
        <f>IF(Worksheets!$D$45='Yield Calculations'!$C$4,'Yield Calculations'!C765,IF(Worksheets!$D$45='Yield Calculations'!$D$4,'Yield Calculations'!D765,IF(Worksheets!$D$45='Yield Calculations'!$E$4,'Yield Calculations'!E765,IF(Worksheets!$D$45='Yield Calculations'!$F$4,'Yield Calculations'!F765,"Too Many Lanes"))))</f>
        <v>Too Many Lanes</v>
      </c>
      <c r="K765" s="83">
        <v>758</v>
      </c>
      <c r="L765" s="83" t="e">
        <f>Worksheets!$X$24*(K765-0.5)</f>
        <v>#VALUE!</v>
      </c>
      <c r="M765" s="90" t="e">
        <f>IF(Worksheets!$AA$24&gt;=K765,Worksheets!$L$45*Worksheets!$AD$29*(1-Worksheets!$AD$29)^('Yield Calculations'!K765-1),0)</f>
        <v>#VALUE!</v>
      </c>
      <c r="N765" s="90" t="e">
        <f>IF(Worksheets!$AA$24&gt;=K765,(Worksheets!$L$45-SUM($N$7:N764))*(((2*Worksheets!$L$44*(1-Worksheets!$L$44)*Worksheets!$AD$29)+(Worksheets!$L$44^2*Worksheets!$AD$29^2))/Worksheets!$L$45),0)</f>
        <v>#VALUE!</v>
      </c>
      <c r="O765" s="90" t="e">
        <f>IF(Worksheets!$AA$24&gt;=K765,(Worksheets!$L$45-SUM($O$7:O764))*((Worksheets!$L$44^3*Worksheets!$AD$29^3+3*Worksheets!$L$44^2*(1-Worksheets!$L$44)*Worksheets!$AD$29^2+3*Worksheets!$L$44*(1-Worksheets!$L$44)^2*Worksheets!$AD$29)/Worksheets!$L$45),0)</f>
        <v>#VALUE!</v>
      </c>
      <c r="P765" s="90" t="e">
        <f>IF(Worksheets!$AA$24&gt;=K765,(Worksheets!$L$45-SUM($P$7:P764))*((Worksheets!$L$44^4*Worksheets!$AD$29^4+4*Worksheets!$L$44^3*(1-Worksheets!$L$44)*Worksheets!$AD$29^3+6*Worksheets!$L$44^2*(1-Worksheets!$L$44)^2*Worksheets!$AD$29^2+4*Worksheets!$L$44*(1-Worksheets!$L$44^3)*Worksheets!$AD$29)/Worksheets!$L$45),0)</f>
        <v>#VALUE!</v>
      </c>
      <c r="Q765" s="90" t="str">
        <f>IF(Worksheets!$I$45='Yield Calculations'!$M$4,'Yield Calculations'!L765*'Yield Calculations'!M765,IF(Worksheets!$I$45='Yield Calculations'!$N$4,'Yield Calculations'!L765*'Yield Calculations'!N765,IF(Worksheets!$I$45='Yield Calculations'!$O$4,'Yield Calculations'!L765*'Yield Calculations'!O765,IF(Worksheets!$I$45='Yield Calculations'!$P$4,'Yield Calculations'!L765*'Yield Calculations'!P765,"Too Many Lanes"))))</f>
        <v>Too Many Lanes</v>
      </c>
      <c r="R765" s="90" t="str">
        <f>IF(Worksheets!$I$45='Yield Calculations'!$M$4,'Yield Calculations'!M765,IF(Worksheets!$I$45='Yield Calculations'!$N$4,'Yield Calculations'!N765,IF(Worksheets!$I$45='Yield Calculations'!$O$4,'Yield Calculations'!O765,IF(Worksheets!$I$45='Yield Calculations'!$P$4,'Yield Calculations'!P765,"Too Many Lanes"))))</f>
        <v>Too Many Lanes</v>
      </c>
    </row>
    <row r="766" spans="1:18">
      <c r="A766" s="83">
        <f t="shared" si="11"/>
        <v>759</v>
      </c>
      <c r="B766" s="83" t="e">
        <f>Worksheets!$S$24*(A766-0.5)</f>
        <v>#VALUE!</v>
      </c>
      <c r="C766" s="90" t="e">
        <f>IF(Worksheets!$V$24&gt;=A766,Worksheets!$G$45*Worksheets!$AD$29*(1-Worksheets!$AD$29)^('Yield Calculations'!A766-1),0)</f>
        <v>#VALUE!</v>
      </c>
      <c r="D766" s="90" t="e">
        <f>IF(Worksheets!$V$24&gt;=A766,(Worksheets!$G$45-SUM($D$7:D765))*(((2*Worksheets!$G$44*(1-Worksheets!$G$44)*Worksheets!$AD$29)+(Worksheets!$G$44^2*Worksheets!$AD$29^2))/Worksheets!$G$45),0)</f>
        <v>#VALUE!</v>
      </c>
      <c r="E766" s="90" t="e">
        <f>IF(Worksheets!$V$24&gt;=A766,(Worksheets!$G$45-SUM($E$7:E765))*((Worksheets!$G$44^3*Worksheets!$AD$29^3+3*Worksheets!$G$44^2*(1-Worksheets!$G$44)*Worksheets!$AD$29^2+3*Worksheets!$G$44*(1-Worksheets!$G$44)^2*Worksheets!$AD$29)/Worksheets!$G$45),0)</f>
        <v>#VALUE!</v>
      </c>
      <c r="F766" s="90" t="e">
        <f>IF(Worksheets!$V$24&gt;=A766,(Worksheets!$G$45-SUM($F$7:F765))*((Worksheets!$G$44^4*Worksheets!$AD$29^4+4*Worksheets!$G$44^3*(1-Worksheets!$G$44)*Worksheets!$AD$29^3+6*Worksheets!$G$44^2*(1-Worksheets!$G$44)^2*Worksheets!$AD$29^2+4*Worksheets!$G$44*(1-Worksheets!$G$44^3)*Worksheets!$AD$29)/Worksheets!$G$45),0)</f>
        <v>#VALUE!</v>
      </c>
      <c r="G766" s="90" t="str">
        <f>IF(Worksheets!$D$45='Yield Calculations'!$C$4,'Yield Calculations'!B766*'Yield Calculations'!C766,IF(Worksheets!$D$45='Yield Calculations'!$D$4,'Yield Calculations'!B766*'Yield Calculations'!D766,IF(Worksheets!$D$45='Yield Calculations'!$E$4,'Yield Calculations'!B766*'Yield Calculations'!E766,IF(Worksheets!$D$45='Yield Calculations'!$F$4,'Yield Calculations'!B766*'Yield Calculations'!F766,"Too Many Lanes"))))</f>
        <v>Too Many Lanes</v>
      </c>
      <c r="H766" s="90" t="str">
        <f>IF(Worksheets!$D$45='Yield Calculations'!$C$4,'Yield Calculations'!C766,IF(Worksheets!$D$45='Yield Calculations'!$D$4,'Yield Calculations'!D766,IF(Worksheets!$D$45='Yield Calculations'!$E$4,'Yield Calculations'!E766,IF(Worksheets!$D$45='Yield Calculations'!$F$4,'Yield Calculations'!F766,"Too Many Lanes"))))</f>
        <v>Too Many Lanes</v>
      </c>
      <c r="K766" s="83">
        <v>759</v>
      </c>
      <c r="L766" s="83" t="e">
        <f>Worksheets!$X$24*(K766-0.5)</f>
        <v>#VALUE!</v>
      </c>
      <c r="M766" s="90" t="e">
        <f>IF(Worksheets!$AA$24&gt;=K766,Worksheets!$L$45*Worksheets!$AD$29*(1-Worksheets!$AD$29)^('Yield Calculations'!K766-1),0)</f>
        <v>#VALUE!</v>
      </c>
      <c r="N766" s="90" t="e">
        <f>IF(Worksheets!$AA$24&gt;=K766,(Worksheets!$L$45-SUM($N$7:N765))*(((2*Worksheets!$L$44*(1-Worksheets!$L$44)*Worksheets!$AD$29)+(Worksheets!$L$44^2*Worksheets!$AD$29^2))/Worksheets!$L$45),0)</f>
        <v>#VALUE!</v>
      </c>
      <c r="O766" s="90" t="e">
        <f>IF(Worksheets!$AA$24&gt;=K766,(Worksheets!$L$45-SUM($O$7:O765))*((Worksheets!$L$44^3*Worksheets!$AD$29^3+3*Worksheets!$L$44^2*(1-Worksheets!$L$44)*Worksheets!$AD$29^2+3*Worksheets!$L$44*(1-Worksheets!$L$44)^2*Worksheets!$AD$29)/Worksheets!$L$45),0)</f>
        <v>#VALUE!</v>
      </c>
      <c r="P766" s="90" t="e">
        <f>IF(Worksheets!$AA$24&gt;=K766,(Worksheets!$L$45-SUM($P$7:P765))*((Worksheets!$L$44^4*Worksheets!$AD$29^4+4*Worksheets!$L$44^3*(1-Worksheets!$L$44)*Worksheets!$AD$29^3+6*Worksheets!$L$44^2*(1-Worksheets!$L$44)^2*Worksheets!$AD$29^2+4*Worksheets!$L$44*(1-Worksheets!$L$44^3)*Worksheets!$AD$29)/Worksheets!$L$45),0)</f>
        <v>#VALUE!</v>
      </c>
      <c r="Q766" s="90" t="str">
        <f>IF(Worksheets!$I$45='Yield Calculations'!$M$4,'Yield Calculations'!L766*'Yield Calculations'!M766,IF(Worksheets!$I$45='Yield Calculations'!$N$4,'Yield Calculations'!L766*'Yield Calculations'!N766,IF(Worksheets!$I$45='Yield Calculations'!$O$4,'Yield Calculations'!L766*'Yield Calculations'!O766,IF(Worksheets!$I$45='Yield Calculations'!$P$4,'Yield Calculations'!L766*'Yield Calculations'!P766,"Too Many Lanes"))))</f>
        <v>Too Many Lanes</v>
      </c>
      <c r="R766" s="90" t="str">
        <f>IF(Worksheets!$I$45='Yield Calculations'!$M$4,'Yield Calculations'!M766,IF(Worksheets!$I$45='Yield Calculations'!$N$4,'Yield Calculations'!N766,IF(Worksheets!$I$45='Yield Calculations'!$O$4,'Yield Calculations'!O766,IF(Worksheets!$I$45='Yield Calculations'!$P$4,'Yield Calculations'!P766,"Too Many Lanes"))))</f>
        <v>Too Many Lanes</v>
      </c>
    </row>
    <row r="767" spans="1:18">
      <c r="A767" s="83">
        <f t="shared" si="11"/>
        <v>760</v>
      </c>
      <c r="B767" s="83" t="e">
        <f>Worksheets!$S$24*(A767-0.5)</f>
        <v>#VALUE!</v>
      </c>
      <c r="C767" s="90" t="e">
        <f>IF(Worksheets!$V$24&gt;=A767,Worksheets!$G$45*Worksheets!$AD$29*(1-Worksheets!$AD$29)^('Yield Calculations'!A767-1),0)</f>
        <v>#VALUE!</v>
      </c>
      <c r="D767" s="90" t="e">
        <f>IF(Worksheets!$V$24&gt;=A767,(Worksheets!$G$45-SUM($D$7:D766))*(((2*Worksheets!$G$44*(1-Worksheets!$G$44)*Worksheets!$AD$29)+(Worksheets!$G$44^2*Worksheets!$AD$29^2))/Worksheets!$G$45),0)</f>
        <v>#VALUE!</v>
      </c>
      <c r="E767" s="90" t="e">
        <f>IF(Worksheets!$V$24&gt;=A767,(Worksheets!$G$45-SUM($E$7:E766))*((Worksheets!$G$44^3*Worksheets!$AD$29^3+3*Worksheets!$G$44^2*(1-Worksheets!$G$44)*Worksheets!$AD$29^2+3*Worksheets!$G$44*(1-Worksheets!$G$44)^2*Worksheets!$AD$29)/Worksheets!$G$45),0)</f>
        <v>#VALUE!</v>
      </c>
      <c r="F767" s="90" t="e">
        <f>IF(Worksheets!$V$24&gt;=A767,(Worksheets!$G$45-SUM($F$7:F766))*((Worksheets!$G$44^4*Worksheets!$AD$29^4+4*Worksheets!$G$44^3*(1-Worksheets!$G$44)*Worksheets!$AD$29^3+6*Worksheets!$G$44^2*(1-Worksheets!$G$44)^2*Worksheets!$AD$29^2+4*Worksheets!$G$44*(1-Worksheets!$G$44^3)*Worksheets!$AD$29)/Worksheets!$G$45),0)</f>
        <v>#VALUE!</v>
      </c>
      <c r="G767" s="90" t="str">
        <f>IF(Worksheets!$D$45='Yield Calculations'!$C$4,'Yield Calculations'!B767*'Yield Calculations'!C767,IF(Worksheets!$D$45='Yield Calculations'!$D$4,'Yield Calculations'!B767*'Yield Calculations'!D767,IF(Worksheets!$D$45='Yield Calculations'!$E$4,'Yield Calculations'!B767*'Yield Calculations'!E767,IF(Worksheets!$D$45='Yield Calculations'!$F$4,'Yield Calculations'!B767*'Yield Calculations'!F767,"Too Many Lanes"))))</f>
        <v>Too Many Lanes</v>
      </c>
      <c r="H767" s="90" t="str">
        <f>IF(Worksheets!$D$45='Yield Calculations'!$C$4,'Yield Calculations'!C767,IF(Worksheets!$D$45='Yield Calculations'!$D$4,'Yield Calculations'!D767,IF(Worksheets!$D$45='Yield Calculations'!$E$4,'Yield Calculations'!E767,IF(Worksheets!$D$45='Yield Calculations'!$F$4,'Yield Calculations'!F767,"Too Many Lanes"))))</f>
        <v>Too Many Lanes</v>
      </c>
      <c r="K767" s="83">
        <v>760</v>
      </c>
      <c r="L767" s="83" t="e">
        <f>Worksheets!$X$24*(K767-0.5)</f>
        <v>#VALUE!</v>
      </c>
      <c r="M767" s="90" t="e">
        <f>IF(Worksheets!$AA$24&gt;=K767,Worksheets!$L$45*Worksheets!$AD$29*(1-Worksheets!$AD$29)^('Yield Calculations'!K767-1),0)</f>
        <v>#VALUE!</v>
      </c>
      <c r="N767" s="90" t="e">
        <f>IF(Worksheets!$AA$24&gt;=K767,(Worksheets!$L$45-SUM($N$7:N766))*(((2*Worksheets!$L$44*(1-Worksheets!$L$44)*Worksheets!$AD$29)+(Worksheets!$L$44^2*Worksheets!$AD$29^2))/Worksheets!$L$45),0)</f>
        <v>#VALUE!</v>
      </c>
      <c r="O767" s="90" t="e">
        <f>IF(Worksheets!$AA$24&gt;=K767,(Worksheets!$L$45-SUM($O$7:O766))*((Worksheets!$L$44^3*Worksheets!$AD$29^3+3*Worksheets!$L$44^2*(1-Worksheets!$L$44)*Worksheets!$AD$29^2+3*Worksheets!$L$44*(1-Worksheets!$L$44)^2*Worksheets!$AD$29)/Worksheets!$L$45),0)</f>
        <v>#VALUE!</v>
      </c>
      <c r="P767" s="90" t="e">
        <f>IF(Worksheets!$AA$24&gt;=K767,(Worksheets!$L$45-SUM($P$7:P766))*((Worksheets!$L$44^4*Worksheets!$AD$29^4+4*Worksheets!$L$44^3*(1-Worksheets!$L$44)*Worksheets!$AD$29^3+6*Worksheets!$L$44^2*(1-Worksheets!$L$44)^2*Worksheets!$AD$29^2+4*Worksheets!$L$44*(1-Worksheets!$L$44^3)*Worksheets!$AD$29)/Worksheets!$L$45),0)</f>
        <v>#VALUE!</v>
      </c>
      <c r="Q767" s="90" t="str">
        <f>IF(Worksheets!$I$45='Yield Calculations'!$M$4,'Yield Calculations'!L767*'Yield Calculations'!M767,IF(Worksheets!$I$45='Yield Calculations'!$N$4,'Yield Calculations'!L767*'Yield Calculations'!N767,IF(Worksheets!$I$45='Yield Calculations'!$O$4,'Yield Calculations'!L767*'Yield Calculations'!O767,IF(Worksheets!$I$45='Yield Calculations'!$P$4,'Yield Calculations'!L767*'Yield Calculations'!P767,"Too Many Lanes"))))</f>
        <v>Too Many Lanes</v>
      </c>
      <c r="R767" s="90" t="str">
        <f>IF(Worksheets!$I$45='Yield Calculations'!$M$4,'Yield Calculations'!M767,IF(Worksheets!$I$45='Yield Calculations'!$N$4,'Yield Calculations'!N767,IF(Worksheets!$I$45='Yield Calculations'!$O$4,'Yield Calculations'!O767,IF(Worksheets!$I$45='Yield Calculations'!$P$4,'Yield Calculations'!P767,"Too Many Lanes"))))</f>
        <v>Too Many Lanes</v>
      </c>
    </row>
    <row r="768" spans="1:18">
      <c r="A768" s="83">
        <f t="shared" si="11"/>
        <v>761</v>
      </c>
      <c r="B768" s="83" t="e">
        <f>Worksheets!$S$24*(A768-0.5)</f>
        <v>#VALUE!</v>
      </c>
      <c r="C768" s="90" t="e">
        <f>IF(Worksheets!$V$24&gt;=A768,Worksheets!$G$45*Worksheets!$AD$29*(1-Worksheets!$AD$29)^('Yield Calculations'!A768-1),0)</f>
        <v>#VALUE!</v>
      </c>
      <c r="D768" s="90" t="e">
        <f>IF(Worksheets!$V$24&gt;=A768,(Worksheets!$G$45-SUM($D$7:D767))*(((2*Worksheets!$G$44*(1-Worksheets!$G$44)*Worksheets!$AD$29)+(Worksheets!$G$44^2*Worksheets!$AD$29^2))/Worksheets!$G$45),0)</f>
        <v>#VALUE!</v>
      </c>
      <c r="E768" s="90" t="e">
        <f>IF(Worksheets!$V$24&gt;=A768,(Worksheets!$G$45-SUM($E$7:E767))*((Worksheets!$G$44^3*Worksheets!$AD$29^3+3*Worksheets!$G$44^2*(1-Worksheets!$G$44)*Worksheets!$AD$29^2+3*Worksheets!$G$44*(1-Worksheets!$G$44)^2*Worksheets!$AD$29)/Worksheets!$G$45),0)</f>
        <v>#VALUE!</v>
      </c>
      <c r="F768" s="90" t="e">
        <f>IF(Worksheets!$V$24&gt;=A768,(Worksheets!$G$45-SUM($F$7:F767))*((Worksheets!$G$44^4*Worksheets!$AD$29^4+4*Worksheets!$G$44^3*(1-Worksheets!$G$44)*Worksheets!$AD$29^3+6*Worksheets!$G$44^2*(1-Worksheets!$G$44)^2*Worksheets!$AD$29^2+4*Worksheets!$G$44*(1-Worksheets!$G$44^3)*Worksheets!$AD$29)/Worksheets!$G$45),0)</f>
        <v>#VALUE!</v>
      </c>
      <c r="G768" s="90" t="str">
        <f>IF(Worksheets!$D$45='Yield Calculations'!$C$4,'Yield Calculations'!B768*'Yield Calculations'!C768,IF(Worksheets!$D$45='Yield Calculations'!$D$4,'Yield Calculations'!B768*'Yield Calculations'!D768,IF(Worksheets!$D$45='Yield Calculations'!$E$4,'Yield Calculations'!B768*'Yield Calculations'!E768,IF(Worksheets!$D$45='Yield Calculations'!$F$4,'Yield Calculations'!B768*'Yield Calculations'!F768,"Too Many Lanes"))))</f>
        <v>Too Many Lanes</v>
      </c>
      <c r="H768" s="90" t="str">
        <f>IF(Worksheets!$D$45='Yield Calculations'!$C$4,'Yield Calculations'!C768,IF(Worksheets!$D$45='Yield Calculations'!$D$4,'Yield Calculations'!D768,IF(Worksheets!$D$45='Yield Calculations'!$E$4,'Yield Calculations'!E768,IF(Worksheets!$D$45='Yield Calculations'!$F$4,'Yield Calculations'!F768,"Too Many Lanes"))))</f>
        <v>Too Many Lanes</v>
      </c>
      <c r="K768" s="83">
        <v>761</v>
      </c>
      <c r="L768" s="83" t="e">
        <f>Worksheets!$X$24*(K768-0.5)</f>
        <v>#VALUE!</v>
      </c>
      <c r="M768" s="90" t="e">
        <f>IF(Worksheets!$AA$24&gt;=K768,Worksheets!$L$45*Worksheets!$AD$29*(1-Worksheets!$AD$29)^('Yield Calculations'!K768-1),0)</f>
        <v>#VALUE!</v>
      </c>
      <c r="N768" s="90" t="e">
        <f>IF(Worksheets!$AA$24&gt;=K768,(Worksheets!$L$45-SUM($N$7:N767))*(((2*Worksheets!$L$44*(1-Worksheets!$L$44)*Worksheets!$AD$29)+(Worksheets!$L$44^2*Worksheets!$AD$29^2))/Worksheets!$L$45),0)</f>
        <v>#VALUE!</v>
      </c>
      <c r="O768" s="90" t="e">
        <f>IF(Worksheets!$AA$24&gt;=K768,(Worksheets!$L$45-SUM($O$7:O767))*((Worksheets!$L$44^3*Worksheets!$AD$29^3+3*Worksheets!$L$44^2*(1-Worksheets!$L$44)*Worksheets!$AD$29^2+3*Worksheets!$L$44*(1-Worksheets!$L$44)^2*Worksheets!$AD$29)/Worksheets!$L$45),0)</f>
        <v>#VALUE!</v>
      </c>
      <c r="P768" s="90" t="e">
        <f>IF(Worksheets!$AA$24&gt;=K768,(Worksheets!$L$45-SUM($P$7:P767))*((Worksheets!$L$44^4*Worksheets!$AD$29^4+4*Worksheets!$L$44^3*(1-Worksheets!$L$44)*Worksheets!$AD$29^3+6*Worksheets!$L$44^2*(1-Worksheets!$L$44)^2*Worksheets!$AD$29^2+4*Worksheets!$L$44*(1-Worksheets!$L$44^3)*Worksheets!$AD$29)/Worksheets!$L$45),0)</f>
        <v>#VALUE!</v>
      </c>
      <c r="Q768" s="90" t="str">
        <f>IF(Worksheets!$I$45='Yield Calculations'!$M$4,'Yield Calculations'!L768*'Yield Calculations'!M768,IF(Worksheets!$I$45='Yield Calculations'!$N$4,'Yield Calculations'!L768*'Yield Calculations'!N768,IF(Worksheets!$I$45='Yield Calculations'!$O$4,'Yield Calculations'!L768*'Yield Calculations'!O768,IF(Worksheets!$I$45='Yield Calculations'!$P$4,'Yield Calculations'!L768*'Yield Calculations'!P768,"Too Many Lanes"))))</f>
        <v>Too Many Lanes</v>
      </c>
      <c r="R768" s="90" t="str">
        <f>IF(Worksheets!$I$45='Yield Calculations'!$M$4,'Yield Calculations'!M768,IF(Worksheets!$I$45='Yield Calculations'!$N$4,'Yield Calculations'!N768,IF(Worksheets!$I$45='Yield Calculations'!$O$4,'Yield Calculations'!O768,IF(Worksheets!$I$45='Yield Calculations'!$P$4,'Yield Calculations'!P768,"Too Many Lanes"))))</f>
        <v>Too Many Lanes</v>
      </c>
    </row>
    <row r="769" spans="1:18">
      <c r="A769" s="83">
        <f t="shared" si="11"/>
        <v>762</v>
      </c>
      <c r="B769" s="83" t="e">
        <f>Worksheets!$S$24*(A769-0.5)</f>
        <v>#VALUE!</v>
      </c>
      <c r="C769" s="90" t="e">
        <f>IF(Worksheets!$V$24&gt;=A769,Worksheets!$G$45*Worksheets!$AD$29*(1-Worksheets!$AD$29)^('Yield Calculations'!A769-1),0)</f>
        <v>#VALUE!</v>
      </c>
      <c r="D769" s="90" t="e">
        <f>IF(Worksheets!$V$24&gt;=A769,(Worksheets!$G$45-SUM($D$7:D768))*(((2*Worksheets!$G$44*(1-Worksheets!$G$44)*Worksheets!$AD$29)+(Worksheets!$G$44^2*Worksheets!$AD$29^2))/Worksheets!$G$45),0)</f>
        <v>#VALUE!</v>
      </c>
      <c r="E769" s="90" t="e">
        <f>IF(Worksheets!$V$24&gt;=A769,(Worksheets!$G$45-SUM($E$7:E768))*((Worksheets!$G$44^3*Worksheets!$AD$29^3+3*Worksheets!$G$44^2*(1-Worksheets!$G$44)*Worksheets!$AD$29^2+3*Worksheets!$G$44*(1-Worksheets!$G$44)^2*Worksheets!$AD$29)/Worksheets!$G$45),0)</f>
        <v>#VALUE!</v>
      </c>
      <c r="F769" s="90" t="e">
        <f>IF(Worksheets!$V$24&gt;=A769,(Worksheets!$G$45-SUM($F$7:F768))*((Worksheets!$G$44^4*Worksheets!$AD$29^4+4*Worksheets!$G$44^3*(1-Worksheets!$G$44)*Worksheets!$AD$29^3+6*Worksheets!$G$44^2*(1-Worksheets!$G$44)^2*Worksheets!$AD$29^2+4*Worksheets!$G$44*(1-Worksheets!$G$44^3)*Worksheets!$AD$29)/Worksheets!$G$45),0)</f>
        <v>#VALUE!</v>
      </c>
      <c r="G769" s="90" t="str">
        <f>IF(Worksheets!$D$45='Yield Calculations'!$C$4,'Yield Calculations'!B769*'Yield Calculations'!C769,IF(Worksheets!$D$45='Yield Calculations'!$D$4,'Yield Calculations'!B769*'Yield Calculations'!D769,IF(Worksheets!$D$45='Yield Calculations'!$E$4,'Yield Calculations'!B769*'Yield Calculations'!E769,IF(Worksheets!$D$45='Yield Calculations'!$F$4,'Yield Calculations'!B769*'Yield Calculations'!F769,"Too Many Lanes"))))</f>
        <v>Too Many Lanes</v>
      </c>
      <c r="H769" s="90" t="str">
        <f>IF(Worksheets!$D$45='Yield Calculations'!$C$4,'Yield Calculations'!C769,IF(Worksheets!$D$45='Yield Calculations'!$D$4,'Yield Calculations'!D769,IF(Worksheets!$D$45='Yield Calculations'!$E$4,'Yield Calculations'!E769,IF(Worksheets!$D$45='Yield Calculations'!$F$4,'Yield Calculations'!F769,"Too Many Lanes"))))</f>
        <v>Too Many Lanes</v>
      </c>
      <c r="K769" s="83">
        <v>762</v>
      </c>
      <c r="L769" s="83" t="e">
        <f>Worksheets!$X$24*(K769-0.5)</f>
        <v>#VALUE!</v>
      </c>
      <c r="M769" s="90" t="e">
        <f>IF(Worksheets!$AA$24&gt;=K769,Worksheets!$L$45*Worksheets!$AD$29*(1-Worksheets!$AD$29)^('Yield Calculations'!K769-1),0)</f>
        <v>#VALUE!</v>
      </c>
      <c r="N769" s="90" t="e">
        <f>IF(Worksheets!$AA$24&gt;=K769,(Worksheets!$L$45-SUM($N$7:N768))*(((2*Worksheets!$L$44*(1-Worksheets!$L$44)*Worksheets!$AD$29)+(Worksheets!$L$44^2*Worksheets!$AD$29^2))/Worksheets!$L$45),0)</f>
        <v>#VALUE!</v>
      </c>
      <c r="O769" s="90" t="e">
        <f>IF(Worksheets!$AA$24&gt;=K769,(Worksheets!$L$45-SUM($O$7:O768))*((Worksheets!$L$44^3*Worksheets!$AD$29^3+3*Worksheets!$L$44^2*(1-Worksheets!$L$44)*Worksheets!$AD$29^2+3*Worksheets!$L$44*(1-Worksheets!$L$44)^2*Worksheets!$AD$29)/Worksheets!$L$45),0)</f>
        <v>#VALUE!</v>
      </c>
      <c r="P769" s="90" t="e">
        <f>IF(Worksheets!$AA$24&gt;=K769,(Worksheets!$L$45-SUM($P$7:P768))*((Worksheets!$L$44^4*Worksheets!$AD$29^4+4*Worksheets!$L$44^3*(1-Worksheets!$L$44)*Worksheets!$AD$29^3+6*Worksheets!$L$44^2*(1-Worksheets!$L$44)^2*Worksheets!$AD$29^2+4*Worksheets!$L$44*(1-Worksheets!$L$44^3)*Worksheets!$AD$29)/Worksheets!$L$45),0)</f>
        <v>#VALUE!</v>
      </c>
      <c r="Q769" s="90" t="str">
        <f>IF(Worksheets!$I$45='Yield Calculations'!$M$4,'Yield Calculations'!L769*'Yield Calculations'!M769,IF(Worksheets!$I$45='Yield Calculations'!$N$4,'Yield Calculations'!L769*'Yield Calculations'!N769,IF(Worksheets!$I$45='Yield Calculations'!$O$4,'Yield Calculations'!L769*'Yield Calculations'!O769,IF(Worksheets!$I$45='Yield Calculations'!$P$4,'Yield Calculations'!L769*'Yield Calculations'!P769,"Too Many Lanes"))))</f>
        <v>Too Many Lanes</v>
      </c>
      <c r="R769" s="90" t="str">
        <f>IF(Worksheets!$I$45='Yield Calculations'!$M$4,'Yield Calculations'!M769,IF(Worksheets!$I$45='Yield Calculations'!$N$4,'Yield Calculations'!N769,IF(Worksheets!$I$45='Yield Calculations'!$O$4,'Yield Calculations'!O769,IF(Worksheets!$I$45='Yield Calculations'!$P$4,'Yield Calculations'!P769,"Too Many Lanes"))))</f>
        <v>Too Many Lanes</v>
      </c>
    </row>
    <row r="770" spans="1:18">
      <c r="A770" s="83">
        <f t="shared" si="11"/>
        <v>763</v>
      </c>
      <c r="B770" s="83" t="e">
        <f>Worksheets!$S$24*(A770-0.5)</f>
        <v>#VALUE!</v>
      </c>
      <c r="C770" s="90" t="e">
        <f>IF(Worksheets!$V$24&gt;=A770,Worksheets!$G$45*Worksheets!$AD$29*(1-Worksheets!$AD$29)^('Yield Calculations'!A770-1),0)</f>
        <v>#VALUE!</v>
      </c>
      <c r="D770" s="90" t="e">
        <f>IF(Worksheets!$V$24&gt;=A770,(Worksheets!$G$45-SUM($D$7:D769))*(((2*Worksheets!$G$44*(1-Worksheets!$G$44)*Worksheets!$AD$29)+(Worksheets!$G$44^2*Worksheets!$AD$29^2))/Worksheets!$G$45),0)</f>
        <v>#VALUE!</v>
      </c>
      <c r="E770" s="90" t="e">
        <f>IF(Worksheets!$V$24&gt;=A770,(Worksheets!$G$45-SUM($E$7:E769))*((Worksheets!$G$44^3*Worksheets!$AD$29^3+3*Worksheets!$G$44^2*(1-Worksheets!$G$44)*Worksheets!$AD$29^2+3*Worksheets!$G$44*(1-Worksheets!$G$44)^2*Worksheets!$AD$29)/Worksheets!$G$45),0)</f>
        <v>#VALUE!</v>
      </c>
      <c r="F770" s="90" t="e">
        <f>IF(Worksheets!$V$24&gt;=A770,(Worksheets!$G$45-SUM($F$7:F769))*((Worksheets!$G$44^4*Worksheets!$AD$29^4+4*Worksheets!$G$44^3*(1-Worksheets!$G$44)*Worksheets!$AD$29^3+6*Worksheets!$G$44^2*(1-Worksheets!$G$44)^2*Worksheets!$AD$29^2+4*Worksheets!$G$44*(1-Worksheets!$G$44^3)*Worksheets!$AD$29)/Worksheets!$G$45),0)</f>
        <v>#VALUE!</v>
      </c>
      <c r="G770" s="90" t="str">
        <f>IF(Worksheets!$D$45='Yield Calculations'!$C$4,'Yield Calculations'!B770*'Yield Calculations'!C770,IF(Worksheets!$D$45='Yield Calculations'!$D$4,'Yield Calculations'!B770*'Yield Calculations'!D770,IF(Worksheets!$D$45='Yield Calculations'!$E$4,'Yield Calculations'!B770*'Yield Calculations'!E770,IF(Worksheets!$D$45='Yield Calculations'!$F$4,'Yield Calculations'!B770*'Yield Calculations'!F770,"Too Many Lanes"))))</f>
        <v>Too Many Lanes</v>
      </c>
      <c r="H770" s="90" t="str">
        <f>IF(Worksheets!$D$45='Yield Calculations'!$C$4,'Yield Calculations'!C770,IF(Worksheets!$D$45='Yield Calculations'!$D$4,'Yield Calculations'!D770,IF(Worksheets!$D$45='Yield Calculations'!$E$4,'Yield Calculations'!E770,IF(Worksheets!$D$45='Yield Calculations'!$F$4,'Yield Calculations'!F770,"Too Many Lanes"))))</f>
        <v>Too Many Lanes</v>
      </c>
      <c r="K770" s="83">
        <v>763</v>
      </c>
      <c r="L770" s="83" t="e">
        <f>Worksheets!$X$24*(K770-0.5)</f>
        <v>#VALUE!</v>
      </c>
      <c r="M770" s="90" t="e">
        <f>IF(Worksheets!$AA$24&gt;=K770,Worksheets!$L$45*Worksheets!$AD$29*(1-Worksheets!$AD$29)^('Yield Calculations'!K770-1),0)</f>
        <v>#VALUE!</v>
      </c>
      <c r="N770" s="90" t="e">
        <f>IF(Worksheets!$AA$24&gt;=K770,(Worksheets!$L$45-SUM($N$7:N769))*(((2*Worksheets!$L$44*(1-Worksheets!$L$44)*Worksheets!$AD$29)+(Worksheets!$L$44^2*Worksheets!$AD$29^2))/Worksheets!$L$45),0)</f>
        <v>#VALUE!</v>
      </c>
      <c r="O770" s="90" t="e">
        <f>IF(Worksheets!$AA$24&gt;=K770,(Worksheets!$L$45-SUM($O$7:O769))*((Worksheets!$L$44^3*Worksheets!$AD$29^3+3*Worksheets!$L$44^2*(1-Worksheets!$L$44)*Worksheets!$AD$29^2+3*Worksheets!$L$44*(1-Worksheets!$L$44)^2*Worksheets!$AD$29)/Worksheets!$L$45),0)</f>
        <v>#VALUE!</v>
      </c>
      <c r="P770" s="90" t="e">
        <f>IF(Worksheets!$AA$24&gt;=K770,(Worksheets!$L$45-SUM($P$7:P769))*((Worksheets!$L$44^4*Worksheets!$AD$29^4+4*Worksheets!$L$44^3*(1-Worksheets!$L$44)*Worksheets!$AD$29^3+6*Worksheets!$L$44^2*(1-Worksheets!$L$44)^2*Worksheets!$AD$29^2+4*Worksheets!$L$44*(1-Worksheets!$L$44^3)*Worksheets!$AD$29)/Worksheets!$L$45),0)</f>
        <v>#VALUE!</v>
      </c>
      <c r="Q770" s="90" t="str">
        <f>IF(Worksheets!$I$45='Yield Calculations'!$M$4,'Yield Calculations'!L770*'Yield Calculations'!M770,IF(Worksheets!$I$45='Yield Calculations'!$N$4,'Yield Calculations'!L770*'Yield Calculations'!N770,IF(Worksheets!$I$45='Yield Calculations'!$O$4,'Yield Calculations'!L770*'Yield Calculations'!O770,IF(Worksheets!$I$45='Yield Calculations'!$P$4,'Yield Calculations'!L770*'Yield Calculations'!P770,"Too Many Lanes"))))</f>
        <v>Too Many Lanes</v>
      </c>
      <c r="R770" s="90" t="str">
        <f>IF(Worksheets!$I$45='Yield Calculations'!$M$4,'Yield Calculations'!M770,IF(Worksheets!$I$45='Yield Calculations'!$N$4,'Yield Calculations'!N770,IF(Worksheets!$I$45='Yield Calculations'!$O$4,'Yield Calculations'!O770,IF(Worksheets!$I$45='Yield Calculations'!$P$4,'Yield Calculations'!P770,"Too Many Lanes"))))</f>
        <v>Too Many Lanes</v>
      </c>
    </row>
    <row r="771" spans="1:18">
      <c r="A771" s="83">
        <f t="shared" si="11"/>
        <v>764</v>
      </c>
      <c r="B771" s="83" t="e">
        <f>Worksheets!$S$24*(A771-0.5)</f>
        <v>#VALUE!</v>
      </c>
      <c r="C771" s="90" t="e">
        <f>IF(Worksheets!$V$24&gt;=A771,Worksheets!$G$45*Worksheets!$AD$29*(1-Worksheets!$AD$29)^('Yield Calculations'!A771-1),0)</f>
        <v>#VALUE!</v>
      </c>
      <c r="D771" s="90" t="e">
        <f>IF(Worksheets!$V$24&gt;=A771,(Worksheets!$G$45-SUM($D$7:D770))*(((2*Worksheets!$G$44*(1-Worksheets!$G$44)*Worksheets!$AD$29)+(Worksheets!$G$44^2*Worksheets!$AD$29^2))/Worksheets!$G$45),0)</f>
        <v>#VALUE!</v>
      </c>
      <c r="E771" s="90" t="e">
        <f>IF(Worksheets!$V$24&gt;=A771,(Worksheets!$G$45-SUM($E$7:E770))*((Worksheets!$G$44^3*Worksheets!$AD$29^3+3*Worksheets!$G$44^2*(1-Worksheets!$G$44)*Worksheets!$AD$29^2+3*Worksheets!$G$44*(1-Worksheets!$G$44)^2*Worksheets!$AD$29)/Worksheets!$G$45),0)</f>
        <v>#VALUE!</v>
      </c>
      <c r="F771" s="90" t="e">
        <f>IF(Worksheets!$V$24&gt;=A771,(Worksheets!$G$45-SUM($F$7:F770))*((Worksheets!$G$44^4*Worksheets!$AD$29^4+4*Worksheets!$G$44^3*(1-Worksheets!$G$44)*Worksheets!$AD$29^3+6*Worksheets!$G$44^2*(1-Worksheets!$G$44)^2*Worksheets!$AD$29^2+4*Worksheets!$G$44*(1-Worksheets!$G$44^3)*Worksheets!$AD$29)/Worksheets!$G$45),0)</f>
        <v>#VALUE!</v>
      </c>
      <c r="G771" s="90" t="str">
        <f>IF(Worksheets!$D$45='Yield Calculations'!$C$4,'Yield Calculations'!B771*'Yield Calculations'!C771,IF(Worksheets!$D$45='Yield Calculations'!$D$4,'Yield Calculations'!B771*'Yield Calculations'!D771,IF(Worksheets!$D$45='Yield Calculations'!$E$4,'Yield Calculations'!B771*'Yield Calculations'!E771,IF(Worksheets!$D$45='Yield Calculations'!$F$4,'Yield Calculations'!B771*'Yield Calculations'!F771,"Too Many Lanes"))))</f>
        <v>Too Many Lanes</v>
      </c>
      <c r="H771" s="90" t="str">
        <f>IF(Worksheets!$D$45='Yield Calculations'!$C$4,'Yield Calculations'!C771,IF(Worksheets!$D$45='Yield Calculations'!$D$4,'Yield Calculations'!D771,IF(Worksheets!$D$45='Yield Calculations'!$E$4,'Yield Calculations'!E771,IF(Worksheets!$D$45='Yield Calculations'!$F$4,'Yield Calculations'!F771,"Too Many Lanes"))))</f>
        <v>Too Many Lanes</v>
      </c>
      <c r="K771" s="83">
        <v>764</v>
      </c>
      <c r="L771" s="83" t="e">
        <f>Worksheets!$X$24*(K771-0.5)</f>
        <v>#VALUE!</v>
      </c>
      <c r="M771" s="90" t="e">
        <f>IF(Worksheets!$AA$24&gt;=K771,Worksheets!$L$45*Worksheets!$AD$29*(1-Worksheets!$AD$29)^('Yield Calculations'!K771-1),0)</f>
        <v>#VALUE!</v>
      </c>
      <c r="N771" s="90" t="e">
        <f>IF(Worksheets!$AA$24&gt;=K771,(Worksheets!$L$45-SUM($N$7:N770))*(((2*Worksheets!$L$44*(1-Worksheets!$L$44)*Worksheets!$AD$29)+(Worksheets!$L$44^2*Worksheets!$AD$29^2))/Worksheets!$L$45),0)</f>
        <v>#VALUE!</v>
      </c>
      <c r="O771" s="90" t="e">
        <f>IF(Worksheets!$AA$24&gt;=K771,(Worksheets!$L$45-SUM($O$7:O770))*((Worksheets!$L$44^3*Worksheets!$AD$29^3+3*Worksheets!$L$44^2*(1-Worksheets!$L$44)*Worksheets!$AD$29^2+3*Worksheets!$L$44*(1-Worksheets!$L$44)^2*Worksheets!$AD$29)/Worksheets!$L$45),0)</f>
        <v>#VALUE!</v>
      </c>
      <c r="P771" s="90" t="e">
        <f>IF(Worksheets!$AA$24&gt;=K771,(Worksheets!$L$45-SUM($P$7:P770))*((Worksheets!$L$44^4*Worksheets!$AD$29^4+4*Worksheets!$L$44^3*(1-Worksheets!$L$44)*Worksheets!$AD$29^3+6*Worksheets!$L$44^2*(1-Worksheets!$L$44)^2*Worksheets!$AD$29^2+4*Worksheets!$L$44*(1-Worksheets!$L$44^3)*Worksheets!$AD$29)/Worksheets!$L$45),0)</f>
        <v>#VALUE!</v>
      </c>
      <c r="Q771" s="90" t="str">
        <f>IF(Worksheets!$I$45='Yield Calculations'!$M$4,'Yield Calculations'!L771*'Yield Calculations'!M771,IF(Worksheets!$I$45='Yield Calculations'!$N$4,'Yield Calculations'!L771*'Yield Calculations'!N771,IF(Worksheets!$I$45='Yield Calculations'!$O$4,'Yield Calculations'!L771*'Yield Calculations'!O771,IF(Worksheets!$I$45='Yield Calculations'!$P$4,'Yield Calculations'!L771*'Yield Calculations'!P771,"Too Many Lanes"))))</f>
        <v>Too Many Lanes</v>
      </c>
      <c r="R771" s="90" t="str">
        <f>IF(Worksheets!$I$45='Yield Calculations'!$M$4,'Yield Calculations'!M771,IF(Worksheets!$I$45='Yield Calculations'!$N$4,'Yield Calculations'!N771,IF(Worksheets!$I$45='Yield Calculations'!$O$4,'Yield Calculations'!O771,IF(Worksheets!$I$45='Yield Calculations'!$P$4,'Yield Calculations'!P771,"Too Many Lanes"))))</f>
        <v>Too Many Lanes</v>
      </c>
    </row>
    <row r="772" spans="1:18">
      <c r="A772" s="83">
        <f t="shared" si="11"/>
        <v>765</v>
      </c>
      <c r="B772" s="83" t="e">
        <f>Worksheets!$S$24*(A772-0.5)</f>
        <v>#VALUE!</v>
      </c>
      <c r="C772" s="90" t="e">
        <f>IF(Worksheets!$V$24&gt;=A772,Worksheets!$G$45*Worksheets!$AD$29*(1-Worksheets!$AD$29)^('Yield Calculations'!A772-1),0)</f>
        <v>#VALUE!</v>
      </c>
      <c r="D772" s="90" t="e">
        <f>IF(Worksheets!$V$24&gt;=A772,(Worksheets!$G$45-SUM($D$7:D771))*(((2*Worksheets!$G$44*(1-Worksheets!$G$44)*Worksheets!$AD$29)+(Worksheets!$G$44^2*Worksheets!$AD$29^2))/Worksheets!$G$45),0)</f>
        <v>#VALUE!</v>
      </c>
      <c r="E772" s="90" t="e">
        <f>IF(Worksheets!$V$24&gt;=A772,(Worksheets!$G$45-SUM($E$7:E771))*((Worksheets!$G$44^3*Worksheets!$AD$29^3+3*Worksheets!$G$44^2*(1-Worksheets!$G$44)*Worksheets!$AD$29^2+3*Worksheets!$G$44*(1-Worksheets!$G$44)^2*Worksheets!$AD$29)/Worksheets!$G$45),0)</f>
        <v>#VALUE!</v>
      </c>
      <c r="F772" s="90" t="e">
        <f>IF(Worksheets!$V$24&gt;=A772,(Worksheets!$G$45-SUM($F$7:F771))*((Worksheets!$G$44^4*Worksheets!$AD$29^4+4*Worksheets!$G$44^3*(1-Worksheets!$G$44)*Worksheets!$AD$29^3+6*Worksheets!$G$44^2*(1-Worksheets!$G$44)^2*Worksheets!$AD$29^2+4*Worksheets!$G$44*(1-Worksheets!$G$44^3)*Worksheets!$AD$29)/Worksheets!$G$45),0)</f>
        <v>#VALUE!</v>
      </c>
      <c r="G772" s="90" t="str">
        <f>IF(Worksheets!$D$45='Yield Calculations'!$C$4,'Yield Calculations'!B772*'Yield Calculations'!C772,IF(Worksheets!$D$45='Yield Calculations'!$D$4,'Yield Calculations'!B772*'Yield Calculations'!D772,IF(Worksheets!$D$45='Yield Calculations'!$E$4,'Yield Calculations'!B772*'Yield Calculations'!E772,IF(Worksheets!$D$45='Yield Calculations'!$F$4,'Yield Calculations'!B772*'Yield Calculations'!F772,"Too Many Lanes"))))</f>
        <v>Too Many Lanes</v>
      </c>
      <c r="H772" s="90" t="str">
        <f>IF(Worksheets!$D$45='Yield Calculations'!$C$4,'Yield Calculations'!C772,IF(Worksheets!$D$45='Yield Calculations'!$D$4,'Yield Calculations'!D772,IF(Worksheets!$D$45='Yield Calculations'!$E$4,'Yield Calculations'!E772,IF(Worksheets!$D$45='Yield Calculations'!$F$4,'Yield Calculations'!F772,"Too Many Lanes"))))</f>
        <v>Too Many Lanes</v>
      </c>
      <c r="K772" s="83">
        <v>765</v>
      </c>
      <c r="L772" s="83" t="e">
        <f>Worksheets!$X$24*(K772-0.5)</f>
        <v>#VALUE!</v>
      </c>
      <c r="M772" s="90" t="e">
        <f>IF(Worksheets!$AA$24&gt;=K772,Worksheets!$L$45*Worksheets!$AD$29*(1-Worksheets!$AD$29)^('Yield Calculations'!K772-1),0)</f>
        <v>#VALUE!</v>
      </c>
      <c r="N772" s="90" t="e">
        <f>IF(Worksheets!$AA$24&gt;=K772,(Worksheets!$L$45-SUM($N$7:N771))*(((2*Worksheets!$L$44*(1-Worksheets!$L$44)*Worksheets!$AD$29)+(Worksheets!$L$44^2*Worksheets!$AD$29^2))/Worksheets!$L$45),0)</f>
        <v>#VALUE!</v>
      </c>
      <c r="O772" s="90" t="e">
        <f>IF(Worksheets!$AA$24&gt;=K772,(Worksheets!$L$45-SUM($O$7:O771))*((Worksheets!$L$44^3*Worksheets!$AD$29^3+3*Worksheets!$L$44^2*(1-Worksheets!$L$44)*Worksheets!$AD$29^2+3*Worksheets!$L$44*(1-Worksheets!$L$44)^2*Worksheets!$AD$29)/Worksheets!$L$45),0)</f>
        <v>#VALUE!</v>
      </c>
      <c r="P772" s="90" t="e">
        <f>IF(Worksheets!$AA$24&gt;=K772,(Worksheets!$L$45-SUM($P$7:P771))*((Worksheets!$L$44^4*Worksheets!$AD$29^4+4*Worksheets!$L$44^3*(1-Worksheets!$L$44)*Worksheets!$AD$29^3+6*Worksheets!$L$44^2*(1-Worksheets!$L$44)^2*Worksheets!$AD$29^2+4*Worksheets!$L$44*(1-Worksheets!$L$44^3)*Worksheets!$AD$29)/Worksheets!$L$45),0)</f>
        <v>#VALUE!</v>
      </c>
      <c r="Q772" s="90" t="str">
        <f>IF(Worksheets!$I$45='Yield Calculations'!$M$4,'Yield Calculations'!L772*'Yield Calculations'!M772,IF(Worksheets!$I$45='Yield Calculations'!$N$4,'Yield Calculations'!L772*'Yield Calculations'!N772,IF(Worksheets!$I$45='Yield Calculations'!$O$4,'Yield Calculations'!L772*'Yield Calculations'!O772,IF(Worksheets!$I$45='Yield Calculations'!$P$4,'Yield Calculations'!L772*'Yield Calculations'!P772,"Too Many Lanes"))))</f>
        <v>Too Many Lanes</v>
      </c>
      <c r="R772" s="90" t="str">
        <f>IF(Worksheets!$I$45='Yield Calculations'!$M$4,'Yield Calculations'!M772,IF(Worksheets!$I$45='Yield Calculations'!$N$4,'Yield Calculations'!N772,IF(Worksheets!$I$45='Yield Calculations'!$O$4,'Yield Calculations'!O772,IF(Worksheets!$I$45='Yield Calculations'!$P$4,'Yield Calculations'!P772,"Too Many Lanes"))))</f>
        <v>Too Many Lanes</v>
      </c>
    </row>
    <row r="773" spans="1:18">
      <c r="A773" s="83">
        <f t="shared" si="11"/>
        <v>766</v>
      </c>
      <c r="B773" s="83" t="e">
        <f>Worksheets!$S$24*(A773-0.5)</f>
        <v>#VALUE!</v>
      </c>
      <c r="C773" s="90" t="e">
        <f>IF(Worksheets!$V$24&gt;=A773,Worksheets!$G$45*Worksheets!$AD$29*(1-Worksheets!$AD$29)^('Yield Calculations'!A773-1),0)</f>
        <v>#VALUE!</v>
      </c>
      <c r="D773" s="90" t="e">
        <f>IF(Worksheets!$V$24&gt;=A773,(Worksheets!$G$45-SUM($D$7:D772))*(((2*Worksheets!$G$44*(1-Worksheets!$G$44)*Worksheets!$AD$29)+(Worksheets!$G$44^2*Worksheets!$AD$29^2))/Worksheets!$G$45),0)</f>
        <v>#VALUE!</v>
      </c>
      <c r="E773" s="90" t="e">
        <f>IF(Worksheets!$V$24&gt;=A773,(Worksheets!$G$45-SUM($E$7:E772))*((Worksheets!$G$44^3*Worksheets!$AD$29^3+3*Worksheets!$G$44^2*(1-Worksheets!$G$44)*Worksheets!$AD$29^2+3*Worksheets!$G$44*(1-Worksheets!$G$44)^2*Worksheets!$AD$29)/Worksheets!$G$45),0)</f>
        <v>#VALUE!</v>
      </c>
      <c r="F773" s="90" t="e">
        <f>IF(Worksheets!$V$24&gt;=A773,(Worksheets!$G$45-SUM($F$7:F772))*((Worksheets!$G$44^4*Worksheets!$AD$29^4+4*Worksheets!$G$44^3*(1-Worksheets!$G$44)*Worksheets!$AD$29^3+6*Worksheets!$G$44^2*(1-Worksheets!$G$44)^2*Worksheets!$AD$29^2+4*Worksheets!$G$44*(1-Worksheets!$G$44^3)*Worksheets!$AD$29)/Worksheets!$G$45),0)</f>
        <v>#VALUE!</v>
      </c>
      <c r="G773" s="90" t="str">
        <f>IF(Worksheets!$D$45='Yield Calculations'!$C$4,'Yield Calculations'!B773*'Yield Calculations'!C773,IF(Worksheets!$D$45='Yield Calculations'!$D$4,'Yield Calculations'!B773*'Yield Calculations'!D773,IF(Worksheets!$D$45='Yield Calculations'!$E$4,'Yield Calculations'!B773*'Yield Calculations'!E773,IF(Worksheets!$D$45='Yield Calculations'!$F$4,'Yield Calculations'!B773*'Yield Calculations'!F773,"Too Many Lanes"))))</f>
        <v>Too Many Lanes</v>
      </c>
      <c r="H773" s="90" t="str">
        <f>IF(Worksheets!$D$45='Yield Calculations'!$C$4,'Yield Calculations'!C773,IF(Worksheets!$D$45='Yield Calculations'!$D$4,'Yield Calculations'!D773,IF(Worksheets!$D$45='Yield Calculations'!$E$4,'Yield Calculations'!E773,IF(Worksheets!$D$45='Yield Calculations'!$F$4,'Yield Calculations'!F773,"Too Many Lanes"))))</f>
        <v>Too Many Lanes</v>
      </c>
      <c r="K773" s="83">
        <v>766</v>
      </c>
      <c r="L773" s="83" t="e">
        <f>Worksheets!$X$24*(K773-0.5)</f>
        <v>#VALUE!</v>
      </c>
      <c r="M773" s="90" t="e">
        <f>IF(Worksheets!$AA$24&gt;=K773,Worksheets!$L$45*Worksheets!$AD$29*(1-Worksheets!$AD$29)^('Yield Calculations'!K773-1),0)</f>
        <v>#VALUE!</v>
      </c>
      <c r="N773" s="90" t="e">
        <f>IF(Worksheets!$AA$24&gt;=K773,(Worksheets!$L$45-SUM($N$7:N772))*(((2*Worksheets!$L$44*(1-Worksheets!$L$44)*Worksheets!$AD$29)+(Worksheets!$L$44^2*Worksheets!$AD$29^2))/Worksheets!$L$45),0)</f>
        <v>#VALUE!</v>
      </c>
      <c r="O773" s="90" t="e">
        <f>IF(Worksheets!$AA$24&gt;=K773,(Worksheets!$L$45-SUM($O$7:O772))*((Worksheets!$L$44^3*Worksheets!$AD$29^3+3*Worksheets!$L$44^2*(1-Worksheets!$L$44)*Worksheets!$AD$29^2+3*Worksheets!$L$44*(1-Worksheets!$L$44)^2*Worksheets!$AD$29)/Worksheets!$L$45),0)</f>
        <v>#VALUE!</v>
      </c>
      <c r="P773" s="90" t="e">
        <f>IF(Worksheets!$AA$24&gt;=K773,(Worksheets!$L$45-SUM($P$7:P772))*((Worksheets!$L$44^4*Worksheets!$AD$29^4+4*Worksheets!$L$44^3*(1-Worksheets!$L$44)*Worksheets!$AD$29^3+6*Worksheets!$L$44^2*(1-Worksheets!$L$44)^2*Worksheets!$AD$29^2+4*Worksheets!$L$44*(1-Worksheets!$L$44^3)*Worksheets!$AD$29)/Worksheets!$L$45),0)</f>
        <v>#VALUE!</v>
      </c>
      <c r="Q773" s="90" t="str">
        <f>IF(Worksheets!$I$45='Yield Calculations'!$M$4,'Yield Calculations'!L773*'Yield Calculations'!M773,IF(Worksheets!$I$45='Yield Calculations'!$N$4,'Yield Calculations'!L773*'Yield Calculations'!N773,IF(Worksheets!$I$45='Yield Calculations'!$O$4,'Yield Calculations'!L773*'Yield Calculations'!O773,IF(Worksheets!$I$45='Yield Calculations'!$P$4,'Yield Calculations'!L773*'Yield Calculations'!P773,"Too Many Lanes"))))</f>
        <v>Too Many Lanes</v>
      </c>
      <c r="R773" s="90" t="str">
        <f>IF(Worksheets!$I$45='Yield Calculations'!$M$4,'Yield Calculations'!M773,IF(Worksheets!$I$45='Yield Calculations'!$N$4,'Yield Calculations'!N773,IF(Worksheets!$I$45='Yield Calculations'!$O$4,'Yield Calculations'!O773,IF(Worksheets!$I$45='Yield Calculations'!$P$4,'Yield Calculations'!P773,"Too Many Lanes"))))</f>
        <v>Too Many Lanes</v>
      </c>
    </row>
    <row r="774" spans="1:18">
      <c r="A774" s="83">
        <f t="shared" si="11"/>
        <v>767</v>
      </c>
      <c r="B774" s="83" t="e">
        <f>Worksheets!$S$24*(A774-0.5)</f>
        <v>#VALUE!</v>
      </c>
      <c r="C774" s="90" t="e">
        <f>IF(Worksheets!$V$24&gt;=A774,Worksheets!$G$45*Worksheets!$AD$29*(1-Worksheets!$AD$29)^('Yield Calculations'!A774-1),0)</f>
        <v>#VALUE!</v>
      </c>
      <c r="D774" s="90" t="e">
        <f>IF(Worksheets!$V$24&gt;=A774,(Worksheets!$G$45-SUM($D$7:D773))*(((2*Worksheets!$G$44*(1-Worksheets!$G$44)*Worksheets!$AD$29)+(Worksheets!$G$44^2*Worksheets!$AD$29^2))/Worksheets!$G$45),0)</f>
        <v>#VALUE!</v>
      </c>
      <c r="E774" s="90" t="e">
        <f>IF(Worksheets!$V$24&gt;=A774,(Worksheets!$G$45-SUM($E$7:E773))*((Worksheets!$G$44^3*Worksheets!$AD$29^3+3*Worksheets!$G$44^2*(1-Worksheets!$G$44)*Worksheets!$AD$29^2+3*Worksheets!$G$44*(1-Worksheets!$G$44)^2*Worksheets!$AD$29)/Worksheets!$G$45),0)</f>
        <v>#VALUE!</v>
      </c>
      <c r="F774" s="90" t="e">
        <f>IF(Worksheets!$V$24&gt;=A774,(Worksheets!$G$45-SUM($F$7:F773))*((Worksheets!$G$44^4*Worksheets!$AD$29^4+4*Worksheets!$G$44^3*(1-Worksheets!$G$44)*Worksheets!$AD$29^3+6*Worksheets!$G$44^2*(1-Worksheets!$G$44)^2*Worksheets!$AD$29^2+4*Worksheets!$G$44*(1-Worksheets!$G$44^3)*Worksheets!$AD$29)/Worksheets!$G$45),0)</f>
        <v>#VALUE!</v>
      </c>
      <c r="G774" s="90" t="str">
        <f>IF(Worksheets!$D$45='Yield Calculations'!$C$4,'Yield Calculations'!B774*'Yield Calculations'!C774,IF(Worksheets!$D$45='Yield Calculations'!$D$4,'Yield Calculations'!B774*'Yield Calculations'!D774,IF(Worksheets!$D$45='Yield Calculations'!$E$4,'Yield Calculations'!B774*'Yield Calculations'!E774,IF(Worksheets!$D$45='Yield Calculations'!$F$4,'Yield Calculations'!B774*'Yield Calculations'!F774,"Too Many Lanes"))))</f>
        <v>Too Many Lanes</v>
      </c>
      <c r="H774" s="90" t="str">
        <f>IF(Worksheets!$D$45='Yield Calculations'!$C$4,'Yield Calculations'!C774,IF(Worksheets!$D$45='Yield Calculations'!$D$4,'Yield Calculations'!D774,IF(Worksheets!$D$45='Yield Calculations'!$E$4,'Yield Calculations'!E774,IF(Worksheets!$D$45='Yield Calculations'!$F$4,'Yield Calculations'!F774,"Too Many Lanes"))))</f>
        <v>Too Many Lanes</v>
      </c>
      <c r="K774" s="83">
        <v>767</v>
      </c>
      <c r="L774" s="83" t="e">
        <f>Worksheets!$X$24*(K774-0.5)</f>
        <v>#VALUE!</v>
      </c>
      <c r="M774" s="90" t="e">
        <f>IF(Worksheets!$AA$24&gt;=K774,Worksheets!$L$45*Worksheets!$AD$29*(1-Worksheets!$AD$29)^('Yield Calculations'!K774-1),0)</f>
        <v>#VALUE!</v>
      </c>
      <c r="N774" s="90" t="e">
        <f>IF(Worksheets!$AA$24&gt;=K774,(Worksheets!$L$45-SUM($N$7:N773))*(((2*Worksheets!$L$44*(1-Worksheets!$L$44)*Worksheets!$AD$29)+(Worksheets!$L$44^2*Worksheets!$AD$29^2))/Worksheets!$L$45),0)</f>
        <v>#VALUE!</v>
      </c>
      <c r="O774" s="90" t="e">
        <f>IF(Worksheets!$AA$24&gt;=K774,(Worksheets!$L$45-SUM($O$7:O773))*((Worksheets!$L$44^3*Worksheets!$AD$29^3+3*Worksheets!$L$44^2*(1-Worksheets!$L$44)*Worksheets!$AD$29^2+3*Worksheets!$L$44*(1-Worksheets!$L$44)^2*Worksheets!$AD$29)/Worksheets!$L$45),0)</f>
        <v>#VALUE!</v>
      </c>
      <c r="P774" s="90" t="e">
        <f>IF(Worksheets!$AA$24&gt;=K774,(Worksheets!$L$45-SUM($P$7:P773))*((Worksheets!$L$44^4*Worksheets!$AD$29^4+4*Worksheets!$L$44^3*(1-Worksheets!$L$44)*Worksheets!$AD$29^3+6*Worksheets!$L$44^2*(1-Worksheets!$L$44)^2*Worksheets!$AD$29^2+4*Worksheets!$L$44*(1-Worksheets!$L$44^3)*Worksheets!$AD$29)/Worksheets!$L$45),0)</f>
        <v>#VALUE!</v>
      </c>
      <c r="Q774" s="90" t="str">
        <f>IF(Worksheets!$I$45='Yield Calculations'!$M$4,'Yield Calculations'!L774*'Yield Calculations'!M774,IF(Worksheets!$I$45='Yield Calculations'!$N$4,'Yield Calculations'!L774*'Yield Calculations'!N774,IF(Worksheets!$I$45='Yield Calculations'!$O$4,'Yield Calculations'!L774*'Yield Calculations'!O774,IF(Worksheets!$I$45='Yield Calculations'!$P$4,'Yield Calculations'!L774*'Yield Calculations'!P774,"Too Many Lanes"))))</f>
        <v>Too Many Lanes</v>
      </c>
      <c r="R774" s="90" t="str">
        <f>IF(Worksheets!$I$45='Yield Calculations'!$M$4,'Yield Calculations'!M774,IF(Worksheets!$I$45='Yield Calculations'!$N$4,'Yield Calculations'!N774,IF(Worksheets!$I$45='Yield Calculations'!$O$4,'Yield Calculations'!O774,IF(Worksheets!$I$45='Yield Calculations'!$P$4,'Yield Calculations'!P774,"Too Many Lanes"))))</f>
        <v>Too Many Lanes</v>
      </c>
    </row>
    <row r="775" spans="1:18">
      <c r="A775" s="83">
        <f t="shared" si="11"/>
        <v>768</v>
      </c>
      <c r="B775" s="83" t="e">
        <f>Worksheets!$S$24*(A775-0.5)</f>
        <v>#VALUE!</v>
      </c>
      <c r="C775" s="90" t="e">
        <f>IF(Worksheets!$V$24&gt;=A775,Worksheets!$G$45*Worksheets!$AD$29*(1-Worksheets!$AD$29)^('Yield Calculations'!A775-1),0)</f>
        <v>#VALUE!</v>
      </c>
      <c r="D775" s="90" t="e">
        <f>IF(Worksheets!$V$24&gt;=A775,(Worksheets!$G$45-SUM($D$7:D774))*(((2*Worksheets!$G$44*(1-Worksheets!$G$44)*Worksheets!$AD$29)+(Worksheets!$G$44^2*Worksheets!$AD$29^2))/Worksheets!$G$45),0)</f>
        <v>#VALUE!</v>
      </c>
      <c r="E775" s="90" t="e">
        <f>IF(Worksheets!$V$24&gt;=A775,(Worksheets!$G$45-SUM($E$7:E774))*((Worksheets!$G$44^3*Worksheets!$AD$29^3+3*Worksheets!$G$44^2*(1-Worksheets!$G$44)*Worksheets!$AD$29^2+3*Worksheets!$G$44*(1-Worksheets!$G$44)^2*Worksheets!$AD$29)/Worksheets!$G$45),0)</f>
        <v>#VALUE!</v>
      </c>
      <c r="F775" s="90" t="e">
        <f>IF(Worksheets!$V$24&gt;=A775,(Worksheets!$G$45-SUM($F$7:F774))*((Worksheets!$G$44^4*Worksheets!$AD$29^4+4*Worksheets!$G$44^3*(1-Worksheets!$G$44)*Worksheets!$AD$29^3+6*Worksheets!$G$44^2*(1-Worksheets!$G$44)^2*Worksheets!$AD$29^2+4*Worksheets!$G$44*(1-Worksheets!$G$44^3)*Worksheets!$AD$29)/Worksheets!$G$45),0)</f>
        <v>#VALUE!</v>
      </c>
      <c r="G775" s="90" t="str">
        <f>IF(Worksheets!$D$45='Yield Calculations'!$C$4,'Yield Calculations'!B775*'Yield Calculations'!C775,IF(Worksheets!$D$45='Yield Calculations'!$D$4,'Yield Calculations'!B775*'Yield Calculations'!D775,IF(Worksheets!$D$45='Yield Calculations'!$E$4,'Yield Calculations'!B775*'Yield Calculations'!E775,IF(Worksheets!$D$45='Yield Calculations'!$F$4,'Yield Calculations'!B775*'Yield Calculations'!F775,"Too Many Lanes"))))</f>
        <v>Too Many Lanes</v>
      </c>
      <c r="H775" s="90" t="str">
        <f>IF(Worksheets!$D$45='Yield Calculations'!$C$4,'Yield Calculations'!C775,IF(Worksheets!$D$45='Yield Calculations'!$D$4,'Yield Calculations'!D775,IF(Worksheets!$D$45='Yield Calculations'!$E$4,'Yield Calculations'!E775,IF(Worksheets!$D$45='Yield Calculations'!$F$4,'Yield Calculations'!F775,"Too Many Lanes"))))</f>
        <v>Too Many Lanes</v>
      </c>
      <c r="K775" s="83">
        <v>768</v>
      </c>
      <c r="L775" s="83" t="e">
        <f>Worksheets!$X$24*(K775-0.5)</f>
        <v>#VALUE!</v>
      </c>
      <c r="M775" s="90" t="e">
        <f>IF(Worksheets!$AA$24&gt;=K775,Worksheets!$L$45*Worksheets!$AD$29*(1-Worksheets!$AD$29)^('Yield Calculations'!K775-1),0)</f>
        <v>#VALUE!</v>
      </c>
      <c r="N775" s="90" t="e">
        <f>IF(Worksheets!$AA$24&gt;=K775,(Worksheets!$L$45-SUM($N$7:N774))*(((2*Worksheets!$L$44*(1-Worksheets!$L$44)*Worksheets!$AD$29)+(Worksheets!$L$44^2*Worksheets!$AD$29^2))/Worksheets!$L$45),0)</f>
        <v>#VALUE!</v>
      </c>
      <c r="O775" s="90" t="e">
        <f>IF(Worksheets!$AA$24&gt;=K775,(Worksheets!$L$45-SUM($O$7:O774))*((Worksheets!$L$44^3*Worksheets!$AD$29^3+3*Worksheets!$L$44^2*(1-Worksheets!$L$44)*Worksheets!$AD$29^2+3*Worksheets!$L$44*(1-Worksheets!$L$44)^2*Worksheets!$AD$29)/Worksheets!$L$45),0)</f>
        <v>#VALUE!</v>
      </c>
      <c r="P775" s="90" t="e">
        <f>IF(Worksheets!$AA$24&gt;=K775,(Worksheets!$L$45-SUM($P$7:P774))*((Worksheets!$L$44^4*Worksheets!$AD$29^4+4*Worksheets!$L$44^3*(1-Worksheets!$L$44)*Worksheets!$AD$29^3+6*Worksheets!$L$44^2*(1-Worksheets!$L$44)^2*Worksheets!$AD$29^2+4*Worksheets!$L$44*(1-Worksheets!$L$44^3)*Worksheets!$AD$29)/Worksheets!$L$45),0)</f>
        <v>#VALUE!</v>
      </c>
      <c r="Q775" s="90" t="str">
        <f>IF(Worksheets!$I$45='Yield Calculations'!$M$4,'Yield Calculations'!L775*'Yield Calculations'!M775,IF(Worksheets!$I$45='Yield Calculations'!$N$4,'Yield Calculations'!L775*'Yield Calculations'!N775,IF(Worksheets!$I$45='Yield Calculations'!$O$4,'Yield Calculations'!L775*'Yield Calculations'!O775,IF(Worksheets!$I$45='Yield Calculations'!$P$4,'Yield Calculations'!L775*'Yield Calculations'!P775,"Too Many Lanes"))))</f>
        <v>Too Many Lanes</v>
      </c>
      <c r="R775" s="90" t="str">
        <f>IF(Worksheets!$I$45='Yield Calculations'!$M$4,'Yield Calculations'!M775,IF(Worksheets!$I$45='Yield Calculations'!$N$4,'Yield Calculations'!N775,IF(Worksheets!$I$45='Yield Calculations'!$O$4,'Yield Calculations'!O775,IF(Worksheets!$I$45='Yield Calculations'!$P$4,'Yield Calculations'!P775,"Too Many Lanes"))))</f>
        <v>Too Many Lanes</v>
      </c>
    </row>
    <row r="776" spans="1:18">
      <c r="A776" s="83">
        <f t="shared" si="11"/>
        <v>769</v>
      </c>
      <c r="B776" s="83" t="e">
        <f>Worksheets!$S$24*(A776-0.5)</f>
        <v>#VALUE!</v>
      </c>
      <c r="C776" s="90" t="e">
        <f>IF(Worksheets!$V$24&gt;=A776,Worksheets!$G$45*Worksheets!$AD$29*(1-Worksheets!$AD$29)^('Yield Calculations'!A776-1),0)</f>
        <v>#VALUE!</v>
      </c>
      <c r="D776" s="90" t="e">
        <f>IF(Worksheets!$V$24&gt;=A776,(Worksheets!$G$45-SUM($D$7:D775))*(((2*Worksheets!$G$44*(1-Worksheets!$G$44)*Worksheets!$AD$29)+(Worksheets!$G$44^2*Worksheets!$AD$29^2))/Worksheets!$G$45),0)</f>
        <v>#VALUE!</v>
      </c>
      <c r="E776" s="90" t="e">
        <f>IF(Worksheets!$V$24&gt;=A776,(Worksheets!$G$45-SUM($E$7:E775))*((Worksheets!$G$44^3*Worksheets!$AD$29^3+3*Worksheets!$G$44^2*(1-Worksheets!$G$44)*Worksheets!$AD$29^2+3*Worksheets!$G$44*(1-Worksheets!$G$44)^2*Worksheets!$AD$29)/Worksheets!$G$45),0)</f>
        <v>#VALUE!</v>
      </c>
      <c r="F776" s="90" t="e">
        <f>IF(Worksheets!$V$24&gt;=A776,(Worksheets!$G$45-SUM($F$7:F775))*((Worksheets!$G$44^4*Worksheets!$AD$29^4+4*Worksheets!$G$44^3*(1-Worksheets!$G$44)*Worksheets!$AD$29^3+6*Worksheets!$G$44^2*(1-Worksheets!$G$44)^2*Worksheets!$AD$29^2+4*Worksheets!$G$44*(1-Worksheets!$G$44^3)*Worksheets!$AD$29)/Worksheets!$G$45),0)</f>
        <v>#VALUE!</v>
      </c>
      <c r="G776" s="90" t="str">
        <f>IF(Worksheets!$D$45='Yield Calculations'!$C$4,'Yield Calculations'!B776*'Yield Calculations'!C776,IF(Worksheets!$D$45='Yield Calculations'!$D$4,'Yield Calculations'!B776*'Yield Calculations'!D776,IF(Worksheets!$D$45='Yield Calculations'!$E$4,'Yield Calculations'!B776*'Yield Calculations'!E776,IF(Worksheets!$D$45='Yield Calculations'!$F$4,'Yield Calculations'!B776*'Yield Calculations'!F776,"Too Many Lanes"))))</f>
        <v>Too Many Lanes</v>
      </c>
      <c r="H776" s="90" t="str">
        <f>IF(Worksheets!$D$45='Yield Calculations'!$C$4,'Yield Calculations'!C776,IF(Worksheets!$D$45='Yield Calculations'!$D$4,'Yield Calculations'!D776,IF(Worksheets!$D$45='Yield Calculations'!$E$4,'Yield Calculations'!E776,IF(Worksheets!$D$45='Yield Calculations'!$F$4,'Yield Calculations'!F776,"Too Many Lanes"))))</f>
        <v>Too Many Lanes</v>
      </c>
      <c r="K776" s="83">
        <v>769</v>
      </c>
      <c r="L776" s="83" t="e">
        <f>Worksheets!$X$24*(K776-0.5)</f>
        <v>#VALUE!</v>
      </c>
      <c r="M776" s="90" t="e">
        <f>IF(Worksheets!$AA$24&gt;=K776,Worksheets!$L$45*Worksheets!$AD$29*(1-Worksheets!$AD$29)^('Yield Calculations'!K776-1),0)</f>
        <v>#VALUE!</v>
      </c>
      <c r="N776" s="90" t="e">
        <f>IF(Worksheets!$AA$24&gt;=K776,(Worksheets!$L$45-SUM($N$7:N775))*(((2*Worksheets!$L$44*(1-Worksheets!$L$44)*Worksheets!$AD$29)+(Worksheets!$L$44^2*Worksheets!$AD$29^2))/Worksheets!$L$45),0)</f>
        <v>#VALUE!</v>
      </c>
      <c r="O776" s="90" t="e">
        <f>IF(Worksheets!$AA$24&gt;=K776,(Worksheets!$L$45-SUM($O$7:O775))*((Worksheets!$L$44^3*Worksheets!$AD$29^3+3*Worksheets!$L$44^2*(1-Worksheets!$L$44)*Worksheets!$AD$29^2+3*Worksheets!$L$44*(1-Worksheets!$L$44)^2*Worksheets!$AD$29)/Worksheets!$L$45),0)</f>
        <v>#VALUE!</v>
      </c>
      <c r="P776" s="90" t="e">
        <f>IF(Worksheets!$AA$24&gt;=K776,(Worksheets!$L$45-SUM($P$7:P775))*((Worksheets!$L$44^4*Worksheets!$AD$29^4+4*Worksheets!$L$44^3*(1-Worksheets!$L$44)*Worksheets!$AD$29^3+6*Worksheets!$L$44^2*(1-Worksheets!$L$44)^2*Worksheets!$AD$29^2+4*Worksheets!$L$44*(1-Worksheets!$L$44^3)*Worksheets!$AD$29)/Worksheets!$L$45),0)</f>
        <v>#VALUE!</v>
      </c>
      <c r="Q776" s="90" t="str">
        <f>IF(Worksheets!$I$45='Yield Calculations'!$M$4,'Yield Calculations'!L776*'Yield Calculations'!M776,IF(Worksheets!$I$45='Yield Calculations'!$N$4,'Yield Calculations'!L776*'Yield Calculations'!N776,IF(Worksheets!$I$45='Yield Calculations'!$O$4,'Yield Calculations'!L776*'Yield Calculations'!O776,IF(Worksheets!$I$45='Yield Calculations'!$P$4,'Yield Calculations'!L776*'Yield Calculations'!P776,"Too Many Lanes"))))</f>
        <v>Too Many Lanes</v>
      </c>
      <c r="R776" s="90" t="str">
        <f>IF(Worksheets!$I$45='Yield Calculations'!$M$4,'Yield Calculations'!M776,IF(Worksheets!$I$45='Yield Calculations'!$N$4,'Yield Calculations'!N776,IF(Worksheets!$I$45='Yield Calculations'!$O$4,'Yield Calculations'!O776,IF(Worksheets!$I$45='Yield Calculations'!$P$4,'Yield Calculations'!P776,"Too Many Lanes"))))</f>
        <v>Too Many Lanes</v>
      </c>
    </row>
    <row r="777" spans="1:18">
      <c r="A777" s="83">
        <f t="shared" ref="A777:A807" si="12">A776+1</f>
        <v>770</v>
      </c>
      <c r="B777" s="83" t="e">
        <f>Worksheets!$S$24*(A777-0.5)</f>
        <v>#VALUE!</v>
      </c>
      <c r="C777" s="90" t="e">
        <f>IF(Worksheets!$V$24&gt;=A777,Worksheets!$G$45*Worksheets!$AD$29*(1-Worksheets!$AD$29)^('Yield Calculations'!A777-1),0)</f>
        <v>#VALUE!</v>
      </c>
      <c r="D777" s="90" t="e">
        <f>IF(Worksheets!$V$24&gt;=A777,(Worksheets!$G$45-SUM($D$7:D776))*(((2*Worksheets!$G$44*(1-Worksheets!$G$44)*Worksheets!$AD$29)+(Worksheets!$G$44^2*Worksheets!$AD$29^2))/Worksheets!$G$45),0)</f>
        <v>#VALUE!</v>
      </c>
      <c r="E777" s="90" t="e">
        <f>IF(Worksheets!$V$24&gt;=A777,(Worksheets!$G$45-SUM($E$7:E776))*((Worksheets!$G$44^3*Worksheets!$AD$29^3+3*Worksheets!$G$44^2*(1-Worksheets!$G$44)*Worksheets!$AD$29^2+3*Worksheets!$G$44*(1-Worksheets!$G$44)^2*Worksheets!$AD$29)/Worksheets!$G$45),0)</f>
        <v>#VALUE!</v>
      </c>
      <c r="F777" s="90" t="e">
        <f>IF(Worksheets!$V$24&gt;=A777,(Worksheets!$G$45-SUM($F$7:F776))*((Worksheets!$G$44^4*Worksheets!$AD$29^4+4*Worksheets!$G$44^3*(1-Worksheets!$G$44)*Worksheets!$AD$29^3+6*Worksheets!$G$44^2*(1-Worksheets!$G$44)^2*Worksheets!$AD$29^2+4*Worksheets!$G$44*(1-Worksheets!$G$44^3)*Worksheets!$AD$29)/Worksheets!$G$45),0)</f>
        <v>#VALUE!</v>
      </c>
      <c r="G777" s="90" t="str">
        <f>IF(Worksheets!$D$45='Yield Calculations'!$C$4,'Yield Calculations'!B777*'Yield Calculations'!C777,IF(Worksheets!$D$45='Yield Calculations'!$D$4,'Yield Calculations'!B777*'Yield Calculations'!D777,IF(Worksheets!$D$45='Yield Calculations'!$E$4,'Yield Calculations'!B777*'Yield Calculations'!E777,IF(Worksheets!$D$45='Yield Calculations'!$F$4,'Yield Calculations'!B777*'Yield Calculations'!F777,"Too Many Lanes"))))</f>
        <v>Too Many Lanes</v>
      </c>
      <c r="H777" s="90" t="str">
        <f>IF(Worksheets!$D$45='Yield Calculations'!$C$4,'Yield Calculations'!C777,IF(Worksheets!$D$45='Yield Calculations'!$D$4,'Yield Calculations'!D777,IF(Worksheets!$D$45='Yield Calculations'!$E$4,'Yield Calculations'!E777,IF(Worksheets!$D$45='Yield Calculations'!$F$4,'Yield Calculations'!F777,"Too Many Lanes"))))</f>
        <v>Too Many Lanes</v>
      </c>
      <c r="K777" s="83">
        <v>770</v>
      </c>
      <c r="L777" s="83" t="e">
        <f>Worksheets!$X$24*(K777-0.5)</f>
        <v>#VALUE!</v>
      </c>
      <c r="M777" s="90" t="e">
        <f>IF(Worksheets!$AA$24&gt;=K777,Worksheets!$L$45*Worksheets!$AD$29*(1-Worksheets!$AD$29)^('Yield Calculations'!K777-1),0)</f>
        <v>#VALUE!</v>
      </c>
      <c r="N777" s="90" t="e">
        <f>IF(Worksheets!$AA$24&gt;=K777,(Worksheets!$L$45-SUM($N$7:N776))*(((2*Worksheets!$L$44*(1-Worksheets!$L$44)*Worksheets!$AD$29)+(Worksheets!$L$44^2*Worksheets!$AD$29^2))/Worksheets!$L$45),0)</f>
        <v>#VALUE!</v>
      </c>
      <c r="O777" s="90" t="e">
        <f>IF(Worksheets!$AA$24&gt;=K777,(Worksheets!$L$45-SUM($O$7:O776))*((Worksheets!$L$44^3*Worksheets!$AD$29^3+3*Worksheets!$L$44^2*(1-Worksheets!$L$44)*Worksheets!$AD$29^2+3*Worksheets!$L$44*(1-Worksheets!$L$44)^2*Worksheets!$AD$29)/Worksheets!$L$45),0)</f>
        <v>#VALUE!</v>
      </c>
      <c r="P777" s="90" t="e">
        <f>IF(Worksheets!$AA$24&gt;=K777,(Worksheets!$L$45-SUM($P$7:P776))*((Worksheets!$L$44^4*Worksheets!$AD$29^4+4*Worksheets!$L$44^3*(1-Worksheets!$L$44)*Worksheets!$AD$29^3+6*Worksheets!$L$44^2*(1-Worksheets!$L$44)^2*Worksheets!$AD$29^2+4*Worksheets!$L$44*(1-Worksheets!$L$44^3)*Worksheets!$AD$29)/Worksheets!$L$45),0)</f>
        <v>#VALUE!</v>
      </c>
      <c r="Q777" s="90" t="str">
        <f>IF(Worksheets!$I$45='Yield Calculations'!$M$4,'Yield Calculations'!L777*'Yield Calculations'!M777,IF(Worksheets!$I$45='Yield Calculations'!$N$4,'Yield Calculations'!L777*'Yield Calculations'!N777,IF(Worksheets!$I$45='Yield Calculations'!$O$4,'Yield Calculations'!L777*'Yield Calculations'!O777,IF(Worksheets!$I$45='Yield Calculations'!$P$4,'Yield Calculations'!L777*'Yield Calculations'!P777,"Too Many Lanes"))))</f>
        <v>Too Many Lanes</v>
      </c>
      <c r="R777" s="90" t="str">
        <f>IF(Worksheets!$I$45='Yield Calculations'!$M$4,'Yield Calculations'!M777,IF(Worksheets!$I$45='Yield Calculations'!$N$4,'Yield Calculations'!N777,IF(Worksheets!$I$45='Yield Calculations'!$O$4,'Yield Calculations'!O777,IF(Worksheets!$I$45='Yield Calculations'!$P$4,'Yield Calculations'!P777,"Too Many Lanes"))))</f>
        <v>Too Many Lanes</v>
      </c>
    </row>
    <row r="778" spans="1:18">
      <c r="A778" s="83">
        <f t="shared" si="12"/>
        <v>771</v>
      </c>
      <c r="B778" s="83" t="e">
        <f>Worksheets!$S$24*(A778-0.5)</f>
        <v>#VALUE!</v>
      </c>
      <c r="C778" s="90" t="e">
        <f>IF(Worksheets!$V$24&gt;=A778,Worksheets!$G$45*Worksheets!$AD$29*(1-Worksheets!$AD$29)^('Yield Calculations'!A778-1),0)</f>
        <v>#VALUE!</v>
      </c>
      <c r="D778" s="90" t="e">
        <f>IF(Worksheets!$V$24&gt;=A778,(Worksheets!$G$45-SUM($D$7:D777))*(((2*Worksheets!$G$44*(1-Worksheets!$G$44)*Worksheets!$AD$29)+(Worksheets!$G$44^2*Worksheets!$AD$29^2))/Worksheets!$G$45),0)</f>
        <v>#VALUE!</v>
      </c>
      <c r="E778" s="90" t="e">
        <f>IF(Worksheets!$V$24&gt;=A778,(Worksheets!$G$45-SUM($E$7:E777))*((Worksheets!$G$44^3*Worksheets!$AD$29^3+3*Worksheets!$G$44^2*(1-Worksheets!$G$44)*Worksheets!$AD$29^2+3*Worksheets!$G$44*(1-Worksheets!$G$44)^2*Worksheets!$AD$29)/Worksheets!$G$45),0)</f>
        <v>#VALUE!</v>
      </c>
      <c r="F778" s="90" t="e">
        <f>IF(Worksheets!$V$24&gt;=A778,(Worksheets!$G$45-SUM($F$7:F777))*((Worksheets!$G$44^4*Worksheets!$AD$29^4+4*Worksheets!$G$44^3*(1-Worksheets!$G$44)*Worksheets!$AD$29^3+6*Worksheets!$G$44^2*(1-Worksheets!$G$44)^2*Worksheets!$AD$29^2+4*Worksheets!$G$44*(1-Worksheets!$G$44^3)*Worksheets!$AD$29)/Worksheets!$G$45),0)</f>
        <v>#VALUE!</v>
      </c>
      <c r="G778" s="90" t="str">
        <f>IF(Worksheets!$D$45='Yield Calculations'!$C$4,'Yield Calculations'!B778*'Yield Calculations'!C778,IF(Worksheets!$D$45='Yield Calculations'!$D$4,'Yield Calculations'!B778*'Yield Calculations'!D778,IF(Worksheets!$D$45='Yield Calculations'!$E$4,'Yield Calculations'!B778*'Yield Calculations'!E778,IF(Worksheets!$D$45='Yield Calculations'!$F$4,'Yield Calculations'!B778*'Yield Calculations'!F778,"Too Many Lanes"))))</f>
        <v>Too Many Lanes</v>
      </c>
      <c r="H778" s="90" t="str">
        <f>IF(Worksheets!$D$45='Yield Calculations'!$C$4,'Yield Calculations'!C778,IF(Worksheets!$D$45='Yield Calculations'!$D$4,'Yield Calculations'!D778,IF(Worksheets!$D$45='Yield Calculations'!$E$4,'Yield Calculations'!E778,IF(Worksheets!$D$45='Yield Calculations'!$F$4,'Yield Calculations'!F778,"Too Many Lanes"))))</f>
        <v>Too Many Lanes</v>
      </c>
      <c r="K778" s="83">
        <v>771</v>
      </c>
      <c r="L778" s="83" t="e">
        <f>Worksheets!$X$24*(K778-0.5)</f>
        <v>#VALUE!</v>
      </c>
      <c r="M778" s="90" t="e">
        <f>IF(Worksheets!$AA$24&gt;=K778,Worksheets!$L$45*Worksheets!$AD$29*(1-Worksheets!$AD$29)^('Yield Calculations'!K778-1),0)</f>
        <v>#VALUE!</v>
      </c>
      <c r="N778" s="90" t="e">
        <f>IF(Worksheets!$AA$24&gt;=K778,(Worksheets!$L$45-SUM($N$7:N777))*(((2*Worksheets!$L$44*(1-Worksheets!$L$44)*Worksheets!$AD$29)+(Worksheets!$L$44^2*Worksheets!$AD$29^2))/Worksheets!$L$45),0)</f>
        <v>#VALUE!</v>
      </c>
      <c r="O778" s="90" t="e">
        <f>IF(Worksheets!$AA$24&gt;=K778,(Worksheets!$L$45-SUM($O$7:O777))*((Worksheets!$L$44^3*Worksheets!$AD$29^3+3*Worksheets!$L$44^2*(1-Worksheets!$L$44)*Worksheets!$AD$29^2+3*Worksheets!$L$44*(1-Worksheets!$L$44)^2*Worksheets!$AD$29)/Worksheets!$L$45),0)</f>
        <v>#VALUE!</v>
      </c>
      <c r="P778" s="90" t="e">
        <f>IF(Worksheets!$AA$24&gt;=K778,(Worksheets!$L$45-SUM($P$7:P777))*((Worksheets!$L$44^4*Worksheets!$AD$29^4+4*Worksheets!$L$44^3*(1-Worksheets!$L$44)*Worksheets!$AD$29^3+6*Worksheets!$L$44^2*(1-Worksheets!$L$44)^2*Worksheets!$AD$29^2+4*Worksheets!$L$44*(1-Worksheets!$L$44^3)*Worksheets!$AD$29)/Worksheets!$L$45),0)</f>
        <v>#VALUE!</v>
      </c>
      <c r="Q778" s="90" t="str">
        <f>IF(Worksheets!$I$45='Yield Calculations'!$M$4,'Yield Calculations'!L778*'Yield Calculations'!M778,IF(Worksheets!$I$45='Yield Calculations'!$N$4,'Yield Calculations'!L778*'Yield Calculations'!N778,IF(Worksheets!$I$45='Yield Calculations'!$O$4,'Yield Calculations'!L778*'Yield Calculations'!O778,IF(Worksheets!$I$45='Yield Calculations'!$P$4,'Yield Calculations'!L778*'Yield Calculations'!P778,"Too Many Lanes"))))</f>
        <v>Too Many Lanes</v>
      </c>
      <c r="R778" s="90" t="str">
        <f>IF(Worksheets!$I$45='Yield Calculations'!$M$4,'Yield Calculations'!M778,IF(Worksheets!$I$45='Yield Calculations'!$N$4,'Yield Calculations'!N778,IF(Worksheets!$I$45='Yield Calculations'!$O$4,'Yield Calculations'!O778,IF(Worksheets!$I$45='Yield Calculations'!$P$4,'Yield Calculations'!P778,"Too Many Lanes"))))</f>
        <v>Too Many Lanes</v>
      </c>
    </row>
    <row r="779" spans="1:18">
      <c r="A779" s="83">
        <f t="shared" si="12"/>
        <v>772</v>
      </c>
      <c r="B779" s="83" t="e">
        <f>Worksheets!$S$24*(A779-0.5)</f>
        <v>#VALUE!</v>
      </c>
      <c r="C779" s="90" t="e">
        <f>IF(Worksheets!$V$24&gt;=A779,Worksheets!$G$45*Worksheets!$AD$29*(1-Worksheets!$AD$29)^('Yield Calculations'!A779-1),0)</f>
        <v>#VALUE!</v>
      </c>
      <c r="D779" s="90" t="e">
        <f>IF(Worksheets!$V$24&gt;=A779,(Worksheets!$G$45-SUM($D$7:D778))*(((2*Worksheets!$G$44*(1-Worksheets!$G$44)*Worksheets!$AD$29)+(Worksheets!$G$44^2*Worksheets!$AD$29^2))/Worksheets!$G$45),0)</f>
        <v>#VALUE!</v>
      </c>
      <c r="E779" s="90" t="e">
        <f>IF(Worksheets!$V$24&gt;=A779,(Worksheets!$G$45-SUM($E$7:E778))*((Worksheets!$G$44^3*Worksheets!$AD$29^3+3*Worksheets!$G$44^2*(1-Worksheets!$G$44)*Worksheets!$AD$29^2+3*Worksheets!$G$44*(1-Worksheets!$G$44)^2*Worksheets!$AD$29)/Worksheets!$G$45),0)</f>
        <v>#VALUE!</v>
      </c>
      <c r="F779" s="90" t="e">
        <f>IF(Worksheets!$V$24&gt;=A779,(Worksheets!$G$45-SUM($F$7:F778))*((Worksheets!$G$44^4*Worksheets!$AD$29^4+4*Worksheets!$G$44^3*(1-Worksheets!$G$44)*Worksheets!$AD$29^3+6*Worksheets!$G$44^2*(1-Worksheets!$G$44)^2*Worksheets!$AD$29^2+4*Worksheets!$G$44*(1-Worksheets!$G$44^3)*Worksheets!$AD$29)/Worksheets!$G$45),0)</f>
        <v>#VALUE!</v>
      </c>
      <c r="G779" s="90" t="str">
        <f>IF(Worksheets!$D$45='Yield Calculations'!$C$4,'Yield Calculations'!B779*'Yield Calculations'!C779,IF(Worksheets!$D$45='Yield Calculations'!$D$4,'Yield Calculations'!B779*'Yield Calculations'!D779,IF(Worksheets!$D$45='Yield Calculations'!$E$4,'Yield Calculations'!B779*'Yield Calculations'!E779,IF(Worksheets!$D$45='Yield Calculations'!$F$4,'Yield Calculations'!B779*'Yield Calculations'!F779,"Too Many Lanes"))))</f>
        <v>Too Many Lanes</v>
      </c>
      <c r="H779" s="90" t="str">
        <f>IF(Worksheets!$D$45='Yield Calculations'!$C$4,'Yield Calculations'!C779,IF(Worksheets!$D$45='Yield Calculations'!$D$4,'Yield Calculations'!D779,IF(Worksheets!$D$45='Yield Calculations'!$E$4,'Yield Calculations'!E779,IF(Worksheets!$D$45='Yield Calculations'!$F$4,'Yield Calculations'!F779,"Too Many Lanes"))))</f>
        <v>Too Many Lanes</v>
      </c>
      <c r="K779" s="83">
        <v>772</v>
      </c>
      <c r="L779" s="83" t="e">
        <f>Worksheets!$X$24*(K779-0.5)</f>
        <v>#VALUE!</v>
      </c>
      <c r="M779" s="90" t="e">
        <f>IF(Worksheets!$AA$24&gt;=K779,Worksheets!$L$45*Worksheets!$AD$29*(1-Worksheets!$AD$29)^('Yield Calculations'!K779-1),0)</f>
        <v>#VALUE!</v>
      </c>
      <c r="N779" s="90" t="e">
        <f>IF(Worksheets!$AA$24&gt;=K779,(Worksheets!$L$45-SUM($N$7:N778))*(((2*Worksheets!$L$44*(1-Worksheets!$L$44)*Worksheets!$AD$29)+(Worksheets!$L$44^2*Worksheets!$AD$29^2))/Worksheets!$L$45),0)</f>
        <v>#VALUE!</v>
      </c>
      <c r="O779" s="90" t="e">
        <f>IF(Worksheets!$AA$24&gt;=K779,(Worksheets!$L$45-SUM($O$7:O778))*((Worksheets!$L$44^3*Worksheets!$AD$29^3+3*Worksheets!$L$44^2*(1-Worksheets!$L$44)*Worksheets!$AD$29^2+3*Worksheets!$L$44*(1-Worksheets!$L$44)^2*Worksheets!$AD$29)/Worksheets!$L$45),0)</f>
        <v>#VALUE!</v>
      </c>
      <c r="P779" s="90" t="e">
        <f>IF(Worksheets!$AA$24&gt;=K779,(Worksheets!$L$45-SUM($P$7:P778))*((Worksheets!$L$44^4*Worksheets!$AD$29^4+4*Worksheets!$L$44^3*(1-Worksheets!$L$44)*Worksheets!$AD$29^3+6*Worksheets!$L$44^2*(1-Worksheets!$L$44)^2*Worksheets!$AD$29^2+4*Worksheets!$L$44*(1-Worksheets!$L$44^3)*Worksheets!$AD$29)/Worksheets!$L$45),0)</f>
        <v>#VALUE!</v>
      </c>
      <c r="Q779" s="90" t="str">
        <f>IF(Worksheets!$I$45='Yield Calculations'!$M$4,'Yield Calculations'!L779*'Yield Calculations'!M779,IF(Worksheets!$I$45='Yield Calculations'!$N$4,'Yield Calculations'!L779*'Yield Calculations'!N779,IF(Worksheets!$I$45='Yield Calculations'!$O$4,'Yield Calculations'!L779*'Yield Calculations'!O779,IF(Worksheets!$I$45='Yield Calculations'!$P$4,'Yield Calculations'!L779*'Yield Calculations'!P779,"Too Many Lanes"))))</f>
        <v>Too Many Lanes</v>
      </c>
      <c r="R779" s="90" t="str">
        <f>IF(Worksheets!$I$45='Yield Calculations'!$M$4,'Yield Calculations'!M779,IF(Worksheets!$I$45='Yield Calculations'!$N$4,'Yield Calculations'!N779,IF(Worksheets!$I$45='Yield Calculations'!$O$4,'Yield Calculations'!O779,IF(Worksheets!$I$45='Yield Calculations'!$P$4,'Yield Calculations'!P779,"Too Many Lanes"))))</f>
        <v>Too Many Lanes</v>
      </c>
    </row>
    <row r="780" spans="1:18">
      <c r="A780" s="83">
        <f t="shared" si="12"/>
        <v>773</v>
      </c>
      <c r="B780" s="83" t="e">
        <f>Worksheets!$S$24*(A780-0.5)</f>
        <v>#VALUE!</v>
      </c>
      <c r="C780" s="90" t="e">
        <f>IF(Worksheets!$V$24&gt;=A780,Worksheets!$G$45*Worksheets!$AD$29*(1-Worksheets!$AD$29)^('Yield Calculations'!A780-1),0)</f>
        <v>#VALUE!</v>
      </c>
      <c r="D780" s="90" t="e">
        <f>IF(Worksheets!$V$24&gt;=A780,(Worksheets!$G$45-SUM($D$7:D779))*(((2*Worksheets!$G$44*(1-Worksheets!$G$44)*Worksheets!$AD$29)+(Worksheets!$G$44^2*Worksheets!$AD$29^2))/Worksheets!$G$45),0)</f>
        <v>#VALUE!</v>
      </c>
      <c r="E780" s="90" t="e">
        <f>IF(Worksheets!$V$24&gt;=A780,(Worksheets!$G$45-SUM($E$7:E779))*((Worksheets!$G$44^3*Worksheets!$AD$29^3+3*Worksheets!$G$44^2*(1-Worksheets!$G$44)*Worksheets!$AD$29^2+3*Worksheets!$G$44*(1-Worksheets!$G$44)^2*Worksheets!$AD$29)/Worksheets!$G$45),0)</f>
        <v>#VALUE!</v>
      </c>
      <c r="F780" s="90" t="e">
        <f>IF(Worksheets!$V$24&gt;=A780,(Worksheets!$G$45-SUM($F$7:F779))*((Worksheets!$G$44^4*Worksheets!$AD$29^4+4*Worksheets!$G$44^3*(1-Worksheets!$G$44)*Worksheets!$AD$29^3+6*Worksheets!$G$44^2*(1-Worksheets!$G$44)^2*Worksheets!$AD$29^2+4*Worksheets!$G$44*(1-Worksheets!$G$44^3)*Worksheets!$AD$29)/Worksheets!$G$45),0)</f>
        <v>#VALUE!</v>
      </c>
      <c r="G780" s="90" t="str">
        <f>IF(Worksheets!$D$45='Yield Calculations'!$C$4,'Yield Calculations'!B780*'Yield Calculations'!C780,IF(Worksheets!$D$45='Yield Calculations'!$D$4,'Yield Calculations'!B780*'Yield Calculations'!D780,IF(Worksheets!$D$45='Yield Calculations'!$E$4,'Yield Calculations'!B780*'Yield Calculations'!E780,IF(Worksheets!$D$45='Yield Calculations'!$F$4,'Yield Calculations'!B780*'Yield Calculations'!F780,"Too Many Lanes"))))</f>
        <v>Too Many Lanes</v>
      </c>
      <c r="H780" s="90" t="str">
        <f>IF(Worksheets!$D$45='Yield Calculations'!$C$4,'Yield Calculations'!C780,IF(Worksheets!$D$45='Yield Calculations'!$D$4,'Yield Calculations'!D780,IF(Worksheets!$D$45='Yield Calculations'!$E$4,'Yield Calculations'!E780,IF(Worksheets!$D$45='Yield Calculations'!$F$4,'Yield Calculations'!F780,"Too Many Lanes"))))</f>
        <v>Too Many Lanes</v>
      </c>
      <c r="K780" s="83">
        <v>773</v>
      </c>
      <c r="L780" s="83" t="e">
        <f>Worksheets!$X$24*(K780-0.5)</f>
        <v>#VALUE!</v>
      </c>
      <c r="M780" s="90" t="e">
        <f>IF(Worksheets!$AA$24&gt;=K780,Worksheets!$L$45*Worksheets!$AD$29*(1-Worksheets!$AD$29)^('Yield Calculations'!K780-1),0)</f>
        <v>#VALUE!</v>
      </c>
      <c r="N780" s="90" t="e">
        <f>IF(Worksheets!$AA$24&gt;=K780,(Worksheets!$L$45-SUM($N$7:N779))*(((2*Worksheets!$L$44*(1-Worksheets!$L$44)*Worksheets!$AD$29)+(Worksheets!$L$44^2*Worksheets!$AD$29^2))/Worksheets!$L$45),0)</f>
        <v>#VALUE!</v>
      </c>
      <c r="O780" s="90" t="e">
        <f>IF(Worksheets!$AA$24&gt;=K780,(Worksheets!$L$45-SUM($O$7:O779))*((Worksheets!$L$44^3*Worksheets!$AD$29^3+3*Worksheets!$L$44^2*(1-Worksheets!$L$44)*Worksheets!$AD$29^2+3*Worksheets!$L$44*(1-Worksheets!$L$44)^2*Worksheets!$AD$29)/Worksheets!$L$45),0)</f>
        <v>#VALUE!</v>
      </c>
      <c r="P780" s="90" t="e">
        <f>IF(Worksheets!$AA$24&gt;=K780,(Worksheets!$L$45-SUM($P$7:P779))*((Worksheets!$L$44^4*Worksheets!$AD$29^4+4*Worksheets!$L$44^3*(1-Worksheets!$L$44)*Worksheets!$AD$29^3+6*Worksheets!$L$44^2*(1-Worksheets!$L$44)^2*Worksheets!$AD$29^2+4*Worksheets!$L$44*(1-Worksheets!$L$44^3)*Worksheets!$AD$29)/Worksheets!$L$45),0)</f>
        <v>#VALUE!</v>
      </c>
      <c r="Q780" s="90" t="str">
        <f>IF(Worksheets!$I$45='Yield Calculations'!$M$4,'Yield Calculations'!L780*'Yield Calculations'!M780,IF(Worksheets!$I$45='Yield Calculations'!$N$4,'Yield Calculations'!L780*'Yield Calculations'!N780,IF(Worksheets!$I$45='Yield Calculations'!$O$4,'Yield Calculations'!L780*'Yield Calculations'!O780,IF(Worksheets!$I$45='Yield Calculations'!$P$4,'Yield Calculations'!L780*'Yield Calculations'!P780,"Too Many Lanes"))))</f>
        <v>Too Many Lanes</v>
      </c>
      <c r="R780" s="90" t="str">
        <f>IF(Worksheets!$I$45='Yield Calculations'!$M$4,'Yield Calculations'!M780,IF(Worksheets!$I$45='Yield Calculations'!$N$4,'Yield Calculations'!N780,IF(Worksheets!$I$45='Yield Calculations'!$O$4,'Yield Calculations'!O780,IF(Worksheets!$I$45='Yield Calculations'!$P$4,'Yield Calculations'!P780,"Too Many Lanes"))))</f>
        <v>Too Many Lanes</v>
      </c>
    </row>
    <row r="781" spans="1:18">
      <c r="A781" s="83">
        <f t="shared" si="12"/>
        <v>774</v>
      </c>
      <c r="B781" s="83" t="e">
        <f>Worksheets!$S$24*(A781-0.5)</f>
        <v>#VALUE!</v>
      </c>
      <c r="C781" s="90" t="e">
        <f>IF(Worksheets!$V$24&gt;=A781,Worksheets!$G$45*Worksheets!$AD$29*(1-Worksheets!$AD$29)^('Yield Calculations'!A781-1),0)</f>
        <v>#VALUE!</v>
      </c>
      <c r="D781" s="90" t="e">
        <f>IF(Worksheets!$V$24&gt;=A781,(Worksheets!$G$45-SUM($D$7:D780))*(((2*Worksheets!$G$44*(1-Worksheets!$G$44)*Worksheets!$AD$29)+(Worksheets!$G$44^2*Worksheets!$AD$29^2))/Worksheets!$G$45),0)</f>
        <v>#VALUE!</v>
      </c>
      <c r="E781" s="90" t="e">
        <f>IF(Worksheets!$V$24&gt;=A781,(Worksheets!$G$45-SUM($E$7:E780))*((Worksheets!$G$44^3*Worksheets!$AD$29^3+3*Worksheets!$G$44^2*(1-Worksheets!$G$44)*Worksheets!$AD$29^2+3*Worksheets!$G$44*(1-Worksheets!$G$44)^2*Worksheets!$AD$29)/Worksheets!$G$45),0)</f>
        <v>#VALUE!</v>
      </c>
      <c r="F781" s="90" t="e">
        <f>IF(Worksheets!$V$24&gt;=A781,(Worksheets!$G$45-SUM($F$7:F780))*((Worksheets!$G$44^4*Worksheets!$AD$29^4+4*Worksheets!$G$44^3*(1-Worksheets!$G$44)*Worksheets!$AD$29^3+6*Worksheets!$G$44^2*(1-Worksheets!$G$44)^2*Worksheets!$AD$29^2+4*Worksheets!$G$44*(1-Worksheets!$G$44^3)*Worksheets!$AD$29)/Worksheets!$G$45),0)</f>
        <v>#VALUE!</v>
      </c>
      <c r="G781" s="90" t="str">
        <f>IF(Worksheets!$D$45='Yield Calculations'!$C$4,'Yield Calculations'!B781*'Yield Calculations'!C781,IF(Worksheets!$D$45='Yield Calculations'!$D$4,'Yield Calculations'!B781*'Yield Calculations'!D781,IF(Worksheets!$D$45='Yield Calculations'!$E$4,'Yield Calculations'!B781*'Yield Calculations'!E781,IF(Worksheets!$D$45='Yield Calculations'!$F$4,'Yield Calculations'!B781*'Yield Calculations'!F781,"Too Many Lanes"))))</f>
        <v>Too Many Lanes</v>
      </c>
      <c r="H781" s="90" t="str">
        <f>IF(Worksheets!$D$45='Yield Calculations'!$C$4,'Yield Calculations'!C781,IF(Worksheets!$D$45='Yield Calculations'!$D$4,'Yield Calculations'!D781,IF(Worksheets!$D$45='Yield Calculations'!$E$4,'Yield Calculations'!E781,IF(Worksheets!$D$45='Yield Calculations'!$F$4,'Yield Calculations'!F781,"Too Many Lanes"))))</f>
        <v>Too Many Lanes</v>
      </c>
      <c r="K781" s="83">
        <v>774</v>
      </c>
      <c r="L781" s="83" t="e">
        <f>Worksheets!$X$24*(K781-0.5)</f>
        <v>#VALUE!</v>
      </c>
      <c r="M781" s="90" t="e">
        <f>IF(Worksheets!$AA$24&gt;=K781,Worksheets!$L$45*Worksheets!$AD$29*(1-Worksheets!$AD$29)^('Yield Calculations'!K781-1),0)</f>
        <v>#VALUE!</v>
      </c>
      <c r="N781" s="90" t="e">
        <f>IF(Worksheets!$AA$24&gt;=K781,(Worksheets!$L$45-SUM($N$7:N780))*(((2*Worksheets!$L$44*(1-Worksheets!$L$44)*Worksheets!$AD$29)+(Worksheets!$L$44^2*Worksheets!$AD$29^2))/Worksheets!$L$45),0)</f>
        <v>#VALUE!</v>
      </c>
      <c r="O781" s="90" t="e">
        <f>IF(Worksheets!$AA$24&gt;=K781,(Worksheets!$L$45-SUM($O$7:O780))*((Worksheets!$L$44^3*Worksheets!$AD$29^3+3*Worksheets!$L$44^2*(1-Worksheets!$L$44)*Worksheets!$AD$29^2+3*Worksheets!$L$44*(1-Worksheets!$L$44)^2*Worksheets!$AD$29)/Worksheets!$L$45),0)</f>
        <v>#VALUE!</v>
      </c>
      <c r="P781" s="90" t="e">
        <f>IF(Worksheets!$AA$24&gt;=K781,(Worksheets!$L$45-SUM($P$7:P780))*((Worksheets!$L$44^4*Worksheets!$AD$29^4+4*Worksheets!$L$44^3*(1-Worksheets!$L$44)*Worksheets!$AD$29^3+6*Worksheets!$L$44^2*(1-Worksheets!$L$44)^2*Worksheets!$AD$29^2+4*Worksheets!$L$44*(1-Worksheets!$L$44^3)*Worksheets!$AD$29)/Worksheets!$L$45),0)</f>
        <v>#VALUE!</v>
      </c>
      <c r="Q781" s="90" t="str">
        <f>IF(Worksheets!$I$45='Yield Calculations'!$M$4,'Yield Calculations'!L781*'Yield Calculations'!M781,IF(Worksheets!$I$45='Yield Calculations'!$N$4,'Yield Calculations'!L781*'Yield Calculations'!N781,IF(Worksheets!$I$45='Yield Calculations'!$O$4,'Yield Calculations'!L781*'Yield Calculations'!O781,IF(Worksheets!$I$45='Yield Calculations'!$P$4,'Yield Calculations'!L781*'Yield Calculations'!P781,"Too Many Lanes"))))</f>
        <v>Too Many Lanes</v>
      </c>
      <c r="R781" s="90" t="str">
        <f>IF(Worksheets!$I$45='Yield Calculations'!$M$4,'Yield Calculations'!M781,IF(Worksheets!$I$45='Yield Calculations'!$N$4,'Yield Calculations'!N781,IF(Worksheets!$I$45='Yield Calculations'!$O$4,'Yield Calculations'!O781,IF(Worksheets!$I$45='Yield Calculations'!$P$4,'Yield Calculations'!P781,"Too Many Lanes"))))</f>
        <v>Too Many Lanes</v>
      </c>
    </row>
    <row r="782" spans="1:18">
      <c r="A782" s="83">
        <f t="shared" si="12"/>
        <v>775</v>
      </c>
      <c r="B782" s="83" t="e">
        <f>Worksheets!$S$24*(A782-0.5)</f>
        <v>#VALUE!</v>
      </c>
      <c r="C782" s="90" t="e">
        <f>IF(Worksheets!$V$24&gt;=A782,Worksheets!$G$45*Worksheets!$AD$29*(1-Worksheets!$AD$29)^('Yield Calculations'!A782-1),0)</f>
        <v>#VALUE!</v>
      </c>
      <c r="D782" s="90" t="e">
        <f>IF(Worksheets!$V$24&gt;=A782,(Worksheets!$G$45-SUM($D$7:D781))*(((2*Worksheets!$G$44*(1-Worksheets!$G$44)*Worksheets!$AD$29)+(Worksheets!$G$44^2*Worksheets!$AD$29^2))/Worksheets!$G$45),0)</f>
        <v>#VALUE!</v>
      </c>
      <c r="E782" s="90" t="e">
        <f>IF(Worksheets!$V$24&gt;=A782,(Worksheets!$G$45-SUM($E$7:E781))*((Worksheets!$G$44^3*Worksheets!$AD$29^3+3*Worksheets!$G$44^2*(1-Worksheets!$G$44)*Worksheets!$AD$29^2+3*Worksheets!$G$44*(1-Worksheets!$G$44)^2*Worksheets!$AD$29)/Worksheets!$G$45),0)</f>
        <v>#VALUE!</v>
      </c>
      <c r="F782" s="90" t="e">
        <f>IF(Worksheets!$V$24&gt;=A782,(Worksheets!$G$45-SUM($F$7:F781))*((Worksheets!$G$44^4*Worksheets!$AD$29^4+4*Worksheets!$G$44^3*(1-Worksheets!$G$44)*Worksheets!$AD$29^3+6*Worksheets!$G$44^2*(1-Worksheets!$G$44)^2*Worksheets!$AD$29^2+4*Worksheets!$G$44*(1-Worksheets!$G$44^3)*Worksheets!$AD$29)/Worksheets!$G$45),0)</f>
        <v>#VALUE!</v>
      </c>
      <c r="G782" s="90" t="str">
        <f>IF(Worksheets!$D$45='Yield Calculations'!$C$4,'Yield Calculations'!B782*'Yield Calculations'!C782,IF(Worksheets!$D$45='Yield Calculations'!$D$4,'Yield Calculations'!B782*'Yield Calculations'!D782,IF(Worksheets!$D$45='Yield Calculations'!$E$4,'Yield Calculations'!B782*'Yield Calculations'!E782,IF(Worksheets!$D$45='Yield Calculations'!$F$4,'Yield Calculations'!B782*'Yield Calculations'!F782,"Too Many Lanes"))))</f>
        <v>Too Many Lanes</v>
      </c>
      <c r="H782" s="90" t="str">
        <f>IF(Worksheets!$D$45='Yield Calculations'!$C$4,'Yield Calculations'!C782,IF(Worksheets!$D$45='Yield Calculations'!$D$4,'Yield Calculations'!D782,IF(Worksheets!$D$45='Yield Calculations'!$E$4,'Yield Calculations'!E782,IF(Worksheets!$D$45='Yield Calculations'!$F$4,'Yield Calculations'!F782,"Too Many Lanes"))))</f>
        <v>Too Many Lanes</v>
      </c>
      <c r="K782" s="83">
        <v>775</v>
      </c>
      <c r="L782" s="83" t="e">
        <f>Worksheets!$X$24*(K782-0.5)</f>
        <v>#VALUE!</v>
      </c>
      <c r="M782" s="90" t="e">
        <f>IF(Worksheets!$AA$24&gt;=K782,Worksheets!$L$45*Worksheets!$AD$29*(1-Worksheets!$AD$29)^('Yield Calculations'!K782-1),0)</f>
        <v>#VALUE!</v>
      </c>
      <c r="N782" s="90" t="e">
        <f>IF(Worksheets!$AA$24&gt;=K782,(Worksheets!$L$45-SUM($N$7:N781))*(((2*Worksheets!$L$44*(1-Worksheets!$L$44)*Worksheets!$AD$29)+(Worksheets!$L$44^2*Worksheets!$AD$29^2))/Worksheets!$L$45),0)</f>
        <v>#VALUE!</v>
      </c>
      <c r="O782" s="90" t="e">
        <f>IF(Worksheets!$AA$24&gt;=K782,(Worksheets!$L$45-SUM($O$7:O781))*((Worksheets!$L$44^3*Worksheets!$AD$29^3+3*Worksheets!$L$44^2*(1-Worksheets!$L$44)*Worksheets!$AD$29^2+3*Worksheets!$L$44*(1-Worksheets!$L$44)^2*Worksheets!$AD$29)/Worksheets!$L$45),0)</f>
        <v>#VALUE!</v>
      </c>
      <c r="P782" s="90" t="e">
        <f>IF(Worksheets!$AA$24&gt;=K782,(Worksheets!$L$45-SUM($P$7:P781))*((Worksheets!$L$44^4*Worksheets!$AD$29^4+4*Worksheets!$L$44^3*(1-Worksheets!$L$44)*Worksheets!$AD$29^3+6*Worksheets!$L$44^2*(1-Worksheets!$L$44)^2*Worksheets!$AD$29^2+4*Worksheets!$L$44*(1-Worksheets!$L$44^3)*Worksheets!$AD$29)/Worksheets!$L$45),0)</f>
        <v>#VALUE!</v>
      </c>
      <c r="Q782" s="90" t="str">
        <f>IF(Worksheets!$I$45='Yield Calculations'!$M$4,'Yield Calculations'!L782*'Yield Calculations'!M782,IF(Worksheets!$I$45='Yield Calculations'!$N$4,'Yield Calculations'!L782*'Yield Calculations'!N782,IF(Worksheets!$I$45='Yield Calculations'!$O$4,'Yield Calculations'!L782*'Yield Calculations'!O782,IF(Worksheets!$I$45='Yield Calculations'!$P$4,'Yield Calculations'!L782*'Yield Calculations'!P782,"Too Many Lanes"))))</f>
        <v>Too Many Lanes</v>
      </c>
      <c r="R782" s="90" t="str">
        <f>IF(Worksheets!$I$45='Yield Calculations'!$M$4,'Yield Calculations'!M782,IF(Worksheets!$I$45='Yield Calculations'!$N$4,'Yield Calculations'!N782,IF(Worksheets!$I$45='Yield Calculations'!$O$4,'Yield Calculations'!O782,IF(Worksheets!$I$45='Yield Calculations'!$P$4,'Yield Calculations'!P782,"Too Many Lanes"))))</f>
        <v>Too Many Lanes</v>
      </c>
    </row>
    <row r="783" spans="1:18">
      <c r="A783" s="83">
        <f t="shared" si="12"/>
        <v>776</v>
      </c>
      <c r="B783" s="83" t="e">
        <f>Worksheets!$S$24*(A783-0.5)</f>
        <v>#VALUE!</v>
      </c>
      <c r="C783" s="90" t="e">
        <f>IF(Worksheets!$V$24&gt;=A783,Worksheets!$G$45*Worksheets!$AD$29*(1-Worksheets!$AD$29)^('Yield Calculations'!A783-1),0)</f>
        <v>#VALUE!</v>
      </c>
      <c r="D783" s="90" t="e">
        <f>IF(Worksheets!$V$24&gt;=A783,(Worksheets!$G$45-SUM($D$7:D782))*(((2*Worksheets!$G$44*(1-Worksheets!$G$44)*Worksheets!$AD$29)+(Worksheets!$G$44^2*Worksheets!$AD$29^2))/Worksheets!$G$45),0)</f>
        <v>#VALUE!</v>
      </c>
      <c r="E783" s="90" t="e">
        <f>IF(Worksheets!$V$24&gt;=A783,(Worksheets!$G$45-SUM($E$7:E782))*((Worksheets!$G$44^3*Worksheets!$AD$29^3+3*Worksheets!$G$44^2*(1-Worksheets!$G$44)*Worksheets!$AD$29^2+3*Worksheets!$G$44*(1-Worksheets!$G$44)^2*Worksheets!$AD$29)/Worksheets!$G$45),0)</f>
        <v>#VALUE!</v>
      </c>
      <c r="F783" s="90" t="e">
        <f>IF(Worksheets!$V$24&gt;=A783,(Worksheets!$G$45-SUM($F$7:F782))*((Worksheets!$G$44^4*Worksheets!$AD$29^4+4*Worksheets!$G$44^3*(1-Worksheets!$G$44)*Worksheets!$AD$29^3+6*Worksheets!$G$44^2*(1-Worksheets!$G$44)^2*Worksheets!$AD$29^2+4*Worksheets!$G$44*(1-Worksheets!$G$44^3)*Worksheets!$AD$29)/Worksheets!$G$45),0)</f>
        <v>#VALUE!</v>
      </c>
      <c r="G783" s="90" t="str">
        <f>IF(Worksheets!$D$45='Yield Calculations'!$C$4,'Yield Calculations'!B783*'Yield Calculations'!C783,IF(Worksheets!$D$45='Yield Calculations'!$D$4,'Yield Calculations'!B783*'Yield Calculations'!D783,IF(Worksheets!$D$45='Yield Calculations'!$E$4,'Yield Calculations'!B783*'Yield Calculations'!E783,IF(Worksheets!$D$45='Yield Calculations'!$F$4,'Yield Calculations'!B783*'Yield Calculations'!F783,"Too Many Lanes"))))</f>
        <v>Too Many Lanes</v>
      </c>
      <c r="H783" s="90" t="str">
        <f>IF(Worksheets!$D$45='Yield Calculations'!$C$4,'Yield Calculations'!C783,IF(Worksheets!$D$45='Yield Calculations'!$D$4,'Yield Calculations'!D783,IF(Worksheets!$D$45='Yield Calculations'!$E$4,'Yield Calculations'!E783,IF(Worksheets!$D$45='Yield Calculations'!$F$4,'Yield Calculations'!F783,"Too Many Lanes"))))</f>
        <v>Too Many Lanes</v>
      </c>
      <c r="K783" s="83">
        <v>776</v>
      </c>
      <c r="L783" s="83" t="e">
        <f>Worksheets!$X$24*(K783-0.5)</f>
        <v>#VALUE!</v>
      </c>
      <c r="M783" s="90" t="e">
        <f>IF(Worksheets!$AA$24&gt;=K783,Worksheets!$L$45*Worksheets!$AD$29*(1-Worksheets!$AD$29)^('Yield Calculations'!K783-1),0)</f>
        <v>#VALUE!</v>
      </c>
      <c r="N783" s="90" t="e">
        <f>IF(Worksheets!$AA$24&gt;=K783,(Worksheets!$L$45-SUM($N$7:N782))*(((2*Worksheets!$L$44*(1-Worksheets!$L$44)*Worksheets!$AD$29)+(Worksheets!$L$44^2*Worksheets!$AD$29^2))/Worksheets!$L$45),0)</f>
        <v>#VALUE!</v>
      </c>
      <c r="O783" s="90" t="e">
        <f>IF(Worksheets!$AA$24&gt;=K783,(Worksheets!$L$45-SUM($O$7:O782))*((Worksheets!$L$44^3*Worksheets!$AD$29^3+3*Worksheets!$L$44^2*(1-Worksheets!$L$44)*Worksheets!$AD$29^2+3*Worksheets!$L$44*(1-Worksheets!$L$44)^2*Worksheets!$AD$29)/Worksheets!$L$45),0)</f>
        <v>#VALUE!</v>
      </c>
      <c r="P783" s="90" t="e">
        <f>IF(Worksheets!$AA$24&gt;=K783,(Worksheets!$L$45-SUM($P$7:P782))*((Worksheets!$L$44^4*Worksheets!$AD$29^4+4*Worksheets!$L$44^3*(1-Worksheets!$L$44)*Worksheets!$AD$29^3+6*Worksheets!$L$44^2*(1-Worksheets!$L$44)^2*Worksheets!$AD$29^2+4*Worksheets!$L$44*(1-Worksheets!$L$44^3)*Worksheets!$AD$29)/Worksheets!$L$45),0)</f>
        <v>#VALUE!</v>
      </c>
      <c r="Q783" s="90" t="str">
        <f>IF(Worksheets!$I$45='Yield Calculations'!$M$4,'Yield Calculations'!L783*'Yield Calculations'!M783,IF(Worksheets!$I$45='Yield Calculations'!$N$4,'Yield Calculations'!L783*'Yield Calculations'!N783,IF(Worksheets!$I$45='Yield Calculations'!$O$4,'Yield Calculations'!L783*'Yield Calculations'!O783,IF(Worksheets!$I$45='Yield Calculations'!$P$4,'Yield Calculations'!L783*'Yield Calculations'!P783,"Too Many Lanes"))))</f>
        <v>Too Many Lanes</v>
      </c>
      <c r="R783" s="90" t="str">
        <f>IF(Worksheets!$I$45='Yield Calculations'!$M$4,'Yield Calculations'!M783,IF(Worksheets!$I$45='Yield Calculations'!$N$4,'Yield Calculations'!N783,IF(Worksheets!$I$45='Yield Calculations'!$O$4,'Yield Calculations'!O783,IF(Worksheets!$I$45='Yield Calculations'!$P$4,'Yield Calculations'!P783,"Too Many Lanes"))))</f>
        <v>Too Many Lanes</v>
      </c>
    </row>
    <row r="784" spans="1:18">
      <c r="A784" s="83">
        <f t="shared" si="12"/>
        <v>777</v>
      </c>
      <c r="B784" s="83" t="e">
        <f>Worksheets!$S$24*(A784-0.5)</f>
        <v>#VALUE!</v>
      </c>
      <c r="C784" s="90" t="e">
        <f>IF(Worksheets!$V$24&gt;=A784,Worksheets!$G$45*Worksheets!$AD$29*(1-Worksheets!$AD$29)^('Yield Calculations'!A784-1),0)</f>
        <v>#VALUE!</v>
      </c>
      <c r="D784" s="90" t="e">
        <f>IF(Worksheets!$V$24&gt;=A784,(Worksheets!$G$45-SUM($D$7:D783))*(((2*Worksheets!$G$44*(1-Worksheets!$G$44)*Worksheets!$AD$29)+(Worksheets!$G$44^2*Worksheets!$AD$29^2))/Worksheets!$G$45),0)</f>
        <v>#VALUE!</v>
      </c>
      <c r="E784" s="90" t="e">
        <f>IF(Worksheets!$V$24&gt;=A784,(Worksheets!$G$45-SUM($E$7:E783))*((Worksheets!$G$44^3*Worksheets!$AD$29^3+3*Worksheets!$G$44^2*(1-Worksheets!$G$44)*Worksheets!$AD$29^2+3*Worksheets!$G$44*(1-Worksheets!$G$44)^2*Worksheets!$AD$29)/Worksheets!$G$45),0)</f>
        <v>#VALUE!</v>
      </c>
      <c r="F784" s="90" t="e">
        <f>IF(Worksheets!$V$24&gt;=A784,(Worksheets!$G$45-SUM($F$7:F783))*((Worksheets!$G$44^4*Worksheets!$AD$29^4+4*Worksheets!$G$44^3*(1-Worksheets!$G$44)*Worksheets!$AD$29^3+6*Worksheets!$G$44^2*(1-Worksheets!$G$44)^2*Worksheets!$AD$29^2+4*Worksheets!$G$44*(1-Worksheets!$G$44^3)*Worksheets!$AD$29)/Worksheets!$G$45),0)</f>
        <v>#VALUE!</v>
      </c>
      <c r="G784" s="90" t="str">
        <f>IF(Worksheets!$D$45='Yield Calculations'!$C$4,'Yield Calculations'!B784*'Yield Calculations'!C784,IF(Worksheets!$D$45='Yield Calculations'!$D$4,'Yield Calculations'!B784*'Yield Calculations'!D784,IF(Worksheets!$D$45='Yield Calculations'!$E$4,'Yield Calculations'!B784*'Yield Calculations'!E784,IF(Worksheets!$D$45='Yield Calculations'!$F$4,'Yield Calculations'!B784*'Yield Calculations'!F784,"Too Many Lanes"))))</f>
        <v>Too Many Lanes</v>
      </c>
      <c r="H784" s="90" t="str">
        <f>IF(Worksheets!$D$45='Yield Calculations'!$C$4,'Yield Calculations'!C784,IF(Worksheets!$D$45='Yield Calculations'!$D$4,'Yield Calculations'!D784,IF(Worksheets!$D$45='Yield Calculations'!$E$4,'Yield Calculations'!E784,IF(Worksheets!$D$45='Yield Calculations'!$F$4,'Yield Calculations'!F784,"Too Many Lanes"))))</f>
        <v>Too Many Lanes</v>
      </c>
      <c r="K784" s="83">
        <v>777</v>
      </c>
      <c r="L784" s="83" t="e">
        <f>Worksheets!$X$24*(K784-0.5)</f>
        <v>#VALUE!</v>
      </c>
      <c r="M784" s="90" t="e">
        <f>IF(Worksheets!$AA$24&gt;=K784,Worksheets!$L$45*Worksheets!$AD$29*(1-Worksheets!$AD$29)^('Yield Calculations'!K784-1),0)</f>
        <v>#VALUE!</v>
      </c>
      <c r="N784" s="90" t="e">
        <f>IF(Worksheets!$AA$24&gt;=K784,(Worksheets!$L$45-SUM($N$7:N783))*(((2*Worksheets!$L$44*(1-Worksheets!$L$44)*Worksheets!$AD$29)+(Worksheets!$L$44^2*Worksheets!$AD$29^2))/Worksheets!$L$45),0)</f>
        <v>#VALUE!</v>
      </c>
      <c r="O784" s="90" t="e">
        <f>IF(Worksheets!$AA$24&gt;=K784,(Worksheets!$L$45-SUM($O$7:O783))*((Worksheets!$L$44^3*Worksheets!$AD$29^3+3*Worksheets!$L$44^2*(1-Worksheets!$L$44)*Worksheets!$AD$29^2+3*Worksheets!$L$44*(1-Worksheets!$L$44)^2*Worksheets!$AD$29)/Worksheets!$L$45),0)</f>
        <v>#VALUE!</v>
      </c>
      <c r="P784" s="90" t="e">
        <f>IF(Worksheets!$AA$24&gt;=K784,(Worksheets!$L$45-SUM($P$7:P783))*((Worksheets!$L$44^4*Worksheets!$AD$29^4+4*Worksheets!$L$44^3*(1-Worksheets!$L$44)*Worksheets!$AD$29^3+6*Worksheets!$L$44^2*(1-Worksheets!$L$44)^2*Worksheets!$AD$29^2+4*Worksheets!$L$44*(1-Worksheets!$L$44^3)*Worksheets!$AD$29)/Worksheets!$L$45),0)</f>
        <v>#VALUE!</v>
      </c>
      <c r="Q784" s="90" t="str">
        <f>IF(Worksheets!$I$45='Yield Calculations'!$M$4,'Yield Calculations'!L784*'Yield Calculations'!M784,IF(Worksheets!$I$45='Yield Calculations'!$N$4,'Yield Calculations'!L784*'Yield Calculations'!N784,IF(Worksheets!$I$45='Yield Calculations'!$O$4,'Yield Calculations'!L784*'Yield Calculations'!O784,IF(Worksheets!$I$45='Yield Calculations'!$P$4,'Yield Calculations'!L784*'Yield Calculations'!P784,"Too Many Lanes"))))</f>
        <v>Too Many Lanes</v>
      </c>
      <c r="R784" s="90" t="str">
        <f>IF(Worksheets!$I$45='Yield Calculations'!$M$4,'Yield Calculations'!M784,IF(Worksheets!$I$45='Yield Calculations'!$N$4,'Yield Calculations'!N784,IF(Worksheets!$I$45='Yield Calculations'!$O$4,'Yield Calculations'!O784,IF(Worksheets!$I$45='Yield Calculations'!$P$4,'Yield Calculations'!P784,"Too Many Lanes"))))</f>
        <v>Too Many Lanes</v>
      </c>
    </row>
    <row r="785" spans="1:18">
      <c r="A785" s="83">
        <f t="shared" si="12"/>
        <v>778</v>
      </c>
      <c r="B785" s="83" t="e">
        <f>Worksheets!$S$24*(A785-0.5)</f>
        <v>#VALUE!</v>
      </c>
      <c r="C785" s="90" t="e">
        <f>IF(Worksheets!$V$24&gt;=A785,Worksheets!$G$45*Worksheets!$AD$29*(1-Worksheets!$AD$29)^('Yield Calculations'!A785-1),0)</f>
        <v>#VALUE!</v>
      </c>
      <c r="D785" s="90" t="e">
        <f>IF(Worksheets!$V$24&gt;=A785,(Worksheets!$G$45-SUM($D$7:D784))*(((2*Worksheets!$G$44*(1-Worksheets!$G$44)*Worksheets!$AD$29)+(Worksheets!$G$44^2*Worksheets!$AD$29^2))/Worksheets!$G$45),0)</f>
        <v>#VALUE!</v>
      </c>
      <c r="E785" s="90" t="e">
        <f>IF(Worksheets!$V$24&gt;=A785,(Worksheets!$G$45-SUM($E$7:E784))*((Worksheets!$G$44^3*Worksheets!$AD$29^3+3*Worksheets!$G$44^2*(1-Worksheets!$G$44)*Worksheets!$AD$29^2+3*Worksheets!$G$44*(1-Worksheets!$G$44)^2*Worksheets!$AD$29)/Worksheets!$G$45),0)</f>
        <v>#VALUE!</v>
      </c>
      <c r="F785" s="90" t="e">
        <f>IF(Worksheets!$V$24&gt;=A785,(Worksheets!$G$45-SUM($F$7:F784))*((Worksheets!$G$44^4*Worksheets!$AD$29^4+4*Worksheets!$G$44^3*(1-Worksheets!$G$44)*Worksheets!$AD$29^3+6*Worksheets!$G$44^2*(1-Worksheets!$G$44)^2*Worksheets!$AD$29^2+4*Worksheets!$G$44*(1-Worksheets!$G$44^3)*Worksheets!$AD$29)/Worksheets!$G$45),0)</f>
        <v>#VALUE!</v>
      </c>
      <c r="G785" s="90" t="str">
        <f>IF(Worksheets!$D$45='Yield Calculations'!$C$4,'Yield Calculations'!B785*'Yield Calculations'!C785,IF(Worksheets!$D$45='Yield Calculations'!$D$4,'Yield Calculations'!B785*'Yield Calculations'!D785,IF(Worksheets!$D$45='Yield Calculations'!$E$4,'Yield Calculations'!B785*'Yield Calculations'!E785,IF(Worksheets!$D$45='Yield Calculations'!$F$4,'Yield Calculations'!B785*'Yield Calculations'!F785,"Too Many Lanes"))))</f>
        <v>Too Many Lanes</v>
      </c>
      <c r="H785" s="90" t="str">
        <f>IF(Worksheets!$D$45='Yield Calculations'!$C$4,'Yield Calculations'!C785,IF(Worksheets!$D$45='Yield Calculations'!$D$4,'Yield Calculations'!D785,IF(Worksheets!$D$45='Yield Calculations'!$E$4,'Yield Calculations'!E785,IF(Worksheets!$D$45='Yield Calculations'!$F$4,'Yield Calculations'!F785,"Too Many Lanes"))))</f>
        <v>Too Many Lanes</v>
      </c>
      <c r="K785" s="83">
        <v>778</v>
      </c>
      <c r="L785" s="83" t="e">
        <f>Worksheets!$X$24*(K785-0.5)</f>
        <v>#VALUE!</v>
      </c>
      <c r="M785" s="90" t="e">
        <f>IF(Worksheets!$AA$24&gt;=K785,Worksheets!$L$45*Worksheets!$AD$29*(1-Worksheets!$AD$29)^('Yield Calculations'!K785-1),0)</f>
        <v>#VALUE!</v>
      </c>
      <c r="N785" s="90" t="e">
        <f>IF(Worksheets!$AA$24&gt;=K785,(Worksheets!$L$45-SUM($N$7:N784))*(((2*Worksheets!$L$44*(1-Worksheets!$L$44)*Worksheets!$AD$29)+(Worksheets!$L$44^2*Worksheets!$AD$29^2))/Worksheets!$L$45),0)</f>
        <v>#VALUE!</v>
      </c>
      <c r="O785" s="90" t="e">
        <f>IF(Worksheets!$AA$24&gt;=K785,(Worksheets!$L$45-SUM($O$7:O784))*((Worksheets!$L$44^3*Worksheets!$AD$29^3+3*Worksheets!$L$44^2*(1-Worksheets!$L$44)*Worksheets!$AD$29^2+3*Worksheets!$L$44*(1-Worksheets!$L$44)^2*Worksheets!$AD$29)/Worksheets!$L$45),0)</f>
        <v>#VALUE!</v>
      </c>
      <c r="P785" s="90" t="e">
        <f>IF(Worksheets!$AA$24&gt;=K785,(Worksheets!$L$45-SUM($P$7:P784))*((Worksheets!$L$44^4*Worksheets!$AD$29^4+4*Worksheets!$L$44^3*(1-Worksheets!$L$44)*Worksheets!$AD$29^3+6*Worksheets!$L$44^2*(1-Worksheets!$L$44)^2*Worksheets!$AD$29^2+4*Worksheets!$L$44*(1-Worksheets!$L$44^3)*Worksheets!$AD$29)/Worksheets!$L$45),0)</f>
        <v>#VALUE!</v>
      </c>
      <c r="Q785" s="90" t="str">
        <f>IF(Worksheets!$I$45='Yield Calculations'!$M$4,'Yield Calculations'!L785*'Yield Calculations'!M785,IF(Worksheets!$I$45='Yield Calculations'!$N$4,'Yield Calculations'!L785*'Yield Calculations'!N785,IF(Worksheets!$I$45='Yield Calculations'!$O$4,'Yield Calculations'!L785*'Yield Calculations'!O785,IF(Worksheets!$I$45='Yield Calculations'!$P$4,'Yield Calculations'!L785*'Yield Calculations'!P785,"Too Many Lanes"))))</f>
        <v>Too Many Lanes</v>
      </c>
      <c r="R785" s="90" t="str">
        <f>IF(Worksheets!$I$45='Yield Calculations'!$M$4,'Yield Calculations'!M785,IF(Worksheets!$I$45='Yield Calculations'!$N$4,'Yield Calculations'!N785,IF(Worksheets!$I$45='Yield Calculations'!$O$4,'Yield Calculations'!O785,IF(Worksheets!$I$45='Yield Calculations'!$P$4,'Yield Calculations'!P785,"Too Many Lanes"))))</f>
        <v>Too Many Lanes</v>
      </c>
    </row>
    <row r="786" spans="1:18">
      <c r="A786" s="83">
        <f t="shared" si="12"/>
        <v>779</v>
      </c>
      <c r="B786" s="83" t="e">
        <f>Worksheets!$S$24*(A786-0.5)</f>
        <v>#VALUE!</v>
      </c>
      <c r="C786" s="90" t="e">
        <f>IF(Worksheets!$V$24&gt;=A786,Worksheets!$G$45*Worksheets!$AD$29*(1-Worksheets!$AD$29)^('Yield Calculations'!A786-1),0)</f>
        <v>#VALUE!</v>
      </c>
      <c r="D786" s="90" t="e">
        <f>IF(Worksheets!$V$24&gt;=A786,(Worksheets!$G$45-SUM($D$7:D785))*(((2*Worksheets!$G$44*(1-Worksheets!$G$44)*Worksheets!$AD$29)+(Worksheets!$G$44^2*Worksheets!$AD$29^2))/Worksheets!$G$45),0)</f>
        <v>#VALUE!</v>
      </c>
      <c r="E786" s="90" t="e">
        <f>IF(Worksheets!$V$24&gt;=A786,(Worksheets!$G$45-SUM($E$7:E785))*((Worksheets!$G$44^3*Worksheets!$AD$29^3+3*Worksheets!$G$44^2*(1-Worksheets!$G$44)*Worksheets!$AD$29^2+3*Worksheets!$G$44*(1-Worksheets!$G$44)^2*Worksheets!$AD$29)/Worksheets!$G$45),0)</f>
        <v>#VALUE!</v>
      </c>
      <c r="F786" s="90" t="e">
        <f>IF(Worksheets!$V$24&gt;=A786,(Worksheets!$G$45-SUM($F$7:F785))*((Worksheets!$G$44^4*Worksheets!$AD$29^4+4*Worksheets!$G$44^3*(1-Worksheets!$G$44)*Worksheets!$AD$29^3+6*Worksheets!$G$44^2*(1-Worksheets!$G$44)^2*Worksheets!$AD$29^2+4*Worksheets!$G$44*(1-Worksheets!$G$44^3)*Worksheets!$AD$29)/Worksheets!$G$45),0)</f>
        <v>#VALUE!</v>
      </c>
      <c r="G786" s="90" t="str">
        <f>IF(Worksheets!$D$45='Yield Calculations'!$C$4,'Yield Calculations'!B786*'Yield Calculations'!C786,IF(Worksheets!$D$45='Yield Calculations'!$D$4,'Yield Calculations'!B786*'Yield Calculations'!D786,IF(Worksheets!$D$45='Yield Calculations'!$E$4,'Yield Calculations'!B786*'Yield Calculations'!E786,IF(Worksheets!$D$45='Yield Calculations'!$F$4,'Yield Calculations'!B786*'Yield Calculations'!F786,"Too Many Lanes"))))</f>
        <v>Too Many Lanes</v>
      </c>
      <c r="H786" s="90" t="str">
        <f>IF(Worksheets!$D$45='Yield Calculations'!$C$4,'Yield Calculations'!C786,IF(Worksheets!$D$45='Yield Calculations'!$D$4,'Yield Calculations'!D786,IF(Worksheets!$D$45='Yield Calculations'!$E$4,'Yield Calculations'!E786,IF(Worksheets!$D$45='Yield Calculations'!$F$4,'Yield Calculations'!F786,"Too Many Lanes"))))</f>
        <v>Too Many Lanes</v>
      </c>
      <c r="K786" s="83">
        <v>779</v>
      </c>
      <c r="L786" s="83" t="e">
        <f>Worksheets!$X$24*(K786-0.5)</f>
        <v>#VALUE!</v>
      </c>
      <c r="M786" s="90" t="e">
        <f>IF(Worksheets!$AA$24&gt;=K786,Worksheets!$L$45*Worksheets!$AD$29*(1-Worksheets!$AD$29)^('Yield Calculations'!K786-1),0)</f>
        <v>#VALUE!</v>
      </c>
      <c r="N786" s="90" t="e">
        <f>IF(Worksheets!$AA$24&gt;=K786,(Worksheets!$L$45-SUM($N$7:N785))*(((2*Worksheets!$L$44*(1-Worksheets!$L$44)*Worksheets!$AD$29)+(Worksheets!$L$44^2*Worksheets!$AD$29^2))/Worksheets!$L$45),0)</f>
        <v>#VALUE!</v>
      </c>
      <c r="O786" s="90" t="e">
        <f>IF(Worksheets!$AA$24&gt;=K786,(Worksheets!$L$45-SUM($O$7:O785))*((Worksheets!$L$44^3*Worksheets!$AD$29^3+3*Worksheets!$L$44^2*(1-Worksheets!$L$44)*Worksheets!$AD$29^2+3*Worksheets!$L$44*(1-Worksheets!$L$44)^2*Worksheets!$AD$29)/Worksheets!$L$45),0)</f>
        <v>#VALUE!</v>
      </c>
      <c r="P786" s="90" t="e">
        <f>IF(Worksheets!$AA$24&gt;=K786,(Worksheets!$L$45-SUM($P$7:P785))*((Worksheets!$L$44^4*Worksheets!$AD$29^4+4*Worksheets!$L$44^3*(1-Worksheets!$L$44)*Worksheets!$AD$29^3+6*Worksheets!$L$44^2*(1-Worksheets!$L$44)^2*Worksheets!$AD$29^2+4*Worksheets!$L$44*(1-Worksheets!$L$44^3)*Worksheets!$AD$29)/Worksheets!$L$45),0)</f>
        <v>#VALUE!</v>
      </c>
      <c r="Q786" s="90" t="str">
        <f>IF(Worksheets!$I$45='Yield Calculations'!$M$4,'Yield Calculations'!L786*'Yield Calculations'!M786,IF(Worksheets!$I$45='Yield Calculations'!$N$4,'Yield Calculations'!L786*'Yield Calculations'!N786,IF(Worksheets!$I$45='Yield Calculations'!$O$4,'Yield Calculations'!L786*'Yield Calculations'!O786,IF(Worksheets!$I$45='Yield Calculations'!$P$4,'Yield Calculations'!L786*'Yield Calculations'!P786,"Too Many Lanes"))))</f>
        <v>Too Many Lanes</v>
      </c>
      <c r="R786" s="90" t="str">
        <f>IF(Worksheets!$I$45='Yield Calculations'!$M$4,'Yield Calculations'!M786,IF(Worksheets!$I$45='Yield Calculations'!$N$4,'Yield Calculations'!N786,IF(Worksheets!$I$45='Yield Calculations'!$O$4,'Yield Calculations'!O786,IF(Worksheets!$I$45='Yield Calculations'!$P$4,'Yield Calculations'!P786,"Too Many Lanes"))))</f>
        <v>Too Many Lanes</v>
      </c>
    </row>
    <row r="787" spans="1:18">
      <c r="A787" s="83">
        <f t="shared" si="12"/>
        <v>780</v>
      </c>
      <c r="B787" s="83" t="e">
        <f>Worksheets!$S$24*(A787-0.5)</f>
        <v>#VALUE!</v>
      </c>
      <c r="C787" s="90" t="e">
        <f>IF(Worksheets!$V$24&gt;=A787,Worksheets!$G$45*Worksheets!$AD$29*(1-Worksheets!$AD$29)^('Yield Calculations'!A787-1),0)</f>
        <v>#VALUE!</v>
      </c>
      <c r="D787" s="90" t="e">
        <f>IF(Worksheets!$V$24&gt;=A787,(Worksheets!$G$45-SUM($D$7:D786))*(((2*Worksheets!$G$44*(1-Worksheets!$G$44)*Worksheets!$AD$29)+(Worksheets!$G$44^2*Worksheets!$AD$29^2))/Worksheets!$G$45),0)</f>
        <v>#VALUE!</v>
      </c>
      <c r="E787" s="90" t="e">
        <f>IF(Worksheets!$V$24&gt;=A787,(Worksheets!$G$45-SUM($E$7:E786))*((Worksheets!$G$44^3*Worksheets!$AD$29^3+3*Worksheets!$G$44^2*(1-Worksheets!$G$44)*Worksheets!$AD$29^2+3*Worksheets!$G$44*(1-Worksheets!$G$44)^2*Worksheets!$AD$29)/Worksheets!$G$45),0)</f>
        <v>#VALUE!</v>
      </c>
      <c r="F787" s="90" t="e">
        <f>IF(Worksheets!$V$24&gt;=A787,(Worksheets!$G$45-SUM($F$7:F786))*((Worksheets!$G$44^4*Worksheets!$AD$29^4+4*Worksheets!$G$44^3*(1-Worksheets!$G$44)*Worksheets!$AD$29^3+6*Worksheets!$G$44^2*(1-Worksheets!$G$44)^2*Worksheets!$AD$29^2+4*Worksheets!$G$44*(1-Worksheets!$G$44^3)*Worksheets!$AD$29)/Worksheets!$G$45),0)</f>
        <v>#VALUE!</v>
      </c>
      <c r="G787" s="90" t="str">
        <f>IF(Worksheets!$D$45='Yield Calculations'!$C$4,'Yield Calculations'!B787*'Yield Calculations'!C787,IF(Worksheets!$D$45='Yield Calculations'!$D$4,'Yield Calculations'!B787*'Yield Calculations'!D787,IF(Worksheets!$D$45='Yield Calculations'!$E$4,'Yield Calculations'!B787*'Yield Calculations'!E787,IF(Worksheets!$D$45='Yield Calculations'!$F$4,'Yield Calculations'!B787*'Yield Calculations'!F787,"Too Many Lanes"))))</f>
        <v>Too Many Lanes</v>
      </c>
      <c r="H787" s="90" t="str">
        <f>IF(Worksheets!$D$45='Yield Calculations'!$C$4,'Yield Calculations'!C787,IF(Worksheets!$D$45='Yield Calculations'!$D$4,'Yield Calculations'!D787,IF(Worksheets!$D$45='Yield Calculations'!$E$4,'Yield Calculations'!E787,IF(Worksheets!$D$45='Yield Calculations'!$F$4,'Yield Calculations'!F787,"Too Many Lanes"))))</f>
        <v>Too Many Lanes</v>
      </c>
      <c r="K787" s="83">
        <v>780</v>
      </c>
      <c r="L787" s="83" t="e">
        <f>Worksheets!$X$24*(K787-0.5)</f>
        <v>#VALUE!</v>
      </c>
      <c r="M787" s="90" t="e">
        <f>IF(Worksheets!$AA$24&gt;=K787,Worksheets!$L$45*Worksheets!$AD$29*(1-Worksheets!$AD$29)^('Yield Calculations'!K787-1),0)</f>
        <v>#VALUE!</v>
      </c>
      <c r="N787" s="90" t="e">
        <f>IF(Worksheets!$AA$24&gt;=K787,(Worksheets!$L$45-SUM($N$7:N786))*(((2*Worksheets!$L$44*(1-Worksheets!$L$44)*Worksheets!$AD$29)+(Worksheets!$L$44^2*Worksheets!$AD$29^2))/Worksheets!$L$45),0)</f>
        <v>#VALUE!</v>
      </c>
      <c r="O787" s="90" t="e">
        <f>IF(Worksheets!$AA$24&gt;=K787,(Worksheets!$L$45-SUM($O$7:O786))*((Worksheets!$L$44^3*Worksheets!$AD$29^3+3*Worksheets!$L$44^2*(1-Worksheets!$L$44)*Worksheets!$AD$29^2+3*Worksheets!$L$44*(1-Worksheets!$L$44)^2*Worksheets!$AD$29)/Worksheets!$L$45),0)</f>
        <v>#VALUE!</v>
      </c>
      <c r="P787" s="90" t="e">
        <f>IF(Worksheets!$AA$24&gt;=K787,(Worksheets!$L$45-SUM($P$7:P786))*((Worksheets!$L$44^4*Worksheets!$AD$29^4+4*Worksheets!$L$44^3*(1-Worksheets!$L$44)*Worksheets!$AD$29^3+6*Worksheets!$L$44^2*(1-Worksheets!$L$44)^2*Worksheets!$AD$29^2+4*Worksheets!$L$44*(1-Worksheets!$L$44^3)*Worksheets!$AD$29)/Worksheets!$L$45),0)</f>
        <v>#VALUE!</v>
      </c>
      <c r="Q787" s="90" t="str">
        <f>IF(Worksheets!$I$45='Yield Calculations'!$M$4,'Yield Calculations'!L787*'Yield Calculations'!M787,IF(Worksheets!$I$45='Yield Calculations'!$N$4,'Yield Calculations'!L787*'Yield Calculations'!N787,IF(Worksheets!$I$45='Yield Calculations'!$O$4,'Yield Calculations'!L787*'Yield Calculations'!O787,IF(Worksheets!$I$45='Yield Calculations'!$P$4,'Yield Calculations'!L787*'Yield Calculations'!P787,"Too Many Lanes"))))</f>
        <v>Too Many Lanes</v>
      </c>
      <c r="R787" s="90" t="str">
        <f>IF(Worksheets!$I$45='Yield Calculations'!$M$4,'Yield Calculations'!M787,IF(Worksheets!$I$45='Yield Calculations'!$N$4,'Yield Calculations'!N787,IF(Worksheets!$I$45='Yield Calculations'!$O$4,'Yield Calculations'!O787,IF(Worksheets!$I$45='Yield Calculations'!$P$4,'Yield Calculations'!P787,"Too Many Lanes"))))</f>
        <v>Too Many Lanes</v>
      </c>
    </row>
    <row r="788" spans="1:18">
      <c r="A788" s="83">
        <f t="shared" si="12"/>
        <v>781</v>
      </c>
      <c r="B788" s="83" t="e">
        <f>Worksheets!$S$24*(A788-0.5)</f>
        <v>#VALUE!</v>
      </c>
      <c r="C788" s="90" t="e">
        <f>IF(Worksheets!$V$24&gt;=A788,Worksheets!$G$45*Worksheets!$AD$29*(1-Worksheets!$AD$29)^('Yield Calculations'!A788-1),0)</f>
        <v>#VALUE!</v>
      </c>
      <c r="D788" s="90" t="e">
        <f>IF(Worksheets!$V$24&gt;=A788,(Worksheets!$G$45-SUM($D$7:D787))*(((2*Worksheets!$G$44*(1-Worksheets!$G$44)*Worksheets!$AD$29)+(Worksheets!$G$44^2*Worksheets!$AD$29^2))/Worksheets!$G$45),0)</f>
        <v>#VALUE!</v>
      </c>
      <c r="E788" s="90" t="e">
        <f>IF(Worksheets!$V$24&gt;=A788,(Worksheets!$G$45-SUM($E$7:E787))*((Worksheets!$G$44^3*Worksheets!$AD$29^3+3*Worksheets!$G$44^2*(1-Worksheets!$G$44)*Worksheets!$AD$29^2+3*Worksheets!$G$44*(1-Worksheets!$G$44)^2*Worksheets!$AD$29)/Worksheets!$G$45),0)</f>
        <v>#VALUE!</v>
      </c>
      <c r="F788" s="90" t="e">
        <f>IF(Worksheets!$V$24&gt;=A788,(Worksheets!$G$45-SUM($F$7:F787))*((Worksheets!$G$44^4*Worksheets!$AD$29^4+4*Worksheets!$G$44^3*(1-Worksheets!$G$44)*Worksheets!$AD$29^3+6*Worksheets!$G$44^2*(1-Worksheets!$G$44)^2*Worksheets!$AD$29^2+4*Worksheets!$G$44*(1-Worksheets!$G$44^3)*Worksheets!$AD$29)/Worksheets!$G$45),0)</f>
        <v>#VALUE!</v>
      </c>
      <c r="G788" s="90" t="str">
        <f>IF(Worksheets!$D$45='Yield Calculations'!$C$4,'Yield Calculations'!B788*'Yield Calculations'!C788,IF(Worksheets!$D$45='Yield Calculations'!$D$4,'Yield Calculations'!B788*'Yield Calculations'!D788,IF(Worksheets!$D$45='Yield Calculations'!$E$4,'Yield Calculations'!B788*'Yield Calculations'!E788,IF(Worksheets!$D$45='Yield Calculations'!$F$4,'Yield Calculations'!B788*'Yield Calculations'!F788,"Too Many Lanes"))))</f>
        <v>Too Many Lanes</v>
      </c>
      <c r="H788" s="90" t="str">
        <f>IF(Worksheets!$D$45='Yield Calculations'!$C$4,'Yield Calculations'!C788,IF(Worksheets!$D$45='Yield Calculations'!$D$4,'Yield Calculations'!D788,IF(Worksheets!$D$45='Yield Calculations'!$E$4,'Yield Calculations'!E788,IF(Worksheets!$D$45='Yield Calculations'!$F$4,'Yield Calculations'!F788,"Too Many Lanes"))))</f>
        <v>Too Many Lanes</v>
      </c>
      <c r="K788" s="83">
        <v>781</v>
      </c>
      <c r="L788" s="83" t="e">
        <f>Worksheets!$X$24*(K788-0.5)</f>
        <v>#VALUE!</v>
      </c>
      <c r="M788" s="90" t="e">
        <f>IF(Worksheets!$AA$24&gt;=K788,Worksheets!$L$45*Worksheets!$AD$29*(1-Worksheets!$AD$29)^('Yield Calculations'!K788-1),0)</f>
        <v>#VALUE!</v>
      </c>
      <c r="N788" s="90" t="e">
        <f>IF(Worksheets!$AA$24&gt;=K788,(Worksheets!$L$45-SUM($N$7:N787))*(((2*Worksheets!$L$44*(1-Worksheets!$L$44)*Worksheets!$AD$29)+(Worksheets!$L$44^2*Worksheets!$AD$29^2))/Worksheets!$L$45),0)</f>
        <v>#VALUE!</v>
      </c>
      <c r="O788" s="90" t="e">
        <f>IF(Worksheets!$AA$24&gt;=K788,(Worksheets!$L$45-SUM($O$7:O787))*((Worksheets!$L$44^3*Worksheets!$AD$29^3+3*Worksheets!$L$44^2*(1-Worksheets!$L$44)*Worksheets!$AD$29^2+3*Worksheets!$L$44*(1-Worksheets!$L$44)^2*Worksheets!$AD$29)/Worksheets!$L$45),0)</f>
        <v>#VALUE!</v>
      </c>
      <c r="P788" s="90" t="e">
        <f>IF(Worksheets!$AA$24&gt;=K788,(Worksheets!$L$45-SUM($P$7:P787))*((Worksheets!$L$44^4*Worksheets!$AD$29^4+4*Worksheets!$L$44^3*(1-Worksheets!$L$44)*Worksheets!$AD$29^3+6*Worksheets!$L$44^2*(1-Worksheets!$L$44)^2*Worksheets!$AD$29^2+4*Worksheets!$L$44*(1-Worksheets!$L$44^3)*Worksheets!$AD$29)/Worksheets!$L$45),0)</f>
        <v>#VALUE!</v>
      </c>
      <c r="Q788" s="90" t="str">
        <f>IF(Worksheets!$I$45='Yield Calculations'!$M$4,'Yield Calculations'!L788*'Yield Calculations'!M788,IF(Worksheets!$I$45='Yield Calculations'!$N$4,'Yield Calculations'!L788*'Yield Calculations'!N788,IF(Worksheets!$I$45='Yield Calculations'!$O$4,'Yield Calculations'!L788*'Yield Calculations'!O788,IF(Worksheets!$I$45='Yield Calculations'!$P$4,'Yield Calculations'!L788*'Yield Calculations'!P788,"Too Many Lanes"))))</f>
        <v>Too Many Lanes</v>
      </c>
      <c r="R788" s="90" t="str">
        <f>IF(Worksheets!$I$45='Yield Calculations'!$M$4,'Yield Calculations'!M788,IF(Worksheets!$I$45='Yield Calculations'!$N$4,'Yield Calculations'!N788,IF(Worksheets!$I$45='Yield Calculations'!$O$4,'Yield Calculations'!O788,IF(Worksheets!$I$45='Yield Calculations'!$P$4,'Yield Calculations'!P788,"Too Many Lanes"))))</f>
        <v>Too Many Lanes</v>
      </c>
    </row>
    <row r="789" spans="1:18">
      <c r="A789" s="83">
        <f t="shared" si="12"/>
        <v>782</v>
      </c>
      <c r="B789" s="83" t="e">
        <f>Worksheets!$S$24*(A789-0.5)</f>
        <v>#VALUE!</v>
      </c>
      <c r="C789" s="90" t="e">
        <f>IF(Worksheets!$V$24&gt;=A789,Worksheets!$G$45*Worksheets!$AD$29*(1-Worksheets!$AD$29)^('Yield Calculations'!A789-1),0)</f>
        <v>#VALUE!</v>
      </c>
      <c r="D789" s="90" t="e">
        <f>IF(Worksheets!$V$24&gt;=A789,(Worksheets!$G$45-SUM($D$7:D788))*(((2*Worksheets!$G$44*(1-Worksheets!$G$44)*Worksheets!$AD$29)+(Worksheets!$G$44^2*Worksheets!$AD$29^2))/Worksheets!$G$45),0)</f>
        <v>#VALUE!</v>
      </c>
      <c r="E789" s="90" t="e">
        <f>IF(Worksheets!$V$24&gt;=A789,(Worksheets!$G$45-SUM($E$7:E788))*((Worksheets!$G$44^3*Worksheets!$AD$29^3+3*Worksheets!$G$44^2*(1-Worksheets!$G$44)*Worksheets!$AD$29^2+3*Worksheets!$G$44*(1-Worksheets!$G$44)^2*Worksheets!$AD$29)/Worksheets!$G$45),0)</f>
        <v>#VALUE!</v>
      </c>
      <c r="F789" s="90" t="e">
        <f>IF(Worksheets!$V$24&gt;=A789,(Worksheets!$G$45-SUM($F$7:F788))*((Worksheets!$G$44^4*Worksheets!$AD$29^4+4*Worksheets!$G$44^3*(1-Worksheets!$G$44)*Worksheets!$AD$29^3+6*Worksheets!$G$44^2*(1-Worksheets!$G$44)^2*Worksheets!$AD$29^2+4*Worksheets!$G$44*(1-Worksheets!$G$44^3)*Worksheets!$AD$29)/Worksheets!$G$45),0)</f>
        <v>#VALUE!</v>
      </c>
      <c r="G789" s="90" t="str">
        <f>IF(Worksheets!$D$45='Yield Calculations'!$C$4,'Yield Calculations'!B789*'Yield Calculations'!C789,IF(Worksheets!$D$45='Yield Calculations'!$D$4,'Yield Calculations'!B789*'Yield Calculations'!D789,IF(Worksheets!$D$45='Yield Calculations'!$E$4,'Yield Calculations'!B789*'Yield Calculations'!E789,IF(Worksheets!$D$45='Yield Calculations'!$F$4,'Yield Calculations'!B789*'Yield Calculations'!F789,"Too Many Lanes"))))</f>
        <v>Too Many Lanes</v>
      </c>
      <c r="H789" s="90" t="str">
        <f>IF(Worksheets!$D$45='Yield Calculations'!$C$4,'Yield Calculations'!C789,IF(Worksheets!$D$45='Yield Calculations'!$D$4,'Yield Calculations'!D789,IF(Worksheets!$D$45='Yield Calculations'!$E$4,'Yield Calculations'!E789,IF(Worksheets!$D$45='Yield Calculations'!$F$4,'Yield Calculations'!F789,"Too Many Lanes"))))</f>
        <v>Too Many Lanes</v>
      </c>
      <c r="K789" s="83">
        <v>782</v>
      </c>
      <c r="L789" s="83" t="e">
        <f>Worksheets!$X$24*(K789-0.5)</f>
        <v>#VALUE!</v>
      </c>
      <c r="M789" s="90" t="e">
        <f>IF(Worksheets!$AA$24&gt;=K789,Worksheets!$L$45*Worksheets!$AD$29*(1-Worksheets!$AD$29)^('Yield Calculations'!K789-1),0)</f>
        <v>#VALUE!</v>
      </c>
      <c r="N789" s="90" t="e">
        <f>IF(Worksheets!$AA$24&gt;=K789,(Worksheets!$L$45-SUM($N$7:N788))*(((2*Worksheets!$L$44*(1-Worksheets!$L$44)*Worksheets!$AD$29)+(Worksheets!$L$44^2*Worksheets!$AD$29^2))/Worksheets!$L$45),0)</f>
        <v>#VALUE!</v>
      </c>
      <c r="O789" s="90" t="e">
        <f>IF(Worksheets!$AA$24&gt;=K789,(Worksheets!$L$45-SUM($O$7:O788))*((Worksheets!$L$44^3*Worksheets!$AD$29^3+3*Worksheets!$L$44^2*(1-Worksheets!$L$44)*Worksheets!$AD$29^2+3*Worksheets!$L$44*(1-Worksheets!$L$44)^2*Worksheets!$AD$29)/Worksheets!$L$45),0)</f>
        <v>#VALUE!</v>
      </c>
      <c r="P789" s="90" t="e">
        <f>IF(Worksheets!$AA$24&gt;=K789,(Worksheets!$L$45-SUM($P$7:P788))*((Worksheets!$L$44^4*Worksheets!$AD$29^4+4*Worksheets!$L$44^3*(1-Worksheets!$L$44)*Worksheets!$AD$29^3+6*Worksheets!$L$44^2*(1-Worksheets!$L$44)^2*Worksheets!$AD$29^2+4*Worksheets!$L$44*(1-Worksheets!$L$44^3)*Worksheets!$AD$29)/Worksheets!$L$45),0)</f>
        <v>#VALUE!</v>
      </c>
      <c r="Q789" s="90" t="str">
        <f>IF(Worksheets!$I$45='Yield Calculations'!$M$4,'Yield Calculations'!L789*'Yield Calculations'!M789,IF(Worksheets!$I$45='Yield Calculations'!$N$4,'Yield Calculations'!L789*'Yield Calculations'!N789,IF(Worksheets!$I$45='Yield Calculations'!$O$4,'Yield Calculations'!L789*'Yield Calculations'!O789,IF(Worksheets!$I$45='Yield Calculations'!$P$4,'Yield Calculations'!L789*'Yield Calculations'!P789,"Too Many Lanes"))))</f>
        <v>Too Many Lanes</v>
      </c>
      <c r="R789" s="90" t="str">
        <f>IF(Worksheets!$I$45='Yield Calculations'!$M$4,'Yield Calculations'!M789,IF(Worksheets!$I$45='Yield Calculations'!$N$4,'Yield Calculations'!N789,IF(Worksheets!$I$45='Yield Calculations'!$O$4,'Yield Calculations'!O789,IF(Worksheets!$I$45='Yield Calculations'!$P$4,'Yield Calculations'!P789,"Too Many Lanes"))))</f>
        <v>Too Many Lanes</v>
      </c>
    </row>
    <row r="790" spans="1:18">
      <c r="A790" s="83">
        <f t="shared" si="12"/>
        <v>783</v>
      </c>
      <c r="B790" s="83" t="e">
        <f>Worksheets!$S$24*(A790-0.5)</f>
        <v>#VALUE!</v>
      </c>
      <c r="C790" s="90" t="e">
        <f>IF(Worksheets!$V$24&gt;=A790,Worksheets!$G$45*Worksheets!$AD$29*(1-Worksheets!$AD$29)^('Yield Calculations'!A790-1),0)</f>
        <v>#VALUE!</v>
      </c>
      <c r="D790" s="90" t="e">
        <f>IF(Worksheets!$V$24&gt;=A790,(Worksheets!$G$45-SUM($D$7:D789))*(((2*Worksheets!$G$44*(1-Worksheets!$G$44)*Worksheets!$AD$29)+(Worksheets!$G$44^2*Worksheets!$AD$29^2))/Worksheets!$G$45),0)</f>
        <v>#VALUE!</v>
      </c>
      <c r="E790" s="90" t="e">
        <f>IF(Worksheets!$V$24&gt;=A790,(Worksheets!$G$45-SUM($E$7:E789))*((Worksheets!$G$44^3*Worksheets!$AD$29^3+3*Worksheets!$G$44^2*(1-Worksheets!$G$44)*Worksheets!$AD$29^2+3*Worksheets!$G$44*(1-Worksheets!$G$44)^2*Worksheets!$AD$29)/Worksheets!$G$45),0)</f>
        <v>#VALUE!</v>
      </c>
      <c r="F790" s="90" t="e">
        <f>IF(Worksheets!$V$24&gt;=A790,(Worksheets!$G$45-SUM($F$7:F789))*((Worksheets!$G$44^4*Worksheets!$AD$29^4+4*Worksheets!$G$44^3*(1-Worksheets!$G$44)*Worksheets!$AD$29^3+6*Worksheets!$G$44^2*(1-Worksheets!$G$44)^2*Worksheets!$AD$29^2+4*Worksheets!$G$44*(1-Worksheets!$G$44^3)*Worksheets!$AD$29)/Worksheets!$G$45),0)</f>
        <v>#VALUE!</v>
      </c>
      <c r="G790" s="90" t="str">
        <f>IF(Worksheets!$D$45='Yield Calculations'!$C$4,'Yield Calculations'!B790*'Yield Calculations'!C790,IF(Worksheets!$D$45='Yield Calculations'!$D$4,'Yield Calculations'!B790*'Yield Calculations'!D790,IF(Worksheets!$D$45='Yield Calculations'!$E$4,'Yield Calculations'!B790*'Yield Calculations'!E790,IF(Worksheets!$D$45='Yield Calculations'!$F$4,'Yield Calculations'!B790*'Yield Calculations'!F790,"Too Many Lanes"))))</f>
        <v>Too Many Lanes</v>
      </c>
      <c r="H790" s="90" t="str">
        <f>IF(Worksheets!$D$45='Yield Calculations'!$C$4,'Yield Calculations'!C790,IF(Worksheets!$D$45='Yield Calculations'!$D$4,'Yield Calculations'!D790,IF(Worksheets!$D$45='Yield Calculations'!$E$4,'Yield Calculations'!E790,IF(Worksheets!$D$45='Yield Calculations'!$F$4,'Yield Calculations'!F790,"Too Many Lanes"))))</f>
        <v>Too Many Lanes</v>
      </c>
      <c r="K790" s="83">
        <v>783</v>
      </c>
      <c r="L790" s="83" t="e">
        <f>Worksheets!$X$24*(K790-0.5)</f>
        <v>#VALUE!</v>
      </c>
      <c r="M790" s="90" t="e">
        <f>IF(Worksheets!$AA$24&gt;=K790,Worksheets!$L$45*Worksheets!$AD$29*(1-Worksheets!$AD$29)^('Yield Calculations'!K790-1),0)</f>
        <v>#VALUE!</v>
      </c>
      <c r="N790" s="90" t="e">
        <f>IF(Worksheets!$AA$24&gt;=K790,(Worksheets!$L$45-SUM($N$7:N789))*(((2*Worksheets!$L$44*(1-Worksheets!$L$44)*Worksheets!$AD$29)+(Worksheets!$L$44^2*Worksheets!$AD$29^2))/Worksheets!$L$45),0)</f>
        <v>#VALUE!</v>
      </c>
      <c r="O790" s="90" t="e">
        <f>IF(Worksheets!$AA$24&gt;=K790,(Worksheets!$L$45-SUM($O$7:O789))*((Worksheets!$L$44^3*Worksheets!$AD$29^3+3*Worksheets!$L$44^2*(1-Worksheets!$L$44)*Worksheets!$AD$29^2+3*Worksheets!$L$44*(1-Worksheets!$L$44)^2*Worksheets!$AD$29)/Worksheets!$L$45),0)</f>
        <v>#VALUE!</v>
      </c>
      <c r="P790" s="90" t="e">
        <f>IF(Worksheets!$AA$24&gt;=K790,(Worksheets!$L$45-SUM($P$7:P789))*((Worksheets!$L$44^4*Worksheets!$AD$29^4+4*Worksheets!$L$44^3*(1-Worksheets!$L$44)*Worksheets!$AD$29^3+6*Worksheets!$L$44^2*(1-Worksheets!$L$44)^2*Worksheets!$AD$29^2+4*Worksheets!$L$44*(1-Worksheets!$L$44^3)*Worksheets!$AD$29)/Worksheets!$L$45),0)</f>
        <v>#VALUE!</v>
      </c>
      <c r="Q790" s="90" t="str">
        <f>IF(Worksheets!$I$45='Yield Calculations'!$M$4,'Yield Calculations'!L790*'Yield Calculations'!M790,IF(Worksheets!$I$45='Yield Calculations'!$N$4,'Yield Calculations'!L790*'Yield Calculations'!N790,IF(Worksheets!$I$45='Yield Calculations'!$O$4,'Yield Calculations'!L790*'Yield Calculations'!O790,IF(Worksheets!$I$45='Yield Calculations'!$P$4,'Yield Calculations'!L790*'Yield Calculations'!P790,"Too Many Lanes"))))</f>
        <v>Too Many Lanes</v>
      </c>
      <c r="R790" s="90" t="str">
        <f>IF(Worksheets!$I$45='Yield Calculations'!$M$4,'Yield Calculations'!M790,IF(Worksheets!$I$45='Yield Calculations'!$N$4,'Yield Calculations'!N790,IF(Worksheets!$I$45='Yield Calculations'!$O$4,'Yield Calculations'!O790,IF(Worksheets!$I$45='Yield Calculations'!$P$4,'Yield Calculations'!P790,"Too Many Lanes"))))</f>
        <v>Too Many Lanes</v>
      </c>
    </row>
    <row r="791" spans="1:18">
      <c r="A791" s="83">
        <f t="shared" si="12"/>
        <v>784</v>
      </c>
      <c r="B791" s="83" t="e">
        <f>Worksheets!$S$24*(A791-0.5)</f>
        <v>#VALUE!</v>
      </c>
      <c r="C791" s="90" t="e">
        <f>IF(Worksheets!$V$24&gt;=A791,Worksheets!$G$45*Worksheets!$AD$29*(1-Worksheets!$AD$29)^('Yield Calculations'!A791-1),0)</f>
        <v>#VALUE!</v>
      </c>
      <c r="D791" s="90" t="e">
        <f>IF(Worksheets!$V$24&gt;=A791,(Worksheets!$G$45-SUM($D$7:D790))*(((2*Worksheets!$G$44*(1-Worksheets!$G$44)*Worksheets!$AD$29)+(Worksheets!$G$44^2*Worksheets!$AD$29^2))/Worksheets!$G$45),0)</f>
        <v>#VALUE!</v>
      </c>
      <c r="E791" s="90" t="e">
        <f>IF(Worksheets!$V$24&gt;=A791,(Worksheets!$G$45-SUM($E$7:E790))*((Worksheets!$G$44^3*Worksheets!$AD$29^3+3*Worksheets!$G$44^2*(1-Worksheets!$G$44)*Worksheets!$AD$29^2+3*Worksheets!$G$44*(1-Worksheets!$G$44)^2*Worksheets!$AD$29)/Worksheets!$G$45),0)</f>
        <v>#VALUE!</v>
      </c>
      <c r="F791" s="90" t="e">
        <f>IF(Worksheets!$V$24&gt;=A791,(Worksheets!$G$45-SUM($F$7:F790))*((Worksheets!$G$44^4*Worksheets!$AD$29^4+4*Worksheets!$G$44^3*(1-Worksheets!$G$44)*Worksheets!$AD$29^3+6*Worksheets!$G$44^2*(1-Worksheets!$G$44)^2*Worksheets!$AD$29^2+4*Worksheets!$G$44*(1-Worksheets!$G$44^3)*Worksheets!$AD$29)/Worksheets!$G$45),0)</f>
        <v>#VALUE!</v>
      </c>
      <c r="G791" s="90" t="str">
        <f>IF(Worksheets!$D$45='Yield Calculations'!$C$4,'Yield Calculations'!B791*'Yield Calculations'!C791,IF(Worksheets!$D$45='Yield Calculations'!$D$4,'Yield Calculations'!B791*'Yield Calculations'!D791,IF(Worksheets!$D$45='Yield Calculations'!$E$4,'Yield Calculations'!B791*'Yield Calculations'!E791,IF(Worksheets!$D$45='Yield Calculations'!$F$4,'Yield Calculations'!B791*'Yield Calculations'!F791,"Too Many Lanes"))))</f>
        <v>Too Many Lanes</v>
      </c>
      <c r="H791" s="90" t="str">
        <f>IF(Worksheets!$D$45='Yield Calculations'!$C$4,'Yield Calculations'!C791,IF(Worksheets!$D$45='Yield Calculations'!$D$4,'Yield Calculations'!D791,IF(Worksheets!$D$45='Yield Calculations'!$E$4,'Yield Calculations'!E791,IF(Worksheets!$D$45='Yield Calculations'!$F$4,'Yield Calculations'!F791,"Too Many Lanes"))))</f>
        <v>Too Many Lanes</v>
      </c>
      <c r="K791" s="83">
        <v>784</v>
      </c>
      <c r="L791" s="83" t="e">
        <f>Worksheets!$X$24*(K791-0.5)</f>
        <v>#VALUE!</v>
      </c>
      <c r="M791" s="90" t="e">
        <f>IF(Worksheets!$AA$24&gt;=K791,Worksheets!$L$45*Worksheets!$AD$29*(1-Worksheets!$AD$29)^('Yield Calculations'!K791-1),0)</f>
        <v>#VALUE!</v>
      </c>
      <c r="N791" s="90" t="e">
        <f>IF(Worksheets!$AA$24&gt;=K791,(Worksheets!$L$45-SUM($N$7:N790))*(((2*Worksheets!$L$44*(1-Worksheets!$L$44)*Worksheets!$AD$29)+(Worksheets!$L$44^2*Worksheets!$AD$29^2))/Worksheets!$L$45),0)</f>
        <v>#VALUE!</v>
      </c>
      <c r="O791" s="90" t="e">
        <f>IF(Worksheets!$AA$24&gt;=K791,(Worksheets!$L$45-SUM($O$7:O790))*((Worksheets!$L$44^3*Worksheets!$AD$29^3+3*Worksheets!$L$44^2*(1-Worksheets!$L$44)*Worksheets!$AD$29^2+3*Worksheets!$L$44*(1-Worksheets!$L$44)^2*Worksheets!$AD$29)/Worksheets!$L$45),0)</f>
        <v>#VALUE!</v>
      </c>
      <c r="P791" s="90" t="e">
        <f>IF(Worksheets!$AA$24&gt;=K791,(Worksheets!$L$45-SUM($P$7:P790))*((Worksheets!$L$44^4*Worksheets!$AD$29^4+4*Worksheets!$L$44^3*(1-Worksheets!$L$44)*Worksheets!$AD$29^3+6*Worksheets!$L$44^2*(1-Worksheets!$L$44)^2*Worksheets!$AD$29^2+4*Worksheets!$L$44*(1-Worksheets!$L$44^3)*Worksheets!$AD$29)/Worksheets!$L$45),0)</f>
        <v>#VALUE!</v>
      </c>
      <c r="Q791" s="90" t="str">
        <f>IF(Worksheets!$I$45='Yield Calculations'!$M$4,'Yield Calculations'!L791*'Yield Calculations'!M791,IF(Worksheets!$I$45='Yield Calculations'!$N$4,'Yield Calculations'!L791*'Yield Calculations'!N791,IF(Worksheets!$I$45='Yield Calculations'!$O$4,'Yield Calculations'!L791*'Yield Calculations'!O791,IF(Worksheets!$I$45='Yield Calculations'!$P$4,'Yield Calculations'!L791*'Yield Calculations'!P791,"Too Many Lanes"))))</f>
        <v>Too Many Lanes</v>
      </c>
      <c r="R791" s="90" t="str">
        <f>IF(Worksheets!$I$45='Yield Calculations'!$M$4,'Yield Calculations'!M791,IF(Worksheets!$I$45='Yield Calculations'!$N$4,'Yield Calculations'!N791,IF(Worksheets!$I$45='Yield Calculations'!$O$4,'Yield Calculations'!O791,IF(Worksheets!$I$45='Yield Calculations'!$P$4,'Yield Calculations'!P791,"Too Many Lanes"))))</f>
        <v>Too Many Lanes</v>
      </c>
    </row>
    <row r="792" spans="1:18">
      <c r="A792" s="83">
        <f t="shared" si="12"/>
        <v>785</v>
      </c>
      <c r="B792" s="83" t="e">
        <f>Worksheets!$S$24*(A792-0.5)</f>
        <v>#VALUE!</v>
      </c>
      <c r="C792" s="90" t="e">
        <f>IF(Worksheets!$V$24&gt;=A792,Worksheets!$G$45*Worksheets!$AD$29*(1-Worksheets!$AD$29)^('Yield Calculations'!A792-1),0)</f>
        <v>#VALUE!</v>
      </c>
      <c r="D792" s="90" t="e">
        <f>IF(Worksheets!$V$24&gt;=A792,(Worksheets!$G$45-SUM($D$7:D791))*(((2*Worksheets!$G$44*(1-Worksheets!$G$44)*Worksheets!$AD$29)+(Worksheets!$G$44^2*Worksheets!$AD$29^2))/Worksheets!$G$45),0)</f>
        <v>#VALUE!</v>
      </c>
      <c r="E792" s="90" t="e">
        <f>IF(Worksheets!$V$24&gt;=A792,(Worksheets!$G$45-SUM($E$7:E791))*((Worksheets!$G$44^3*Worksheets!$AD$29^3+3*Worksheets!$G$44^2*(1-Worksheets!$G$44)*Worksheets!$AD$29^2+3*Worksheets!$G$44*(1-Worksheets!$G$44)^2*Worksheets!$AD$29)/Worksheets!$G$45),0)</f>
        <v>#VALUE!</v>
      </c>
      <c r="F792" s="90" t="e">
        <f>IF(Worksheets!$V$24&gt;=A792,(Worksheets!$G$45-SUM($F$7:F791))*((Worksheets!$G$44^4*Worksheets!$AD$29^4+4*Worksheets!$G$44^3*(1-Worksheets!$G$44)*Worksheets!$AD$29^3+6*Worksheets!$G$44^2*(1-Worksheets!$G$44)^2*Worksheets!$AD$29^2+4*Worksheets!$G$44*(1-Worksheets!$G$44^3)*Worksheets!$AD$29)/Worksheets!$G$45),0)</f>
        <v>#VALUE!</v>
      </c>
      <c r="G792" s="90" t="str">
        <f>IF(Worksheets!$D$45='Yield Calculations'!$C$4,'Yield Calculations'!B792*'Yield Calculations'!C792,IF(Worksheets!$D$45='Yield Calculations'!$D$4,'Yield Calculations'!B792*'Yield Calculations'!D792,IF(Worksheets!$D$45='Yield Calculations'!$E$4,'Yield Calculations'!B792*'Yield Calculations'!E792,IF(Worksheets!$D$45='Yield Calculations'!$F$4,'Yield Calculations'!B792*'Yield Calculations'!F792,"Too Many Lanes"))))</f>
        <v>Too Many Lanes</v>
      </c>
      <c r="H792" s="90" t="str">
        <f>IF(Worksheets!$D$45='Yield Calculations'!$C$4,'Yield Calculations'!C792,IF(Worksheets!$D$45='Yield Calculations'!$D$4,'Yield Calculations'!D792,IF(Worksheets!$D$45='Yield Calculations'!$E$4,'Yield Calculations'!E792,IF(Worksheets!$D$45='Yield Calculations'!$F$4,'Yield Calculations'!F792,"Too Many Lanes"))))</f>
        <v>Too Many Lanes</v>
      </c>
      <c r="K792" s="83">
        <v>785</v>
      </c>
      <c r="L792" s="83" t="e">
        <f>Worksheets!$X$24*(K792-0.5)</f>
        <v>#VALUE!</v>
      </c>
      <c r="M792" s="90" t="e">
        <f>IF(Worksheets!$AA$24&gt;=K792,Worksheets!$L$45*Worksheets!$AD$29*(1-Worksheets!$AD$29)^('Yield Calculations'!K792-1),0)</f>
        <v>#VALUE!</v>
      </c>
      <c r="N792" s="90" t="e">
        <f>IF(Worksheets!$AA$24&gt;=K792,(Worksheets!$L$45-SUM($N$7:N791))*(((2*Worksheets!$L$44*(1-Worksheets!$L$44)*Worksheets!$AD$29)+(Worksheets!$L$44^2*Worksheets!$AD$29^2))/Worksheets!$L$45),0)</f>
        <v>#VALUE!</v>
      </c>
      <c r="O792" s="90" t="e">
        <f>IF(Worksheets!$AA$24&gt;=K792,(Worksheets!$L$45-SUM($O$7:O791))*((Worksheets!$L$44^3*Worksheets!$AD$29^3+3*Worksheets!$L$44^2*(1-Worksheets!$L$44)*Worksheets!$AD$29^2+3*Worksheets!$L$44*(1-Worksheets!$L$44)^2*Worksheets!$AD$29)/Worksheets!$L$45),0)</f>
        <v>#VALUE!</v>
      </c>
      <c r="P792" s="90" t="e">
        <f>IF(Worksheets!$AA$24&gt;=K792,(Worksheets!$L$45-SUM($P$7:P791))*((Worksheets!$L$44^4*Worksheets!$AD$29^4+4*Worksheets!$L$44^3*(1-Worksheets!$L$44)*Worksheets!$AD$29^3+6*Worksheets!$L$44^2*(1-Worksheets!$L$44)^2*Worksheets!$AD$29^2+4*Worksheets!$L$44*(1-Worksheets!$L$44^3)*Worksheets!$AD$29)/Worksheets!$L$45),0)</f>
        <v>#VALUE!</v>
      </c>
      <c r="Q792" s="90" t="str">
        <f>IF(Worksheets!$I$45='Yield Calculations'!$M$4,'Yield Calculations'!L792*'Yield Calculations'!M792,IF(Worksheets!$I$45='Yield Calculations'!$N$4,'Yield Calculations'!L792*'Yield Calculations'!N792,IF(Worksheets!$I$45='Yield Calculations'!$O$4,'Yield Calculations'!L792*'Yield Calculations'!O792,IF(Worksheets!$I$45='Yield Calculations'!$P$4,'Yield Calculations'!L792*'Yield Calculations'!P792,"Too Many Lanes"))))</f>
        <v>Too Many Lanes</v>
      </c>
      <c r="R792" s="90" t="str">
        <f>IF(Worksheets!$I$45='Yield Calculations'!$M$4,'Yield Calculations'!M792,IF(Worksheets!$I$45='Yield Calculations'!$N$4,'Yield Calculations'!N792,IF(Worksheets!$I$45='Yield Calculations'!$O$4,'Yield Calculations'!O792,IF(Worksheets!$I$45='Yield Calculations'!$P$4,'Yield Calculations'!P792,"Too Many Lanes"))))</f>
        <v>Too Many Lanes</v>
      </c>
    </row>
    <row r="793" spans="1:18">
      <c r="A793" s="83">
        <f t="shared" si="12"/>
        <v>786</v>
      </c>
      <c r="B793" s="83" t="e">
        <f>Worksheets!$S$24*(A793-0.5)</f>
        <v>#VALUE!</v>
      </c>
      <c r="C793" s="90" t="e">
        <f>IF(Worksheets!$V$24&gt;=A793,Worksheets!$G$45*Worksheets!$AD$29*(1-Worksheets!$AD$29)^('Yield Calculations'!A793-1),0)</f>
        <v>#VALUE!</v>
      </c>
      <c r="D793" s="90" t="e">
        <f>IF(Worksheets!$V$24&gt;=A793,(Worksheets!$G$45-SUM($D$7:D792))*(((2*Worksheets!$G$44*(1-Worksheets!$G$44)*Worksheets!$AD$29)+(Worksheets!$G$44^2*Worksheets!$AD$29^2))/Worksheets!$G$45),0)</f>
        <v>#VALUE!</v>
      </c>
      <c r="E793" s="90" t="e">
        <f>IF(Worksheets!$V$24&gt;=A793,(Worksheets!$G$45-SUM($E$7:E792))*((Worksheets!$G$44^3*Worksheets!$AD$29^3+3*Worksheets!$G$44^2*(1-Worksheets!$G$44)*Worksheets!$AD$29^2+3*Worksheets!$G$44*(1-Worksheets!$G$44)^2*Worksheets!$AD$29)/Worksheets!$G$45),0)</f>
        <v>#VALUE!</v>
      </c>
      <c r="F793" s="90" t="e">
        <f>IF(Worksheets!$V$24&gt;=A793,(Worksheets!$G$45-SUM($F$7:F792))*((Worksheets!$G$44^4*Worksheets!$AD$29^4+4*Worksheets!$G$44^3*(1-Worksheets!$G$44)*Worksheets!$AD$29^3+6*Worksheets!$G$44^2*(1-Worksheets!$G$44)^2*Worksheets!$AD$29^2+4*Worksheets!$G$44*(1-Worksheets!$G$44^3)*Worksheets!$AD$29)/Worksheets!$G$45),0)</f>
        <v>#VALUE!</v>
      </c>
      <c r="G793" s="90" t="str">
        <f>IF(Worksheets!$D$45='Yield Calculations'!$C$4,'Yield Calculations'!B793*'Yield Calculations'!C793,IF(Worksheets!$D$45='Yield Calculations'!$D$4,'Yield Calculations'!B793*'Yield Calculations'!D793,IF(Worksheets!$D$45='Yield Calculations'!$E$4,'Yield Calculations'!B793*'Yield Calculations'!E793,IF(Worksheets!$D$45='Yield Calculations'!$F$4,'Yield Calculations'!B793*'Yield Calculations'!F793,"Too Many Lanes"))))</f>
        <v>Too Many Lanes</v>
      </c>
      <c r="H793" s="90" t="str">
        <f>IF(Worksheets!$D$45='Yield Calculations'!$C$4,'Yield Calculations'!C793,IF(Worksheets!$D$45='Yield Calculations'!$D$4,'Yield Calculations'!D793,IF(Worksheets!$D$45='Yield Calculations'!$E$4,'Yield Calculations'!E793,IF(Worksheets!$D$45='Yield Calculations'!$F$4,'Yield Calculations'!F793,"Too Many Lanes"))))</f>
        <v>Too Many Lanes</v>
      </c>
      <c r="K793" s="83">
        <v>786</v>
      </c>
      <c r="L793" s="83" t="e">
        <f>Worksheets!$X$24*(K793-0.5)</f>
        <v>#VALUE!</v>
      </c>
      <c r="M793" s="90" t="e">
        <f>IF(Worksheets!$AA$24&gt;=K793,Worksheets!$L$45*Worksheets!$AD$29*(1-Worksheets!$AD$29)^('Yield Calculations'!K793-1),0)</f>
        <v>#VALUE!</v>
      </c>
      <c r="N793" s="90" t="e">
        <f>IF(Worksheets!$AA$24&gt;=K793,(Worksheets!$L$45-SUM($N$7:N792))*(((2*Worksheets!$L$44*(1-Worksheets!$L$44)*Worksheets!$AD$29)+(Worksheets!$L$44^2*Worksheets!$AD$29^2))/Worksheets!$L$45),0)</f>
        <v>#VALUE!</v>
      </c>
      <c r="O793" s="90" t="e">
        <f>IF(Worksheets!$AA$24&gt;=K793,(Worksheets!$L$45-SUM($O$7:O792))*((Worksheets!$L$44^3*Worksheets!$AD$29^3+3*Worksheets!$L$44^2*(1-Worksheets!$L$44)*Worksheets!$AD$29^2+3*Worksheets!$L$44*(1-Worksheets!$L$44)^2*Worksheets!$AD$29)/Worksheets!$L$45),0)</f>
        <v>#VALUE!</v>
      </c>
      <c r="P793" s="90" t="e">
        <f>IF(Worksheets!$AA$24&gt;=K793,(Worksheets!$L$45-SUM($P$7:P792))*((Worksheets!$L$44^4*Worksheets!$AD$29^4+4*Worksheets!$L$44^3*(1-Worksheets!$L$44)*Worksheets!$AD$29^3+6*Worksheets!$L$44^2*(1-Worksheets!$L$44)^2*Worksheets!$AD$29^2+4*Worksheets!$L$44*(1-Worksheets!$L$44^3)*Worksheets!$AD$29)/Worksheets!$L$45),0)</f>
        <v>#VALUE!</v>
      </c>
      <c r="Q793" s="90" t="str">
        <f>IF(Worksheets!$I$45='Yield Calculations'!$M$4,'Yield Calculations'!L793*'Yield Calculations'!M793,IF(Worksheets!$I$45='Yield Calculations'!$N$4,'Yield Calculations'!L793*'Yield Calculations'!N793,IF(Worksheets!$I$45='Yield Calculations'!$O$4,'Yield Calculations'!L793*'Yield Calculations'!O793,IF(Worksheets!$I$45='Yield Calculations'!$P$4,'Yield Calculations'!L793*'Yield Calculations'!P793,"Too Many Lanes"))))</f>
        <v>Too Many Lanes</v>
      </c>
      <c r="R793" s="90" t="str">
        <f>IF(Worksheets!$I$45='Yield Calculations'!$M$4,'Yield Calculations'!M793,IF(Worksheets!$I$45='Yield Calculations'!$N$4,'Yield Calculations'!N793,IF(Worksheets!$I$45='Yield Calculations'!$O$4,'Yield Calculations'!O793,IF(Worksheets!$I$45='Yield Calculations'!$P$4,'Yield Calculations'!P793,"Too Many Lanes"))))</f>
        <v>Too Many Lanes</v>
      </c>
    </row>
    <row r="794" spans="1:18">
      <c r="A794" s="83">
        <f t="shared" si="12"/>
        <v>787</v>
      </c>
      <c r="B794" s="83" t="e">
        <f>Worksheets!$S$24*(A794-0.5)</f>
        <v>#VALUE!</v>
      </c>
      <c r="C794" s="90" t="e">
        <f>IF(Worksheets!$V$24&gt;=A794,Worksheets!$G$45*Worksheets!$AD$29*(1-Worksheets!$AD$29)^('Yield Calculations'!A794-1),0)</f>
        <v>#VALUE!</v>
      </c>
      <c r="D794" s="90" t="e">
        <f>IF(Worksheets!$V$24&gt;=A794,(Worksheets!$G$45-SUM($D$7:D793))*(((2*Worksheets!$G$44*(1-Worksheets!$G$44)*Worksheets!$AD$29)+(Worksheets!$G$44^2*Worksheets!$AD$29^2))/Worksheets!$G$45),0)</f>
        <v>#VALUE!</v>
      </c>
      <c r="E794" s="90" t="e">
        <f>IF(Worksheets!$V$24&gt;=A794,(Worksheets!$G$45-SUM($E$7:E793))*((Worksheets!$G$44^3*Worksheets!$AD$29^3+3*Worksheets!$G$44^2*(1-Worksheets!$G$44)*Worksheets!$AD$29^2+3*Worksheets!$G$44*(1-Worksheets!$G$44)^2*Worksheets!$AD$29)/Worksheets!$G$45),0)</f>
        <v>#VALUE!</v>
      </c>
      <c r="F794" s="90" t="e">
        <f>IF(Worksheets!$V$24&gt;=A794,(Worksheets!$G$45-SUM($F$7:F793))*((Worksheets!$G$44^4*Worksheets!$AD$29^4+4*Worksheets!$G$44^3*(1-Worksheets!$G$44)*Worksheets!$AD$29^3+6*Worksheets!$G$44^2*(1-Worksheets!$G$44)^2*Worksheets!$AD$29^2+4*Worksheets!$G$44*(1-Worksheets!$G$44^3)*Worksheets!$AD$29)/Worksheets!$G$45),0)</f>
        <v>#VALUE!</v>
      </c>
      <c r="G794" s="90" t="str">
        <f>IF(Worksheets!$D$45='Yield Calculations'!$C$4,'Yield Calculations'!B794*'Yield Calculations'!C794,IF(Worksheets!$D$45='Yield Calculations'!$D$4,'Yield Calculations'!B794*'Yield Calculations'!D794,IF(Worksheets!$D$45='Yield Calculations'!$E$4,'Yield Calculations'!B794*'Yield Calculations'!E794,IF(Worksheets!$D$45='Yield Calculations'!$F$4,'Yield Calculations'!B794*'Yield Calculations'!F794,"Too Many Lanes"))))</f>
        <v>Too Many Lanes</v>
      </c>
      <c r="H794" s="90" t="str">
        <f>IF(Worksheets!$D$45='Yield Calculations'!$C$4,'Yield Calculations'!C794,IF(Worksheets!$D$45='Yield Calculations'!$D$4,'Yield Calculations'!D794,IF(Worksheets!$D$45='Yield Calculations'!$E$4,'Yield Calculations'!E794,IF(Worksheets!$D$45='Yield Calculations'!$F$4,'Yield Calculations'!F794,"Too Many Lanes"))))</f>
        <v>Too Many Lanes</v>
      </c>
      <c r="K794" s="83">
        <v>787</v>
      </c>
      <c r="L794" s="83" t="e">
        <f>Worksheets!$X$24*(K794-0.5)</f>
        <v>#VALUE!</v>
      </c>
      <c r="M794" s="90" t="e">
        <f>IF(Worksheets!$AA$24&gt;=K794,Worksheets!$L$45*Worksheets!$AD$29*(1-Worksheets!$AD$29)^('Yield Calculations'!K794-1),0)</f>
        <v>#VALUE!</v>
      </c>
      <c r="N794" s="90" t="e">
        <f>IF(Worksheets!$AA$24&gt;=K794,(Worksheets!$L$45-SUM($N$7:N793))*(((2*Worksheets!$L$44*(1-Worksheets!$L$44)*Worksheets!$AD$29)+(Worksheets!$L$44^2*Worksheets!$AD$29^2))/Worksheets!$L$45),0)</f>
        <v>#VALUE!</v>
      </c>
      <c r="O794" s="90" t="e">
        <f>IF(Worksheets!$AA$24&gt;=K794,(Worksheets!$L$45-SUM($O$7:O793))*((Worksheets!$L$44^3*Worksheets!$AD$29^3+3*Worksheets!$L$44^2*(1-Worksheets!$L$44)*Worksheets!$AD$29^2+3*Worksheets!$L$44*(1-Worksheets!$L$44)^2*Worksheets!$AD$29)/Worksheets!$L$45),0)</f>
        <v>#VALUE!</v>
      </c>
      <c r="P794" s="90" t="e">
        <f>IF(Worksheets!$AA$24&gt;=K794,(Worksheets!$L$45-SUM($P$7:P793))*((Worksheets!$L$44^4*Worksheets!$AD$29^4+4*Worksheets!$L$44^3*(1-Worksheets!$L$44)*Worksheets!$AD$29^3+6*Worksheets!$L$44^2*(1-Worksheets!$L$44)^2*Worksheets!$AD$29^2+4*Worksheets!$L$44*(1-Worksheets!$L$44^3)*Worksheets!$AD$29)/Worksheets!$L$45),0)</f>
        <v>#VALUE!</v>
      </c>
      <c r="Q794" s="90" t="str">
        <f>IF(Worksheets!$I$45='Yield Calculations'!$M$4,'Yield Calculations'!L794*'Yield Calculations'!M794,IF(Worksheets!$I$45='Yield Calculations'!$N$4,'Yield Calculations'!L794*'Yield Calculations'!N794,IF(Worksheets!$I$45='Yield Calculations'!$O$4,'Yield Calculations'!L794*'Yield Calculations'!O794,IF(Worksheets!$I$45='Yield Calculations'!$P$4,'Yield Calculations'!L794*'Yield Calculations'!P794,"Too Many Lanes"))))</f>
        <v>Too Many Lanes</v>
      </c>
      <c r="R794" s="90" t="str">
        <f>IF(Worksheets!$I$45='Yield Calculations'!$M$4,'Yield Calculations'!M794,IF(Worksheets!$I$45='Yield Calculations'!$N$4,'Yield Calculations'!N794,IF(Worksheets!$I$45='Yield Calculations'!$O$4,'Yield Calculations'!O794,IF(Worksheets!$I$45='Yield Calculations'!$P$4,'Yield Calculations'!P794,"Too Many Lanes"))))</f>
        <v>Too Many Lanes</v>
      </c>
    </row>
    <row r="795" spans="1:18">
      <c r="A795" s="83">
        <f t="shared" si="12"/>
        <v>788</v>
      </c>
      <c r="B795" s="83" t="e">
        <f>Worksheets!$S$24*(A795-0.5)</f>
        <v>#VALUE!</v>
      </c>
      <c r="C795" s="90" t="e">
        <f>IF(Worksheets!$V$24&gt;=A795,Worksheets!$G$45*Worksheets!$AD$29*(1-Worksheets!$AD$29)^('Yield Calculations'!A795-1),0)</f>
        <v>#VALUE!</v>
      </c>
      <c r="D795" s="90" t="e">
        <f>IF(Worksheets!$V$24&gt;=A795,(Worksheets!$G$45-SUM($D$7:D794))*(((2*Worksheets!$G$44*(1-Worksheets!$G$44)*Worksheets!$AD$29)+(Worksheets!$G$44^2*Worksheets!$AD$29^2))/Worksheets!$G$45),0)</f>
        <v>#VALUE!</v>
      </c>
      <c r="E795" s="90" t="e">
        <f>IF(Worksheets!$V$24&gt;=A795,(Worksheets!$G$45-SUM($E$7:E794))*((Worksheets!$G$44^3*Worksheets!$AD$29^3+3*Worksheets!$G$44^2*(1-Worksheets!$G$44)*Worksheets!$AD$29^2+3*Worksheets!$G$44*(1-Worksheets!$G$44)^2*Worksheets!$AD$29)/Worksheets!$G$45),0)</f>
        <v>#VALUE!</v>
      </c>
      <c r="F795" s="90" t="e">
        <f>IF(Worksheets!$V$24&gt;=A795,(Worksheets!$G$45-SUM($F$7:F794))*((Worksheets!$G$44^4*Worksheets!$AD$29^4+4*Worksheets!$G$44^3*(1-Worksheets!$G$44)*Worksheets!$AD$29^3+6*Worksheets!$G$44^2*(1-Worksheets!$G$44)^2*Worksheets!$AD$29^2+4*Worksheets!$G$44*(1-Worksheets!$G$44^3)*Worksheets!$AD$29)/Worksheets!$G$45),0)</f>
        <v>#VALUE!</v>
      </c>
      <c r="G795" s="90" t="str">
        <f>IF(Worksheets!$D$45='Yield Calculations'!$C$4,'Yield Calculations'!B795*'Yield Calculations'!C795,IF(Worksheets!$D$45='Yield Calculations'!$D$4,'Yield Calculations'!B795*'Yield Calculations'!D795,IF(Worksheets!$D$45='Yield Calculations'!$E$4,'Yield Calculations'!B795*'Yield Calculations'!E795,IF(Worksheets!$D$45='Yield Calculations'!$F$4,'Yield Calculations'!B795*'Yield Calculations'!F795,"Too Many Lanes"))))</f>
        <v>Too Many Lanes</v>
      </c>
      <c r="H795" s="90" t="str">
        <f>IF(Worksheets!$D$45='Yield Calculations'!$C$4,'Yield Calculations'!C795,IF(Worksheets!$D$45='Yield Calculations'!$D$4,'Yield Calculations'!D795,IF(Worksheets!$D$45='Yield Calculations'!$E$4,'Yield Calculations'!E795,IF(Worksheets!$D$45='Yield Calculations'!$F$4,'Yield Calculations'!F795,"Too Many Lanes"))))</f>
        <v>Too Many Lanes</v>
      </c>
      <c r="K795" s="83">
        <v>788</v>
      </c>
      <c r="L795" s="83" t="e">
        <f>Worksheets!$X$24*(K795-0.5)</f>
        <v>#VALUE!</v>
      </c>
      <c r="M795" s="90" t="e">
        <f>IF(Worksheets!$AA$24&gt;=K795,Worksheets!$L$45*Worksheets!$AD$29*(1-Worksheets!$AD$29)^('Yield Calculations'!K795-1),0)</f>
        <v>#VALUE!</v>
      </c>
      <c r="N795" s="90" t="e">
        <f>IF(Worksheets!$AA$24&gt;=K795,(Worksheets!$L$45-SUM($N$7:N794))*(((2*Worksheets!$L$44*(1-Worksheets!$L$44)*Worksheets!$AD$29)+(Worksheets!$L$44^2*Worksheets!$AD$29^2))/Worksheets!$L$45),0)</f>
        <v>#VALUE!</v>
      </c>
      <c r="O795" s="90" t="e">
        <f>IF(Worksheets!$AA$24&gt;=K795,(Worksheets!$L$45-SUM($O$7:O794))*((Worksheets!$L$44^3*Worksheets!$AD$29^3+3*Worksheets!$L$44^2*(1-Worksheets!$L$44)*Worksheets!$AD$29^2+3*Worksheets!$L$44*(1-Worksheets!$L$44)^2*Worksheets!$AD$29)/Worksheets!$L$45),0)</f>
        <v>#VALUE!</v>
      </c>
      <c r="P795" s="90" t="e">
        <f>IF(Worksheets!$AA$24&gt;=K795,(Worksheets!$L$45-SUM($P$7:P794))*((Worksheets!$L$44^4*Worksheets!$AD$29^4+4*Worksheets!$L$44^3*(1-Worksheets!$L$44)*Worksheets!$AD$29^3+6*Worksheets!$L$44^2*(1-Worksheets!$L$44)^2*Worksheets!$AD$29^2+4*Worksheets!$L$44*(1-Worksheets!$L$44^3)*Worksheets!$AD$29)/Worksheets!$L$45),0)</f>
        <v>#VALUE!</v>
      </c>
      <c r="Q795" s="90" t="str">
        <f>IF(Worksheets!$I$45='Yield Calculations'!$M$4,'Yield Calculations'!L795*'Yield Calculations'!M795,IF(Worksheets!$I$45='Yield Calculations'!$N$4,'Yield Calculations'!L795*'Yield Calculations'!N795,IF(Worksheets!$I$45='Yield Calculations'!$O$4,'Yield Calculations'!L795*'Yield Calculations'!O795,IF(Worksheets!$I$45='Yield Calculations'!$P$4,'Yield Calculations'!L795*'Yield Calculations'!P795,"Too Many Lanes"))))</f>
        <v>Too Many Lanes</v>
      </c>
      <c r="R795" s="90" t="str">
        <f>IF(Worksheets!$I$45='Yield Calculations'!$M$4,'Yield Calculations'!M795,IF(Worksheets!$I$45='Yield Calculations'!$N$4,'Yield Calculations'!N795,IF(Worksheets!$I$45='Yield Calculations'!$O$4,'Yield Calculations'!O795,IF(Worksheets!$I$45='Yield Calculations'!$P$4,'Yield Calculations'!P795,"Too Many Lanes"))))</f>
        <v>Too Many Lanes</v>
      </c>
    </row>
    <row r="796" spans="1:18">
      <c r="A796" s="83">
        <f t="shared" si="12"/>
        <v>789</v>
      </c>
      <c r="B796" s="83" t="e">
        <f>Worksheets!$S$24*(A796-0.5)</f>
        <v>#VALUE!</v>
      </c>
      <c r="C796" s="90" t="e">
        <f>IF(Worksheets!$V$24&gt;=A796,Worksheets!$G$45*Worksheets!$AD$29*(1-Worksheets!$AD$29)^('Yield Calculations'!A796-1),0)</f>
        <v>#VALUE!</v>
      </c>
      <c r="D796" s="90" t="e">
        <f>IF(Worksheets!$V$24&gt;=A796,(Worksheets!$G$45-SUM($D$7:D795))*(((2*Worksheets!$G$44*(1-Worksheets!$G$44)*Worksheets!$AD$29)+(Worksheets!$G$44^2*Worksheets!$AD$29^2))/Worksheets!$G$45),0)</f>
        <v>#VALUE!</v>
      </c>
      <c r="E796" s="90" t="e">
        <f>IF(Worksheets!$V$24&gt;=A796,(Worksheets!$G$45-SUM($E$7:E795))*((Worksheets!$G$44^3*Worksheets!$AD$29^3+3*Worksheets!$G$44^2*(1-Worksheets!$G$44)*Worksheets!$AD$29^2+3*Worksheets!$G$44*(1-Worksheets!$G$44)^2*Worksheets!$AD$29)/Worksheets!$G$45),0)</f>
        <v>#VALUE!</v>
      </c>
      <c r="F796" s="90" t="e">
        <f>IF(Worksheets!$V$24&gt;=A796,(Worksheets!$G$45-SUM($F$7:F795))*((Worksheets!$G$44^4*Worksheets!$AD$29^4+4*Worksheets!$G$44^3*(1-Worksheets!$G$44)*Worksheets!$AD$29^3+6*Worksheets!$G$44^2*(1-Worksheets!$G$44)^2*Worksheets!$AD$29^2+4*Worksheets!$G$44*(1-Worksheets!$G$44^3)*Worksheets!$AD$29)/Worksheets!$G$45),0)</f>
        <v>#VALUE!</v>
      </c>
      <c r="G796" s="90" t="str">
        <f>IF(Worksheets!$D$45='Yield Calculations'!$C$4,'Yield Calculations'!B796*'Yield Calculations'!C796,IF(Worksheets!$D$45='Yield Calculations'!$D$4,'Yield Calculations'!B796*'Yield Calculations'!D796,IF(Worksheets!$D$45='Yield Calculations'!$E$4,'Yield Calculations'!B796*'Yield Calculations'!E796,IF(Worksheets!$D$45='Yield Calculations'!$F$4,'Yield Calculations'!B796*'Yield Calculations'!F796,"Too Many Lanes"))))</f>
        <v>Too Many Lanes</v>
      </c>
      <c r="H796" s="90" t="str">
        <f>IF(Worksheets!$D$45='Yield Calculations'!$C$4,'Yield Calculations'!C796,IF(Worksheets!$D$45='Yield Calculations'!$D$4,'Yield Calculations'!D796,IF(Worksheets!$D$45='Yield Calculations'!$E$4,'Yield Calculations'!E796,IF(Worksheets!$D$45='Yield Calculations'!$F$4,'Yield Calculations'!F796,"Too Many Lanes"))))</f>
        <v>Too Many Lanes</v>
      </c>
      <c r="K796" s="83">
        <v>789</v>
      </c>
      <c r="L796" s="83" t="e">
        <f>Worksheets!$X$24*(K796-0.5)</f>
        <v>#VALUE!</v>
      </c>
      <c r="M796" s="90" t="e">
        <f>IF(Worksheets!$AA$24&gt;=K796,Worksheets!$L$45*Worksheets!$AD$29*(1-Worksheets!$AD$29)^('Yield Calculations'!K796-1),0)</f>
        <v>#VALUE!</v>
      </c>
      <c r="N796" s="90" t="e">
        <f>IF(Worksheets!$AA$24&gt;=K796,(Worksheets!$L$45-SUM($N$7:N795))*(((2*Worksheets!$L$44*(1-Worksheets!$L$44)*Worksheets!$AD$29)+(Worksheets!$L$44^2*Worksheets!$AD$29^2))/Worksheets!$L$45),0)</f>
        <v>#VALUE!</v>
      </c>
      <c r="O796" s="90" t="e">
        <f>IF(Worksheets!$AA$24&gt;=K796,(Worksheets!$L$45-SUM($O$7:O795))*((Worksheets!$L$44^3*Worksheets!$AD$29^3+3*Worksheets!$L$44^2*(1-Worksheets!$L$44)*Worksheets!$AD$29^2+3*Worksheets!$L$44*(1-Worksheets!$L$44)^2*Worksheets!$AD$29)/Worksheets!$L$45),0)</f>
        <v>#VALUE!</v>
      </c>
      <c r="P796" s="90" t="e">
        <f>IF(Worksheets!$AA$24&gt;=K796,(Worksheets!$L$45-SUM($P$7:P795))*((Worksheets!$L$44^4*Worksheets!$AD$29^4+4*Worksheets!$L$44^3*(1-Worksheets!$L$44)*Worksheets!$AD$29^3+6*Worksheets!$L$44^2*(1-Worksheets!$L$44)^2*Worksheets!$AD$29^2+4*Worksheets!$L$44*(1-Worksheets!$L$44^3)*Worksheets!$AD$29)/Worksheets!$L$45),0)</f>
        <v>#VALUE!</v>
      </c>
      <c r="Q796" s="90" t="str">
        <f>IF(Worksheets!$I$45='Yield Calculations'!$M$4,'Yield Calculations'!L796*'Yield Calculations'!M796,IF(Worksheets!$I$45='Yield Calculations'!$N$4,'Yield Calculations'!L796*'Yield Calculations'!N796,IF(Worksheets!$I$45='Yield Calculations'!$O$4,'Yield Calculations'!L796*'Yield Calculations'!O796,IF(Worksheets!$I$45='Yield Calculations'!$P$4,'Yield Calculations'!L796*'Yield Calculations'!P796,"Too Many Lanes"))))</f>
        <v>Too Many Lanes</v>
      </c>
      <c r="R796" s="90" t="str">
        <f>IF(Worksheets!$I$45='Yield Calculations'!$M$4,'Yield Calculations'!M796,IF(Worksheets!$I$45='Yield Calculations'!$N$4,'Yield Calculations'!N796,IF(Worksheets!$I$45='Yield Calculations'!$O$4,'Yield Calculations'!O796,IF(Worksheets!$I$45='Yield Calculations'!$P$4,'Yield Calculations'!P796,"Too Many Lanes"))))</f>
        <v>Too Many Lanes</v>
      </c>
    </row>
    <row r="797" spans="1:18">
      <c r="A797" s="83">
        <f t="shared" si="12"/>
        <v>790</v>
      </c>
      <c r="B797" s="83" t="e">
        <f>Worksheets!$S$24*(A797-0.5)</f>
        <v>#VALUE!</v>
      </c>
      <c r="C797" s="90" t="e">
        <f>IF(Worksheets!$V$24&gt;=A797,Worksheets!$G$45*Worksheets!$AD$29*(1-Worksheets!$AD$29)^('Yield Calculations'!A797-1),0)</f>
        <v>#VALUE!</v>
      </c>
      <c r="D797" s="90" t="e">
        <f>IF(Worksheets!$V$24&gt;=A797,(Worksheets!$G$45-SUM($D$7:D796))*(((2*Worksheets!$G$44*(1-Worksheets!$G$44)*Worksheets!$AD$29)+(Worksheets!$G$44^2*Worksheets!$AD$29^2))/Worksheets!$G$45),0)</f>
        <v>#VALUE!</v>
      </c>
      <c r="E797" s="90" t="e">
        <f>IF(Worksheets!$V$24&gt;=A797,(Worksheets!$G$45-SUM($E$7:E796))*((Worksheets!$G$44^3*Worksheets!$AD$29^3+3*Worksheets!$G$44^2*(1-Worksheets!$G$44)*Worksheets!$AD$29^2+3*Worksheets!$G$44*(1-Worksheets!$G$44)^2*Worksheets!$AD$29)/Worksheets!$G$45),0)</f>
        <v>#VALUE!</v>
      </c>
      <c r="F797" s="90" t="e">
        <f>IF(Worksheets!$V$24&gt;=A797,(Worksheets!$G$45-SUM($F$7:F796))*((Worksheets!$G$44^4*Worksheets!$AD$29^4+4*Worksheets!$G$44^3*(1-Worksheets!$G$44)*Worksheets!$AD$29^3+6*Worksheets!$G$44^2*(1-Worksheets!$G$44)^2*Worksheets!$AD$29^2+4*Worksheets!$G$44*(1-Worksheets!$G$44^3)*Worksheets!$AD$29)/Worksheets!$G$45),0)</f>
        <v>#VALUE!</v>
      </c>
      <c r="G797" s="90" t="str">
        <f>IF(Worksheets!$D$45='Yield Calculations'!$C$4,'Yield Calculations'!B797*'Yield Calculations'!C797,IF(Worksheets!$D$45='Yield Calculations'!$D$4,'Yield Calculations'!B797*'Yield Calculations'!D797,IF(Worksheets!$D$45='Yield Calculations'!$E$4,'Yield Calculations'!B797*'Yield Calculations'!E797,IF(Worksheets!$D$45='Yield Calculations'!$F$4,'Yield Calculations'!B797*'Yield Calculations'!F797,"Too Many Lanes"))))</f>
        <v>Too Many Lanes</v>
      </c>
      <c r="H797" s="90" t="str">
        <f>IF(Worksheets!$D$45='Yield Calculations'!$C$4,'Yield Calculations'!C797,IF(Worksheets!$D$45='Yield Calculations'!$D$4,'Yield Calculations'!D797,IF(Worksheets!$D$45='Yield Calculations'!$E$4,'Yield Calculations'!E797,IF(Worksheets!$D$45='Yield Calculations'!$F$4,'Yield Calculations'!F797,"Too Many Lanes"))))</f>
        <v>Too Many Lanes</v>
      </c>
      <c r="K797" s="83">
        <v>790</v>
      </c>
      <c r="L797" s="83" t="e">
        <f>Worksheets!$X$24*(K797-0.5)</f>
        <v>#VALUE!</v>
      </c>
      <c r="M797" s="90" t="e">
        <f>IF(Worksheets!$AA$24&gt;=K797,Worksheets!$L$45*Worksheets!$AD$29*(1-Worksheets!$AD$29)^('Yield Calculations'!K797-1),0)</f>
        <v>#VALUE!</v>
      </c>
      <c r="N797" s="90" t="e">
        <f>IF(Worksheets!$AA$24&gt;=K797,(Worksheets!$L$45-SUM($N$7:N796))*(((2*Worksheets!$L$44*(1-Worksheets!$L$44)*Worksheets!$AD$29)+(Worksheets!$L$44^2*Worksheets!$AD$29^2))/Worksheets!$L$45),0)</f>
        <v>#VALUE!</v>
      </c>
      <c r="O797" s="90" t="e">
        <f>IF(Worksheets!$AA$24&gt;=K797,(Worksheets!$L$45-SUM($O$7:O796))*((Worksheets!$L$44^3*Worksheets!$AD$29^3+3*Worksheets!$L$44^2*(1-Worksheets!$L$44)*Worksheets!$AD$29^2+3*Worksheets!$L$44*(1-Worksheets!$L$44)^2*Worksheets!$AD$29)/Worksheets!$L$45),0)</f>
        <v>#VALUE!</v>
      </c>
      <c r="P797" s="90" t="e">
        <f>IF(Worksheets!$AA$24&gt;=K797,(Worksheets!$L$45-SUM($P$7:P796))*((Worksheets!$L$44^4*Worksheets!$AD$29^4+4*Worksheets!$L$44^3*(1-Worksheets!$L$44)*Worksheets!$AD$29^3+6*Worksheets!$L$44^2*(1-Worksheets!$L$44)^2*Worksheets!$AD$29^2+4*Worksheets!$L$44*(1-Worksheets!$L$44^3)*Worksheets!$AD$29)/Worksheets!$L$45),0)</f>
        <v>#VALUE!</v>
      </c>
      <c r="Q797" s="90" t="str">
        <f>IF(Worksheets!$I$45='Yield Calculations'!$M$4,'Yield Calculations'!L797*'Yield Calculations'!M797,IF(Worksheets!$I$45='Yield Calculations'!$N$4,'Yield Calculations'!L797*'Yield Calculations'!N797,IF(Worksheets!$I$45='Yield Calculations'!$O$4,'Yield Calculations'!L797*'Yield Calculations'!O797,IF(Worksheets!$I$45='Yield Calculations'!$P$4,'Yield Calculations'!L797*'Yield Calculations'!P797,"Too Many Lanes"))))</f>
        <v>Too Many Lanes</v>
      </c>
      <c r="R797" s="90" t="str">
        <f>IF(Worksheets!$I$45='Yield Calculations'!$M$4,'Yield Calculations'!M797,IF(Worksheets!$I$45='Yield Calculations'!$N$4,'Yield Calculations'!N797,IF(Worksheets!$I$45='Yield Calculations'!$O$4,'Yield Calculations'!O797,IF(Worksheets!$I$45='Yield Calculations'!$P$4,'Yield Calculations'!P797,"Too Many Lanes"))))</f>
        <v>Too Many Lanes</v>
      </c>
    </row>
    <row r="798" spans="1:18">
      <c r="A798" s="83">
        <f t="shared" si="12"/>
        <v>791</v>
      </c>
      <c r="B798" s="83" t="e">
        <f>Worksheets!$S$24*(A798-0.5)</f>
        <v>#VALUE!</v>
      </c>
      <c r="C798" s="90" t="e">
        <f>IF(Worksheets!$V$24&gt;=A798,Worksheets!$G$45*Worksheets!$AD$29*(1-Worksheets!$AD$29)^('Yield Calculations'!A798-1),0)</f>
        <v>#VALUE!</v>
      </c>
      <c r="D798" s="90" t="e">
        <f>IF(Worksheets!$V$24&gt;=A798,(Worksheets!$G$45-SUM($D$7:D797))*(((2*Worksheets!$G$44*(1-Worksheets!$G$44)*Worksheets!$AD$29)+(Worksheets!$G$44^2*Worksheets!$AD$29^2))/Worksheets!$G$45),0)</f>
        <v>#VALUE!</v>
      </c>
      <c r="E798" s="90" t="e">
        <f>IF(Worksheets!$V$24&gt;=A798,(Worksheets!$G$45-SUM($E$7:E797))*((Worksheets!$G$44^3*Worksheets!$AD$29^3+3*Worksheets!$G$44^2*(1-Worksheets!$G$44)*Worksheets!$AD$29^2+3*Worksheets!$G$44*(1-Worksheets!$G$44)^2*Worksheets!$AD$29)/Worksheets!$G$45),0)</f>
        <v>#VALUE!</v>
      </c>
      <c r="F798" s="90" t="e">
        <f>IF(Worksheets!$V$24&gt;=A798,(Worksheets!$G$45-SUM($F$7:F797))*((Worksheets!$G$44^4*Worksheets!$AD$29^4+4*Worksheets!$G$44^3*(1-Worksheets!$G$44)*Worksheets!$AD$29^3+6*Worksheets!$G$44^2*(1-Worksheets!$G$44)^2*Worksheets!$AD$29^2+4*Worksheets!$G$44*(1-Worksheets!$G$44^3)*Worksheets!$AD$29)/Worksheets!$G$45),0)</f>
        <v>#VALUE!</v>
      </c>
      <c r="G798" s="90" t="str">
        <f>IF(Worksheets!$D$45='Yield Calculations'!$C$4,'Yield Calculations'!B798*'Yield Calculations'!C798,IF(Worksheets!$D$45='Yield Calculations'!$D$4,'Yield Calculations'!B798*'Yield Calculations'!D798,IF(Worksheets!$D$45='Yield Calculations'!$E$4,'Yield Calculations'!B798*'Yield Calculations'!E798,IF(Worksheets!$D$45='Yield Calculations'!$F$4,'Yield Calculations'!B798*'Yield Calculations'!F798,"Too Many Lanes"))))</f>
        <v>Too Many Lanes</v>
      </c>
      <c r="H798" s="90" t="str">
        <f>IF(Worksheets!$D$45='Yield Calculations'!$C$4,'Yield Calculations'!C798,IF(Worksheets!$D$45='Yield Calculations'!$D$4,'Yield Calculations'!D798,IF(Worksheets!$D$45='Yield Calculations'!$E$4,'Yield Calculations'!E798,IF(Worksheets!$D$45='Yield Calculations'!$F$4,'Yield Calculations'!F798,"Too Many Lanes"))))</f>
        <v>Too Many Lanes</v>
      </c>
      <c r="K798" s="83">
        <v>791</v>
      </c>
      <c r="L798" s="83" t="e">
        <f>Worksheets!$X$24*(K798-0.5)</f>
        <v>#VALUE!</v>
      </c>
      <c r="M798" s="90" t="e">
        <f>IF(Worksheets!$AA$24&gt;=K798,Worksheets!$L$45*Worksheets!$AD$29*(1-Worksheets!$AD$29)^('Yield Calculations'!K798-1),0)</f>
        <v>#VALUE!</v>
      </c>
      <c r="N798" s="90" t="e">
        <f>IF(Worksheets!$AA$24&gt;=K798,(Worksheets!$L$45-SUM($N$7:N797))*(((2*Worksheets!$L$44*(1-Worksheets!$L$44)*Worksheets!$AD$29)+(Worksheets!$L$44^2*Worksheets!$AD$29^2))/Worksheets!$L$45),0)</f>
        <v>#VALUE!</v>
      </c>
      <c r="O798" s="90" t="e">
        <f>IF(Worksheets!$AA$24&gt;=K798,(Worksheets!$L$45-SUM($O$7:O797))*((Worksheets!$L$44^3*Worksheets!$AD$29^3+3*Worksheets!$L$44^2*(1-Worksheets!$L$44)*Worksheets!$AD$29^2+3*Worksheets!$L$44*(1-Worksheets!$L$44)^2*Worksheets!$AD$29)/Worksheets!$L$45),0)</f>
        <v>#VALUE!</v>
      </c>
      <c r="P798" s="90" t="e">
        <f>IF(Worksheets!$AA$24&gt;=K798,(Worksheets!$L$45-SUM($P$7:P797))*((Worksheets!$L$44^4*Worksheets!$AD$29^4+4*Worksheets!$L$44^3*(1-Worksheets!$L$44)*Worksheets!$AD$29^3+6*Worksheets!$L$44^2*(1-Worksheets!$L$44)^2*Worksheets!$AD$29^2+4*Worksheets!$L$44*(1-Worksheets!$L$44^3)*Worksheets!$AD$29)/Worksheets!$L$45),0)</f>
        <v>#VALUE!</v>
      </c>
      <c r="Q798" s="90" t="str">
        <f>IF(Worksheets!$I$45='Yield Calculations'!$M$4,'Yield Calculations'!L798*'Yield Calculations'!M798,IF(Worksheets!$I$45='Yield Calculations'!$N$4,'Yield Calculations'!L798*'Yield Calculations'!N798,IF(Worksheets!$I$45='Yield Calculations'!$O$4,'Yield Calculations'!L798*'Yield Calculations'!O798,IF(Worksheets!$I$45='Yield Calculations'!$P$4,'Yield Calculations'!L798*'Yield Calculations'!P798,"Too Many Lanes"))))</f>
        <v>Too Many Lanes</v>
      </c>
      <c r="R798" s="90" t="str">
        <f>IF(Worksheets!$I$45='Yield Calculations'!$M$4,'Yield Calculations'!M798,IF(Worksheets!$I$45='Yield Calculations'!$N$4,'Yield Calculations'!N798,IF(Worksheets!$I$45='Yield Calculations'!$O$4,'Yield Calculations'!O798,IF(Worksheets!$I$45='Yield Calculations'!$P$4,'Yield Calculations'!P798,"Too Many Lanes"))))</f>
        <v>Too Many Lanes</v>
      </c>
    </row>
    <row r="799" spans="1:18">
      <c r="A799" s="83">
        <f t="shared" si="12"/>
        <v>792</v>
      </c>
      <c r="B799" s="83" t="e">
        <f>Worksheets!$S$24*(A799-0.5)</f>
        <v>#VALUE!</v>
      </c>
      <c r="C799" s="90" t="e">
        <f>IF(Worksheets!$V$24&gt;=A799,Worksheets!$G$45*Worksheets!$AD$29*(1-Worksheets!$AD$29)^('Yield Calculations'!A799-1),0)</f>
        <v>#VALUE!</v>
      </c>
      <c r="D799" s="90" t="e">
        <f>IF(Worksheets!$V$24&gt;=A799,(Worksheets!$G$45-SUM($D$7:D798))*(((2*Worksheets!$G$44*(1-Worksheets!$G$44)*Worksheets!$AD$29)+(Worksheets!$G$44^2*Worksheets!$AD$29^2))/Worksheets!$G$45),0)</f>
        <v>#VALUE!</v>
      </c>
      <c r="E799" s="90" t="e">
        <f>IF(Worksheets!$V$24&gt;=A799,(Worksheets!$G$45-SUM($E$7:E798))*((Worksheets!$G$44^3*Worksheets!$AD$29^3+3*Worksheets!$G$44^2*(1-Worksheets!$G$44)*Worksheets!$AD$29^2+3*Worksheets!$G$44*(1-Worksheets!$G$44)^2*Worksheets!$AD$29)/Worksheets!$G$45),0)</f>
        <v>#VALUE!</v>
      </c>
      <c r="F799" s="90" t="e">
        <f>IF(Worksheets!$V$24&gt;=A799,(Worksheets!$G$45-SUM($F$7:F798))*((Worksheets!$G$44^4*Worksheets!$AD$29^4+4*Worksheets!$G$44^3*(1-Worksheets!$G$44)*Worksheets!$AD$29^3+6*Worksheets!$G$44^2*(1-Worksheets!$G$44)^2*Worksheets!$AD$29^2+4*Worksheets!$G$44*(1-Worksheets!$G$44^3)*Worksheets!$AD$29)/Worksheets!$G$45),0)</f>
        <v>#VALUE!</v>
      </c>
      <c r="G799" s="90" t="str">
        <f>IF(Worksheets!$D$45='Yield Calculations'!$C$4,'Yield Calculations'!B799*'Yield Calculations'!C799,IF(Worksheets!$D$45='Yield Calculations'!$D$4,'Yield Calculations'!B799*'Yield Calculations'!D799,IF(Worksheets!$D$45='Yield Calculations'!$E$4,'Yield Calculations'!B799*'Yield Calculations'!E799,IF(Worksheets!$D$45='Yield Calculations'!$F$4,'Yield Calculations'!B799*'Yield Calculations'!F799,"Too Many Lanes"))))</f>
        <v>Too Many Lanes</v>
      </c>
      <c r="H799" s="90" t="str">
        <f>IF(Worksheets!$D$45='Yield Calculations'!$C$4,'Yield Calculations'!C799,IF(Worksheets!$D$45='Yield Calculations'!$D$4,'Yield Calculations'!D799,IF(Worksheets!$D$45='Yield Calculations'!$E$4,'Yield Calculations'!E799,IF(Worksheets!$D$45='Yield Calculations'!$F$4,'Yield Calculations'!F799,"Too Many Lanes"))))</f>
        <v>Too Many Lanes</v>
      </c>
      <c r="K799" s="83">
        <v>792</v>
      </c>
      <c r="L799" s="83" t="e">
        <f>Worksheets!$X$24*(K799-0.5)</f>
        <v>#VALUE!</v>
      </c>
      <c r="M799" s="90" t="e">
        <f>IF(Worksheets!$AA$24&gt;=K799,Worksheets!$L$45*Worksheets!$AD$29*(1-Worksheets!$AD$29)^('Yield Calculations'!K799-1),0)</f>
        <v>#VALUE!</v>
      </c>
      <c r="N799" s="90" t="e">
        <f>IF(Worksheets!$AA$24&gt;=K799,(Worksheets!$L$45-SUM($N$7:N798))*(((2*Worksheets!$L$44*(1-Worksheets!$L$44)*Worksheets!$AD$29)+(Worksheets!$L$44^2*Worksheets!$AD$29^2))/Worksheets!$L$45),0)</f>
        <v>#VALUE!</v>
      </c>
      <c r="O799" s="90" t="e">
        <f>IF(Worksheets!$AA$24&gt;=K799,(Worksheets!$L$45-SUM($O$7:O798))*((Worksheets!$L$44^3*Worksheets!$AD$29^3+3*Worksheets!$L$44^2*(1-Worksheets!$L$44)*Worksheets!$AD$29^2+3*Worksheets!$L$44*(1-Worksheets!$L$44)^2*Worksheets!$AD$29)/Worksheets!$L$45),0)</f>
        <v>#VALUE!</v>
      </c>
      <c r="P799" s="90" t="e">
        <f>IF(Worksheets!$AA$24&gt;=K799,(Worksheets!$L$45-SUM($P$7:P798))*((Worksheets!$L$44^4*Worksheets!$AD$29^4+4*Worksheets!$L$44^3*(1-Worksheets!$L$44)*Worksheets!$AD$29^3+6*Worksheets!$L$44^2*(1-Worksheets!$L$44)^2*Worksheets!$AD$29^2+4*Worksheets!$L$44*(1-Worksheets!$L$44^3)*Worksheets!$AD$29)/Worksheets!$L$45),0)</f>
        <v>#VALUE!</v>
      </c>
      <c r="Q799" s="90" t="str">
        <f>IF(Worksheets!$I$45='Yield Calculations'!$M$4,'Yield Calculations'!L799*'Yield Calculations'!M799,IF(Worksheets!$I$45='Yield Calculations'!$N$4,'Yield Calculations'!L799*'Yield Calculations'!N799,IF(Worksheets!$I$45='Yield Calculations'!$O$4,'Yield Calculations'!L799*'Yield Calculations'!O799,IF(Worksheets!$I$45='Yield Calculations'!$P$4,'Yield Calculations'!L799*'Yield Calculations'!P799,"Too Many Lanes"))))</f>
        <v>Too Many Lanes</v>
      </c>
      <c r="R799" s="90" t="str">
        <f>IF(Worksheets!$I$45='Yield Calculations'!$M$4,'Yield Calculations'!M799,IF(Worksheets!$I$45='Yield Calculations'!$N$4,'Yield Calculations'!N799,IF(Worksheets!$I$45='Yield Calculations'!$O$4,'Yield Calculations'!O799,IF(Worksheets!$I$45='Yield Calculations'!$P$4,'Yield Calculations'!P799,"Too Many Lanes"))))</f>
        <v>Too Many Lanes</v>
      </c>
    </row>
    <row r="800" spans="1:18">
      <c r="A800" s="83">
        <f t="shared" si="12"/>
        <v>793</v>
      </c>
      <c r="B800" s="83" t="e">
        <f>Worksheets!$S$24*(A800-0.5)</f>
        <v>#VALUE!</v>
      </c>
      <c r="C800" s="90" t="e">
        <f>IF(Worksheets!$V$24&gt;=A800,Worksheets!$G$45*Worksheets!$AD$29*(1-Worksheets!$AD$29)^('Yield Calculations'!A800-1),0)</f>
        <v>#VALUE!</v>
      </c>
      <c r="D800" s="90" t="e">
        <f>IF(Worksheets!$V$24&gt;=A800,(Worksheets!$G$45-SUM($D$7:D799))*(((2*Worksheets!$G$44*(1-Worksheets!$G$44)*Worksheets!$AD$29)+(Worksheets!$G$44^2*Worksheets!$AD$29^2))/Worksheets!$G$45),0)</f>
        <v>#VALUE!</v>
      </c>
      <c r="E800" s="90" t="e">
        <f>IF(Worksheets!$V$24&gt;=A800,(Worksheets!$G$45-SUM($E$7:E799))*((Worksheets!$G$44^3*Worksheets!$AD$29^3+3*Worksheets!$G$44^2*(1-Worksheets!$G$44)*Worksheets!$AD$29^2+3*Worksheets!$G$44*(1-Worksheets!$G$44)^2*Worksheets!$AD$29)/Worksheets!$G$45),0)</f>
        <v>#VALUE!</v>
      </c>
      <c r="F800" s="90" t="e">
        <f>IF(Worksheets!$V$24&gt;=A800,(Worksheets!$G$45-SUM($F$7:F799))*((Worksheets!$G$44^4*Worksheets!$AD$29^4+4*Worksheets!$G$44^3*(1-Worksheets!$G$44)*Worksheets!$AD$29^3+6*Worksheets!$G$44^2*(1-Worksheets!$G$44)^2*Worksheets!$AD$29^2+4*Worksheets!$G$44*(1-Worksheets!$G$44^3)*Worksheets!$AD$29)/Worksheets!$G$45),0)</f>
        <v>#VALUE!</v>
      </c>
      <c r="G800" s="90" t="str">
        <f>IF(Worksheets!$D$45='Yield Calculations'!$C$4,'Yield Calculations'!B800*'Yield Calculations'!C800,IF(Worksheets!$D$45='Yield Calculations'!$D$4,'Yield Calculations'!B800*'Yield Calculations'!D800,IF(Worksheets!$D$45='Yield Calculations'!$E$4,'Yield Calculations'!B800*'Yield Calculations'!E800,IF(Worksheets!$D$45='Yield Calculations'!$F$4,'Yield Calculations'!B800*'Yield Calculations'!F800,"Too Many Lanes"))))</f>
        <v>Too Many Lanes</v>
      </c>
      <c r="H800" s="90" t="str">
        <f>IF(Worksheets!$D$45='Yield Calculations'!$C$4,'Yield Calculations'!C800,IF(Worksheets!$D$45='Yield Calculations'!$D$4,'Yield Calculations'!D800,IF(Worksheets!$D$45='Yield Calculations'!$E$4,'Yield Calculations'!E800,IF(Worksheets!$D$45='Yield Calculations'!$F$4,'Yield Calculations'!F800,"Too Many Lanes"))))</f>
        <v>Too Many Lanes</v>
      </c>
      <c r="K800" s="83">
        <v>793</v>
      </c>
      <c r="L800" s="83" t="e">
        <f>Worksheets!$X$24*(K800-0.5)</f>
        <v>#VALUE!</v>
      </c>
      <c r="M800" s="90" t="e">
        <f>IF(Worksheets!$AA$24&gt;=K800,Worksheets!$L$45*Worksheets!$AD$29*(1-Worksheets!$AD$29)^('Yield Calculations'!K800-1),0)</f>
        <v>#VALUE!</v>
      </c>
      <c r="N800" s="90" t="e">
        <f>IF(Worksheets!$AA$24&gt;=K800,(Worksheets!$L$45-SUM($N$7:N799))*(((2*Worksheets!$L$44*(1-Worksheets!$L$44)*Worksheets!$AD$29)+(Worksheets!$L$44^2*Worksheets!$AD$29^2))/Worksheets!$L$45),0)</f>
        <v>#VALUE!</v>
      </c>
      <c r="O800" s="90" t="e">
        <f>IF(Worksheets!$AA$24&gt;=K800,(Worksheets!$L$45-SUM($O$7:O799))*((Worksheets!$L$44^3*Worksheets!$AD$29^3+3*Worksheets!$L$44^2*(1-Worksheets!$L$44)*Worksheets!$AD$29^2+3*Worksheets!$L$44*(1-Worksheets!$L$44)^2*Worksheets!$AD$29)/Worksheets!$L$45),0)</f>
        <v>#VALUE!</v>
      </c>
      <c r="P800" s="90" t="e">
        <f>IF(Worksheets!$AA$24&gt;=K800,(Worksheets!$L$45-SUM($P$7:P799))*((Worksheets!$L$44^4*Worksheets!$AD$29^4+4*Worksheets!$L$44^3*(1-Worksheets!$L$44)*Worksheets!$AD$29^3+6*Worksheets!$L$44^2*(1-Worksheets!$L$44)^2*Worksheets!$AD$29^2+4*Worksheets!$L$44*(1-Worksheets!$L$44^3)*Worksheets!$AD$29)/Worksheets!$L$45),0)</f>
        <v>#VALUE!</v>
      </c>
      <c r="Q800" s="90" t="str">
        <f>IF(Worksheets!$I$45='Yield Calculations'!$M$4,'Yield Calculations'!L800*'Yield Calculations'!M800,IF(Worksheets!$I$45='Yield Calculations'!$N$4,'Yield Calculations'!L800*'Yield Calculations'!N800,IF(Worksheets!$I$45='Yield Calculations'!$O$4,'Yield Calculations'!L800*'Yield Calculations'!O800,IF(Worksheets!$I$45='Yield Calculations'!$P$4,'Yield Calculations'!L800*'Yield Calculations'!P800,"Too Many Lanes"))))</f>
        <v>Too Many Lanes</v>
      </c>
      <c r="R800" s="90" t="str">
        <f>IF(Worksheets!$I$45='Yield Calculations'!$M$4,'Yield Calculations'!M800,IF(Worksheets!$I$45='Yield Calculations'!$N$4,'Yield Calculations'!N800,IF(Worksheets!$I$45='Yield Calculations'!$O$4,'Yield Calculations'!O800,IF(Worksheets!$I$45='Yield Calculations'!$P$4,'Yield Calculations'!P800,"Too Many Lanes"))))</f>
        <v>Too Many Lanes</v>
      </c>
    </row>
    <row r="801" spans="1:18">
      <c r="A801" s="83">
        <f t="shared" si="12"/>
        <v>794</v>
      </c>
      <c r="B801" s="83" t="e">
        <f>Worksheets!$S$24*(A801-0.5)</f>
        <v>#VALUE!</v>
      </c>
      <c r="C801" s="90" t="e">
        <f>IF(Worksheets!$V$24&gt;=A801,Worksheets!$G$45*Worksheets!$AD$29*(1-Worksheets!$AD$29)^('Yield Calculations'!A801-1),0)</f>
        <v>#VALUE!</v>
      </c>
      <c r="D801" s="90" t="e">
        <f>IF(Worksheets!$V$24&gt;=A801,(Worksheets!$G$45-SUM($D$7:D800))*(((2*Worksheets!$G$44*(1-Worksheets!$G$44)*Worksheets!$AD$29)+(Worksheets!$G$44^2*Worksheets!$AD$29^2))/Worksheets!$G$45),0)</f>
        <v>#VALUE!</v>
      </c>
      <c r="E801" s="90" t="e">
        <f>IF(Worksheets!$V$24&gt;=A801,(Worksheets!$G$45-SUM($E$7:E800))*((Worksheets!$G$44^3*Worksheets!$AD$29^3+3*Worksheets!$G$44^2*(1-Worksheets!$G$44)*Worksheets!$AD$29^2+3*Worksheets!$G$44*(1-Worksheets!$G$44)^2*Worksheets!$AD$29)/Worksheets!$G$45),0)</f>
        <v>#VALUE!</v>
      </c>
      <c r="F801" s="90" t="e">
        <f>IF(Worksheets!$V$24&gt;=A801,(Worksheets!$G$45-SUM($F$7:F800))*((Worksheets!$G$44^4*Worksheets!$AD$29^4+4*Worksheets!$G$44^3*(1-Worksheets!$G$44)*Worksheets!$AD$29^3+6*Worksheets!$G$44^2*(1-Worksheets!$G$44)^2*Worksheets!$AD$29^2+4*Worksheets!$G$44*(1-Worksheets!$G$44^3)*Worksheets!$AD$29)/Worksheets!$G$45),0)</f>
        <v>#VALUE!</v>
      </c>
      <c r="G801" s="90" t="str">
        <f>IF(Worksheets!$D$45='Yield Calculations'!$C$4,'Yield Calculations'!B801*'Yield Calculations'!C801,IF(Worksheets!$D$45='Yield Calculations'!$D$4,'Yield Calculations'!B801*'Yield Calculations'!D801,IF(Worksheets!$D$45='Yield Calculations'!$E$4,'Yield Calculations'!B801*'Yield Calculations'!E801,IF(Worksheets!$D$45='Yield Calculations'!$F$4,'Yield Calculations'!B801*'Yield Calculations'!F801,"Too Many Lanes"))))</f>
        <v>Too Many Lanes</v>
      </c>
      <c r="H801" s="90" t="str">
        <f>IF(Worksheets!$D$45='Yield Calculations'!$C$4,'Yield Calculations'!C801,IF(Worksheets!$D$45='Yield Calculations'!$D$4,'Yield Calculations'!D801,IF(Worksheets!$D$45='Yield Calculations'!$E$4,'Yield Calculations'!E801,IF(Worksheets!$D$45='Yield Calculations'!$F$4,'Yield Calculations'!F801,"Too Many Lanes"))))</f>
        <v>Too Many Lanes</v>
      </c>
      <c r="K801" s="83">
        <v>794</v>
      </c>
      <c r="L801" s="83" t="e">
        <f>Worksheets!$X$24*(K801-0.5)</f>
        <v>#VALUE!</v>
      </c>
      <c r="M801" s="90" t="e">
        <f>IF(Worksheets!$AA$24&gt;=K801,Worksheets!$L$45*Worksheets!$AD$29*(1-Worksheets!$AD$29)^('Yield Calculations'!K801-1),0)</f>
        <v>#VALUE!</v>
      </c>
      <c r="N801" s="90" t="e">
        <f>IF(Worksheets!$AA$24&gt;=K801,(Worksheets!$L$45-SUM($N$7:N800))*(((2*Worksheets!$L$44*(1-Worksheets!$L$44)*Worksheets!$AD$29)+(Worksheets!$L$44^2*Worksheets!$AD$29^2))/Worksheets!$L$45),0)</f>
        <v>#VALUE!</v>
      </c>
      <c r="O801" s="90" t="e">
        <f>IF(Worksheets!$AA$24&gt;=K801,(Worksheets!$L$45-SUM($O$7:O800))*((Worksheets!$L$44^3*Worksheets!$AD$29^3+3*Worksheets!$L$44^2*(1-Worksheets!$L$44)*Worksheets!$AD$29^2+3*Worksheets!$L$44*(1-Worksheets!$L$44)^2*Worksheets!$AD$29)/Worksheets!$L$45),0)</f>
        <v>#VALUE!</v>
      </c>
      <c r="P801" s="90" t="e">
        <f>IF(Worksheets!$AA$24&gt;=K801,(Worksheets!$L$45-SUM($P$7:P800))*((Worksheets!$L$44^4*Worksheets!$AD$29^4+4*Worksheets!$L$44^3*(1-Worksheets!$L$44)*Worksheets!$AD$29^3+6*Worksheets!$L$44^2*(1-Worksheets!$L$44)^2*Worksheets!$AD$29^2+4*Worksheets!$L$44*(1-Worksheets!$L$44^3)*Worksheets!$AD$29)/Worksheets!$L$45),0)</f>
        <v>#VALUE!</v>
      </c>
      <c r="Q801" s="90" t="str">
        <f>IF(Worksheets!$I$45='Yield Calculations'!$M$4,'Yield Calculations'!L801*'Yield Calculations'!M801,IF(Worksheets!$I$45='Yield Calculations'!$N$4,'Yield Calculations'!L801*'Yield Calculations'!N801,IF(Worksheets!$I$45='Yield Calculations'!$O$4,'Yield Calculations'!L801*'Yield Calculations'!O801,IF(Worksheets!$I$45='Yield Calculations'!$P$4,'Yield Calculations'!L801*'Yield Calculations'!P801,"Too Many Lanes"))))</f>
        <v>Too Many Lanes</v>
      </c>
      <c r="R801" s="90" t="str">
        <f>IF(Worksheets!$I$45='Yield Calculations'!$M$4,'Yield Calculations'!M801,IF(Worksheets!$I$45='Yield Calculations'!$N$4,'Yield Calculations'!N801,IF(Worksheets!$I$45='Yield Calculations'!$O$4,'Yield Calculations'!O801,IF(Worksheets!$I$45='Yield Calculations'!$P$4,'Yield Calculations'!P801,"Too Many Lanes"))))</f>
        <v>Too Many Lanes</v>
      </c>
    </row>
    <row r="802" spans="1:18">
      <c r="A802" s="83">
        <f t="shared" si="12"/>
        <v>795</v>
      </c>
      <c r="B802" s="83" t="e">
        <f>Worksheets!$S$24*(A802-0.5)</f>
        <v>#VALUE!</v>
      </c>
      <c r="C802" s="90" t="e">
        <f>IF(Worksheets!$V$24&gt;=A802,Worksheets!$G$45*Worksheets!$AD$29*(1-Worksheets!$AD$29)^('Yield Calculations'!A802-1),0)</f>
        <v>#VALUE!</v>
      </c>
      <c r="D802" s="90" t="e">
        <f>IF(Worksheets!$V$24&gt;=A802,(Worksheets!$G$45-SUM($D$7:D801))*(((2*Worksheets!$G$44*(1-Worksheets!$G$44)*Worksheets!$AD$29)+(Worksheets!$G$44^2*Worksheets!$AD$29^2))/Worksheets!$G$45),0)</f>
        <v>#VALUE!</v>
      </c>
      <c r="E802" s="90" t="e">
        <f>IF(Worksheets!$V$24&gt;=A802,(Worksheets!$G$45-SUM($E$7:E801))*((Worksheets!$G$44^3*Worksheets!$AD$29^3+3*Worksheets!$G$44^2*(1-Worksheets!$G$44)*Worksheets!$AD$29^2+3*Worksheets!$G$44*(1-Worksheets!$G$44)^2*Worksheets!$AD$29)/Worksheets!$G$45),0)</f>
        <v>#VALUE!</v>
      </c>
      <c r="F802" s="90" t="e">
        <f>IF(Worksheets!$V$24&gt;=A802,(Worksheets!$G$45-SUM($F$7:F801))*((Worksheets!$G$44^4*Worksheets!$AD$29^4+4*Worksheets!$G$44^3*(1-Worksheets!$G$44)*Worksheets!$AD$29^3+6*Worksheets!$G$44^2*(1-Worksheets!$G$44)^2*Worksheets!$AD$29^2+4*Worksheets!$G$44*(1-Worksheets!$G$44^3)*Worksheets!$AD$29)/Worksheets!$G$45),0)</f>
        <v>#VALUE!</v>
      </c>
      <c r="G802" s="90" t="str">
        <f>IF(Worksheets!$D$45='Yield Calculations'!$C$4,'Yield Calculations'!B802*'Yield Calculations'!C802,IF(Worksheets!$D$45='Yield Calculations'!$D$4,'Yield Calculations'!B802*'Yield Calculations'!D802,IF(Worksheets!$D$45='Yield Calculations'!$E$4,'Yield Calculations'!B802*'Yield Calculations'!E802,IF(Worksheets!$D$45='Yield Calculations'!$F$4,'Yield Calculations'!B802*'Yield Calculations'!F802,"Too Many Lanes"))))</f>
        <v>Too Many Lanes</v>
      </c>
      <c r="H802" s="90" t="str">
        <f>IF(Worksheets!$D$45='Yield Calculations'!$C$4,'Yield Calculations'!C802,IF(Worksheets!$D$45='Yield Calculations'!$D$4,'Yield Calculations'!D802,IF(Worksheets!$D$45='Yield Calculations'!$E$4,'Yield Calculations'!E802,IF(Worksheets!$D$45='Yield Calculations'!$F$4,'Yield Calculations'!F802,"Too Many Lanes"))))</f>
        <v>Too Many Lanes</v>
      </c>
      <c r="K802" s="83">
        <v>795</v>
      </c>
      <c r="L802" s="83" t="e">
        <f>Worksheets!$X$24*(K802-0.5)</f>
        <v>#VALUE!</v>
      </c>
      <c r="M802" s="90" t="e">
        <f>IF(Worksheets!$AA$24&gt;=K802,Worksheets!$L$45*Worksheets!$AD$29*(1-Worksheets!$AD$29)^('Yield Calculations'!K802-1),0)</f>
        <v>#VALUE!</v>
      </c>
      <c r="N802" s="90" t="e">
        <f>IF(Worksheets!$AA$24&gt;=K802,(Worksheets!$L$45-SUM($N$7:N801))*(((2*Worksheets!$L$44*(1-Worksheets!$L$44)*Worksheets!$AD$29)+(Worksheets!$L$44^2*Worksheets!$AD$29^2))/Worksheets!$L$45),0)</f>
        <v>#VALUE!</v>
      </c>
      <c r="O802" s="90" t="e">
        <f>IF(Worksheets!$AA$24&gt;=K802,(Worksheets!$L$45-SUM($O$7:O801))*((Worksheets!$L$44^3*Worksheets!$AD$29^3+3*Worksheets!$L$44^2*(1-Worksheets!$L$44)*Worksheets!$AD$29^2+3*Worksheets!$L$44*(1-Worksheets!$L$44)^2*Worksheets!$AD$29)/Worksheets!$L$45),0)</f>
        <v>#VALUE!</v>
      </c>
      <c r="P802" s="90" t="e">
        <f>IF(Worksheets!$AA$24&gt;=K802,(Worksheets!$L$45-SUM($P$7:P801))*((Worksheets!$L$44^4*Worksheets!$AD$29^4+4*Worksheets!$L$44^3*(1-Worksheets!$L$44)*Worksheets!$AD$29^3+6*Worksheets!$L$44^2*(1-Worksheets!$L$44)^2*Worksheets!$AD$29^2+4*Worksheets!$L$44*(1-Worksheets!$L$44^3)*Worksheets!$AD$29)/Worksheets!$L$45),0)</f>
        <v>#VALUE!</v>
      </c>
      <c r="Q802" s="90" t="str">
        <f>IF(Worksheets!$I$45='Yield Calculations'!$M$4,'Yield Calculations'!L802*'Yield Calculations'!M802,IF(Worksheets!$I$45='Yield Calculations'!$N$4,'Yield Calculations'!L802*'Yield Calculations'!N802,IF(Worksheets!$I$45='Yield Calculations'!$O$4,'Yield Calculations'!L802*'Yield Calculations'!O802,IF(Worksheets!$I$45='Yield Calculations'!$P$4,'Yield Calculations'!L802*'Yield Calculations'!P802,"Too Many Lanes"))))</f>
        <v>Too Many Lanes</v>
      </c>
      <c r="R802" s="90" t="str">
        <f>IF(Worksheets!$I$45='Yield Calculations'!$M$4,'Yield Calculations'!M802,IF(Worksheets!$I$45='Yield Calculations'!$N$4,'Yield Calculations'!N802,IF(Worksheets!$I$45='Yield Calculations'!$O$4,'Yield Calculations'!O802,IF(Worksheets!$I$45='Yield Calculations'!$P$4,'Yield Calculations'!P802,"Too Many Lanes"))))</f>
        <v>Too Many Lanes</v>
      </c>
    </row>
    <row r="803" spans="1:18">
      <c r="A803" s="83">
        <f t="shared" si="12"/>
        <v>796</v>
      </c>
      <c r="B803" s="83" t="e">
        <f>Worksheets!$S$24*(A803-0.5)</f>
        <v>#VALUE!</v>
      </c>
      <c r="C803" s="90" t="e">
        <f>IF(Worksheets!$V$24&gt;=A803,Worksheets!$G$45*Worksheets!$AD$29*(1-Worksheets!$AD$29)^('Yield Calculations'!A803-1),0)</f>
        <v>#VALUE!</v>
      </c>
      <c r="D803" s="90" t="e">
        <f>IF(Worksheets!$V$24&gt;=A803,(Worksheets!$G$45-SUM($D$7:D802))*(((2*Worksheets!$G$44*(1-Worksheets!$G$44)*Worksheets!$AD$29)+(Worksheets!$G$44^2*Worksheets!$AD$29^2))/Worksheets!$G$45),0)</f>
        <v>#VALUE!</v>
      </c>
      <c r="E803" s="90" t="e">
        <f>IF(Worksheets!$V$24&gt;=A803,(Worksheets!$G$45-SUM($E$7:E802))*((Worksheets!$G$44^3*Worksheets!$AD$29^3+3*Worksheets!$G$44^2*(1-Worksheets!$G$44)*Worksheets!$AD$29^2+3*Worksheets!$G$44*(1-Worksheets!$G$44)^2*Worksheets!$AD$29)/Worksheets!$G$45),0)</f>
        <v>#VALUE!</v>
      </c>
      <c r="F803" s="90" t="e">
        <f>IF(Worksheets!$V$24&gt;=A803,(Worksheets!$G$45-SUM($F$7:F802))*((Worksheets!$G$44^4*Worksheets!$AD$29^4+4*Worksheets!$G$44^3*(1-Worksheets!$G$44)*Worksheets!$AD$29^3+6*Worksheets!$G$44^2*(1-Worksheets!$G$44)^2*Worksheets!$AD$29^2+4*Worksheets!$G$44*(1-Worksheets!$G$44^3)*Worksheets!$AD$29)/Worksheets!$G$45),0)</f>
        <v>#VALUE!</v>
      </c>
      <c r="G803" s="90" t="str">
        <f>IF(Worksheets!$D$45='Yield Calculations'!$C$4,'Yield Calculations'!B803*'Yield Calculations'!C803,IF(Worksheets!$D$45='Yield Calculations'!$D$4,'Yield Calculations'!B803*'Yield Calculations'!D803,IF(Worksheets!$D$45='Yield Calculations'!$E$4,'Yield Calculations'!B803*'Yield Calculations'!E803,IF(Worksheets!$D$45='Yield Calculations'!$F$4,'Yield Calculations'!B803*'Yield Calculations'!F803,"Too Many Lanes"))))</f>
        <v>Too Many Lanes</v>
      </c>
      <c r="H803" s="90" t="str">
        <f>IF(Worksheets!$D$45='Yield Calculations'!$C$4,'Yield Calculations'!C803,IF(Worksheets!$D$45='Yield Calculations'!$D$4,'Yield Calculations'!D803,IF(Worksheets!$D$45='Yield Calculations'!$E$4,'Yield Calculations'!E803,IF(Worksheets!$D$45='Yield Calculations'!$F$4,'Yield Calculations'!F803,"Too Many Lanes"))))</f>
        <v>Too Many Lanes</v>
      </c>
      <c r="K803" s="83">
        <v>796</v>
      </c>
      <c r="L803" s="83" t="e">
        <f>Worksheets!$X$24*(K803-0.5)</f>
        <v>#VALUE!</v>
      </c>
      <c r="M803" s="90" t="e">
        <f>IF(Worksheets!$AA$24&gt;=K803,Worksheets!$L$45*Worksheets!$AD$29*(1-Worksheets!$AD$29)^('Yield Calculations'!K803-1),0)</f>
        <v>#VALUE!</v>
      </c>
      <c r="N803" s="90" t="e">
        <f>IF(Worksheets!$AA$24&gt;=K803,(Worksheets!$L$45-SUM($N$7:N802))*(((2*Worksheets!$L$44*(1-Worksheets!$L$44)*Worksheets!$AD$29)+(Worksheets!$L$44^2*Worksheets!$AD$29^2))/Worksheets!$L$45),0)</f>
        <v>#VALUE!</v>
      </c>
      <c r="O803" s="90" t="e">
        <f>IF(Worksheets!$AA$24&gt;=K803,(Worksheets!$L$45-SUM($O$7:O802))*((Worksheets!$L$44^3*Worksheets!$AD$29^3+3*Worksheets!$L$44^2*(1-Worksheets!$L$44)*Worksheets!$AD$29^2+3*Worksheets!$L$44*(1-Worksheets!$L$44)^2*Worksheets!$AD$29)/Worksheets!$L$45),0)</f>
        <v>#VALUE!</v>
      </c>
      <c r="P803" s="90" t="e">
        <f>IF(Worksheets!$AA$24&gt;=K803,(Worksheets!$L$45-SUM($P$7:P802))*((Worksheets!$L$44^4*Worksheets!$AD$29^4+4*Worksheets!$L$44^3*(1-Worksheets!$L$44)*Worksheets!$AD$29^3+6*Worksheets!$L$44^2*(1-Worksheets!$L$44)^2*Worksheets!$AD$29^2+4*Worksheets!$L$44*(1-Worksheets!$L$44^3)*Worksheets!$AD$29)/Worksheets!$L$45),0)</f>
        <v>#VALUE!</v>
      </c>
      <c r="Q803" s="90" t="str">
        <f>IF(Worksheets!$I$45='Yield Calculations'!$M$4,'Yield Calculations'!L803*'Yield Calculations'!M803,IF(Worksheets!$I$45='Yield Calculations'!$N$4,'Yield Calculations'!L803*'Yield Calculations'!N803,IF(Worksheets!$I$45='Yield Calculations'!$O$4,'Yield Calculations'!L803*'Yield Calculations'!O803,IF(Worksheets!$I$45='Yield Calculations'!$P$4,'Yield Calculations'!L803*'Yield Calculations'!P803,"Too Many Lanes"))))</f>
        <v>Too Many Lanes</v>
      </c>
      <c r="R803" s="90" t="str">
        <f>IF(Worksheets!$I$45='Yield Calculations'!$M$4,'Yield Calculations'!M803,IF(Worksheets!$I$45='Yield Calculations'!$N$4,'Yield Calculations'!N803,IF(Worksheets!$I$45='Yield Calculations'!$O$4,'Yield Calculations'!O803,IF(Worksheets!$I$45='Yield Calculations'!$P$4,'Yield Calculations'!P803,"Too Many Lanes"))))</f>
        <v>Too Many Lanes</v>
      </c>
    </row>
    <row r="804" spans="1:18">
      <c r="A804" s="83">
        <f t="shared" si="12"/>
        <v>797</v>
      </c>
      <c r="B804" s="83" t="e">
        <f>Worksheets!$S$24*(A804-0.5)</f>
        <v>#VALUE!</v>
      </c>
      <c r="C804" s="90" t="e">
        <f>IF(Worksheets!$V$24&gt;=A804,Worksheets!$G$45*Worksheets!$AD$29*(1-Worksheets!$AD$29)^('Yield Calculations'!A804-1),0)</f>
        <v>#VALUE!</v>
      </c>
      <c r="D804" s="90" t="e">
        <f>IF(Worksheets!$V$24&gt;=A804,(Worksheets!$G$45-SUM($D$7:D803))*(((2*Worksheets!$G$44*(1-Worksheets!$G$44)*Worksheets!$AD$29)+(Worksheets!$G$44^2*Worksheets!$AD$29^2))/Worksheets!$G$45),0)</f>
        <v>#VALUE!</v>
      </c>
      <c r="E804" s="90" t="e">
        <f>IF(Worksheets!$V$24&gt;=A804,(Worksheets!$G$45-SUM($E$7:E803))*((Worksheets!$G$44^3*Worksheets!$AD$29^3+3*Worksheets!$G$44^2*(1-Worksheets!$G$44)*Worksheets!$AD$29^2+3*Worksheets!$G$44*(1-Worksheets!$G$44)^2*Worksheets!$AD$29)/Worksheets!$G$45),0)</f>
        <v>#VALUE!</v>
      </c>
      <c r="F804" s="90" t="e">
        <f>IF(Worksheets!$V$24&gt;=A804,(Worksheets!$G$45-SUM($F$7:F803))*((Worksheets!$G$44^4*Worksheets!$AD$29^4+4*Worksheets!$G$44^3*(1-Worksheets!$G$44)*Worksheets!$AD$29^3+6*Worksheets!$G$44^2*(1-Worksheets!$G$44)^2*Worksheets!$AD$29^2+4*Worksheets!$G$44*(1-Worksheets!$G$44^3)*Worksheets!$AD$29)/Worksheets!$G$45),0)</f>
        <v>#VALUE!</v>
      </c>
      <c r="G804" s="90" t="str">
        <f>IF(Worksheets!$D$45='Yield Calculations'!$C$4,'Yield Calculations'!B804*'Yield Calculations'!C804,IF(Worksheets!$D$45='Yield Calculations'!$D$4,'Yield Calculations'!B804*'Yield Calculations'!D804,IF(Worksheets!$D$45='Yield Calculations'!$E$4,'Yield Calculations'!B804*'Yield Calculations'!E804,IF(Worksheets!$D$45='Yield Calculations'!$F$4,'Yield Calculations'!B804*'Yield Calculations'!F804,"Too Many Lanes"))))</f>
        <v>Too Many Lanes</v>
      </c>
      <c r="H804" s="90" t="str">
        <f>IF(Worksheets!$D$45='Yield Calculations'!$C$4,'Yield Calculations'!C804,IF(Worksheets!$D$45='Yield Calculations'!$D$4,'Yield Calculations'!D804,IF(Worksheets!$D$45='Yield Calculations'!$E$4,'Yield Calculations'!E804,IF(Worksheets!$D$45='Yield Calculations'!$F$4,'Yield Calculations'!F804,"Too Many Lanes"))))</f>
        <v>Too Many Lanes</v>
      </c>
      <c r="K804" s="83">
        <v>797</v>
      </c>
      <c r="L804" s="83" t="e">
        <f>Worksheets!$X$24*(K804-0.5)</f>
        <v>#VALUE!</v>
      </c>
      <c r="M804" s="90" t="e">
        <f>IF(Worksheets!$AA$24&gt;=K804,Worksheets!$L$45*Worksheets!$AD$29*(1-Worksheets!$AD$29)^('Yield Calculations'!K804-1),0)</f>
        <v>#VALUE!</v>
      </c>
      <c r="N804" s="90" t="e">
        <f>IF(Worksheets!$AA$24&gt;=K804,(Worksheets!$L$45-SUM($N$7:N803))*(((2*Worksheets!$L$44*(1-Worksheets!$L$44)*Worksheets!$AD$29)+(Worksheets!$L$44^2*Worksheets!$AD$29^2))/Worksheets!$L$45),0)</f>
        <v>#VALUE!</v>
      </c>
      <c r="O804" s="90" t="e">
        <f>IF(Worksheets!$AA$24&gt;=K804,(Worksheets!$L$45-SUM($O$7:O803))*((Worksheets!$L$44^3*Worksheets!$AD$29^3+3*Worksheets!$L$44^2*(1-Worksheets!$L$44)*Worksheets!$AD$29^2+3*Worksheets!$L$44*(1-Worksheets!$L$44)^2*Worksheets!$AD$29)/Worksheets!$L$45),0)</f>
        <v>#VALUE!</v>
      </c>
      <c r="P804" s="90" t="e">
        <f>IF(Worksheets!$AA$24&gt;=K804,(Worksheets!$L$45-SUM($P$7:P803))*((Worksheets!$L$44^4*Worksheets!$AD$29^4+4*Worksheets!$L$44^3*(1-Worksheets!$L$44)*Worksheets!$AD$29^3+6*Worksheets!$L$44^2*(1-Worksheets!$L$44)^2*Worksheets!$AD$29^2+4*Worksheets!$L$44*(1-Worksheets!$L$44^3)*Worksheets!$AD$29)/Worksheets!$L$45),0)</f>
        <v>#VALUE!</v>
      </c>
      <c r="Q804" s="90" t="str">
        <f>IF(Worksheets!$I$45='Yield Calculations'!$M$4,'Yield Calculations'!L804*'Yield Calculations'!M804,IF(Worksheets!$I$45='Yield Calculations'!$N$4,'Yield Calculations'!L804*'Yield Calculations'!N804,IF(Worksheets!$I$45='Yield Calculations'!$O$4,'Yield Calculations'!L804*'Yield Calculations'!O804,IF(Worksheets!$I$45='Yield Calculations'!$P$4,'Yield Calculations'!L804*'Yield Calculations'!P804,"Too Many Lanes"))))</f>
        <v>Too Many Lanes</v>
      </c>
      <c r="R804" s="90" t="str">
        <f>IF(Worksheets!$I$45='Yield Calculations'!$M$4,'Yield Calculations'!M804,IF(Worksheets!$I$45='Yield Calculations'!$N$4,'Yield Calculations'!N804,IF(Worksheets!$I$45='Yield Calculations'!$O$4,'Yield Calculations'!O804,IF(Worksheets!$I$45='Yield Calculations'!$P$4,'Yield Calculations'!P804,"Too Many Lanes"))))</f>
        <v>Too Many Lanes</v>
      </c>
    </row>
    <row r="805" spans="1:18">
      <c r="A805" s="83">
        <f t="shared" si="12"/>
        <v>798</v>
      </c>
      <c r="B805" s="83" t="e">
        <f>Worksheets!$S$24*(A805-0.5)</f>
        <v>#VALUE!</v>
      </c>
      <c r="C805" s="90" t="e">
        <f>IF(Worksheets!$V$24&gt;=A805,Worksheets!$G$45*Worksheets!$AD$29*(1-Worksheets!$AD$29)^('Yield Calculations'!A805-1),0)</f>
        <v>#VALUE!</v>
      </c>
      <c r="D805" s="90" t="e">
        <f>IF(Worksheets!$V$24&gt;=A805,(Worksheets!$G$45-SUM($D$7:D804))*(((2*Worksheets!$G$44*(1-Worksheets!$G$44)*Worksheets!$AD$29)+(Worksheets!$G$44^2*Worksheets!$AD$29^2))/Worksheets!$G$45),0)</f>
        <v>#VALUE!</v>
      </c>
      <c r="E805" s="90" t="e">
        <f>IF(Worksheets!$V$24&gt;=A805,(Worksheets!$G$45-SUM($E$7:E804))*((Worksheets!$G$44^3*Worksheets!$AD$29^3+3*Worksheets!$G$44^2*(1-Worksheets!$G$44)*Worksheets!$AD$29^2+3*Worksheets!$G$44*(1-Worksheets!$G$44)^2*Worksheets!$AD$29)/Worksheets!$G$45),0)</f>
        <v>#VALUE!</v>
      </c>
      <c r="F805" s="90" t="e">
        <f>IF(Worksheets!$V$24&gt;=A805,(Worksheets!$G$45-SUM($F$7:F804))*((Worksheets!$G$44^4*Worksheets!$AD$29^4+4*Worksheets!$G$44^3*(1-Worksheets!$G$44)*Worksheets!$AD$29^3+6*Worksheets!$G$44^2*(1-Worksheets!$G$44)^2*Worksheets!$AD$29^2+4*Worksheets!$G$44*(1-Worksheets!$G$44^3)*Worksheets!$AD$29)/Worksheets!$G$45),0)</f>
        <v>#VALUE!</v>
      </c>
      <c r="G805" s="90" t="str">
        <f>IF(Worksheets!$D$45='Yield Calculations'!$C$4,'Yield Calculations'!B805*'Yield Calculations'!C805,IF(Worksheets!$D$45='Yield Calculations'!$D$4,'Yield Calculations'!B805*'Yield Calculations'!D805,IF(Worksheets!$D$45='Yield Calculations'!$E$4,'Yield Calculations'!B805*'Yield Calculations'!E805,IF(Worksheets!$D$45='Yield Calculations'!$F$4,'Yield Calculations'!B805*'Yield Calculations'!F805,"Too Many Lanes"))))</f>
        <v>Too Many Lanes</v>
      </c>
      <c r="H805" s="90" t="str">
        <f>IF(Worksheets!$D$45='Yield Calculations'!$C$4,'Yield Calculations'!C805,IF(Worksheets!$D$45='Yield Calculations'!$D$4,'Yield Calculations'!D805,IF(Worksheets!$D$45='Yield Calculations'!$E$4,'Yield Calculations'!E805,IF(Worksheets!$D$45='Yield Calculations'!$F$4,'Yield Calculations'!F805,"Too Many Lanes"))))</f>
        <v>Too Many Lanes</v>
      </c>
      <c r="K805" s="83">
        <v>798</v>
      </c>
      <c r="L805" s="83" t="e">
        <f>Worksheets!$X$24*(K805-0.5)</f>
        <v>#VALUE!</v>
      </c>
      <c r="M805" s="90" t="e">
        <f>IF(Worksheets!$AA$24&gt;=K805,Worksheets!$L$45*Worksheets!$AD$29*(1-Worksheets!$AD$29)^('Yield Calculations'!K805-1),0)</f>
        <v>#VALUE!</v>
      </c>
      <c r="N805" s="90" t="e">
        <f>IF(Worksheets!$AA$24&gt;=K805,(Worksheets!$L$45-SUM($N$7:N804))*(((2*Worksheets!$L$44*(1-Worksheets!$L$44)*Worksheets!$AD$29)+(Worksheets!$L$44^2*Worksheets!$AD$29^2))/Worksheets!$L$45),0)</f>
        <v>#VALUE!</v>
      </c>
      <c r="O805" s="90" t="e">
        <f>IF(Worksheets!$AA$24&gt;=K805,(Worksheets!$L$45-SUM($O$7:O804))*((Worksheets!$L$44^3*Worksheets!$AD$29^3+3*Worksheets!$L$44^2*(1-Worksheets!$L$44)*Worksheets!$AD$29^2+3*Worksheets!$L$44*(1-Worksheets!$L$44)^2*Worksheets!$AD$29)/Worksheets!$L$45),0)</f>
        <v>#VALUE!</v>
      </c>
      <c r="P805" s="90" t="e">
        <f>IF(Worksheets!$AA$24&gt;=K805,(Worksheets!$L$45-SUM($P$7:P804))*((Worksheets!$L$44^4*Worksheets!$AD$29^4+4*Worksheets!$L$44^3*(1-Worksheets!$L$44)*Worksheets!$AD$29^3+6*Worksheets!$L$44^2*(1-Worksheets!$L$44)^2*Worksheets!$AD$29^2+4*Worksheets!$L$44*(1-Worksheets!$L$44^3)*Worksheets!$AD$29)/Worksheets!$L$45),0)</f>
        <v>#VALUE!</v>
      </c>
      <c r="Q805" s="90" t="str">
        <f>IF(Worksheets!$I$45='Yield Calculations'!$M$4,'Yield Calculations'!L805*'Yield Calculations'!M805,IF(Worksheets!$I$45='Yield Calculations'!$N$4,'Yield Calculations'!L805*'Yield Calculations'!N805,IF(Worksheets!$I$45='Yield Calculations'!$O$4,'Yield Calculations'!L805*'Yield Calculations'!O805,IF(Worksheets!$I$45='Yield Calculations'!$P$4,'Yield Calculations'!L805*'Yield Calculations'!P805,"Too Many Lanes"))))</f>
        <v>Too Many Lanes</v>
      </c>
      <c r="R805" s="90" t="str">
        <f>IF(Worksheets!$I$45='Yield Calculations'!$M$4,'Yield Calculations'!M805,IF(Worksheets!$I$45='Yield Calculations'!$N$4,'Yield Calculations'!N805,IF(Worksheets!$I$45='Yield Calculations'!$O$4,'Yield Calculations'!O805,IF(Worksheets!$I$45='Yield Calculations'!$P$4,'Yield Calculations'!P805,"Too Many Lanes"))))</f>
        <v>Too Many Lanes</v>
      </c>
    </row>
    <row r="806" spans="1:18">
      <c r="A806" s="83">
        <f t="shared" si="12"/>
        <v>799</v>
      </c>
      <c r="B806" s="83" t="e">
        <f>Worksheets!$S$24*(A806-0.5)</f>
        <v>#VALUE!</v>
      </c>
      <c r="C806" s="90" t="e">
        <f>IF(Worksheets!$V$24&gt;=A806,Worksheets!$G$45*Worksheets!$AD$29*(1-Worksheets!$AD$29)^('Yield Calculations'!A806-1),0)</f>
        <v>#VALUE!</v>
      </c>
      <c r="D806" s="90" t="e">
        <f>IF(Worksheets!$V$24&gt;=A806,(Worksheets!$G$45-SUM($D$7:D805))*(((2*Worksheets!$G$44*(1-Worksheets!$G$44)*Worksheets!$AD$29)+(Worksheets!$G$44^2*Worksheets!$AD$29^2))/Worksheets!$G$45),0)</f>
        <v>#VALUE!</v>
      </c>
      <c r="E806" s="90" t="e">
        <f>IF(Worksheets!$V$24&gt;=A806,(Worksheets!$G$45-SUM($E$7:E805))*((Worksheets!$G$44^3*Worksheets!$AD$29^3+3*Worksheets!$G$44^2*(1-Worksheets!$G$44)*Worksheets!$AD$29^2+3*Worksheets!$G$44*(1-Worksheets!$G$44)^2*Worksheets!$AD$29)/Worksheets!$G$45),0)</f>
        <v>#VALUE!</v>
      </c>
      <c r="F806" s="90" t="e">
        <f>IF(Worksheets!$V$24&gt;=A806,(Worksheets!$G$45-SUM($F$7:F805))*((Worksheets!$G$44^4*Worksheets!$AD$29^4+4*Worksheets!$G$44^3*(1-Worksheets!$G$44)*Worksheets!$AD$29^3+6*Worksheets!$G$44^2*(1-Worksheets!$G$44)^2*Worksheets!$AD$29^2+4*Worksheets!$G$44*(1-Worksheets!$G$44^3)*Worksheets!$AD$29)/Worksheets!$G$45),0)</f>
        <v>#VALUE!</v>
      </c>
      <c r="G806" s="90" t="str">
        <f>IF(Worksheets!$D$45='Yield Calculations'!$C$4,'Yield Calculations'!B806*'Yield Calculations'!C806,IF(Worksheets!$D$45='Yield Calculations'!$D$4,'Yield Calculations'!B806*'Yield Calculations'!D806,IF(Worksheets!$D$45='Yield Calculations'!$E$4,'Yield Calculations'!B806*'Yield Calculations'!E806,IF(Worksheets!$D$45='Yield Calculations'!$F$4,'Yield Calculations'!B806*'Yield Calculations'!F806,"Too Many Lanes"))))</f>
        <v>Too Many Lanes</v>
      </c>
      <c r="H806" s="90" t="str">
        <f>IF(Worksheets!$D$45='Yield Calculations'!$C$4,'Yield Calculations'!C806,IF(Worksheets!$D$45='Yield Calculations'!$D$4,'Yield Calculations'!D806,IF(Worksheets!$D$45='Yield Calculations'!$E$4,'Yield Calculations'!E806,IF(Worksheets!$D$45='Yield Calculations'!$F$4,'Yield Calculations'!F806,"Too Many Lanes"))))</f>
        <v>Too Many Lanes</v>
      </c>
      <c r="K806" s="83">
        <v>799</v>
      </c>
      <c r="L806" s="83" t="e">
        <f>Worksheets!$X$24*(K806-0.5)</f>
        <v>#VALUE!</v>
      </c>
      <c r="M806" s="90" t="e">
        <f>IF(Worksheets!$AA$24&gt;=K806,Worksheets!$L$45*Worksheets!$AD$29*(1-Worksheets!$AD$29)^('Yield Calculations'!K806-1),0)</f>
        <v>#VALUE!</v>
      </c>
      <c r="N806" s="90" t="e">
        <f>IF(Worksheets!$AA$24&gt;=K806,(Worksheets!$L$45-SUM($N$7:N805))*(((2*Worksheets!$L$44*(1-Worksheets!$L$44)*Worksheets!$AD$29)+(Worksheets!$L$44^2*Worksheets!$AD$29^2))/Worksheets!$L$45),0)</f>
        <v>#VALUE!</v>
      </c>
      <c r="O806" s="90" t="e">
        <f>IF(Worksheets!$AA$24&gt;=K806,(Worksheets!$L$45-SUM($O$7:O805))*((Worksheets!$L$44^3*Worksheets!$AD$29^3+3*Worksheets!$L$44^2*(1-Worksheets!$L$44)*Worksheets!$AD$29^2+3*Worksheets!$L$44*(1-Worksheets!$L$44)^2*Worksheets!$AD$29)/Worksheets!$L$45),0)</f>
        <v>#VALUE!</v>
      </c>
      <c r="P806" s="90" t="e">
        <f>IF(Worksheets!$AA$24&gt;=K806,(Worksheets!$L$45-SUM($P$7:P805))*((Worksheets!$L$44^4*Worksheets!$AD$29^4+4*Worksheets!$L$44^3*(1-Worksheets!$L$44)*Worksheets!$AD$29^3+6*Worksheets!$L$44^2*(1-Worksheets!$L$44)^2*Worksheets!$AD$29^2+4*Worksheets!$L$44*(1-Worksheets!$L$44^3)*Worksheets!$AD$29)/Worksheets!$L$45),0)</f>
        <v>#VALUE!</v>
      </c>
      <c r="Q806" s="90" t="str">
        <f>IF(Worksheets!$I$45='Yield Calculations'!$M$4,'Yield Calculations'!L806*'Yield Calculations'!M806,IF(Worksheets!$I$45='Yield Calculations'!$N$4,'Yield Calculations'!L806*'Yield Calculations'!N806,IF(Worksheets!$I$45='Yield Calculations'!$O$4,'Yield Calculations'!L806*'Yield Calculations'!O806,IF(Worksheets!$I$45='Yield Calculations'!$P$4,'Yield Calculations'!L806*'Yield Calculations'!P806,"Too Many Lanes"))))</f>
        <v>Too Many Lanes</v>
      </c>
      <c r="R806" s="90" t="str">
        <f>IF(Worksheets!$I$45='Yield Calculations'!$M$4,'Yield Calculations'!M806,IF(Worksheets!$I$45='Yield Calculations'!$N$4,'Yield Calculations'!N806,IF(Worksheets!$I$45='Yield Calculations'!$O$4,'Yield Calculations'!O806,IF(Worksheets!$I$45='Yield Calculations'!$P$4,'Yield Calculations'!P806,"Too Many Lanes"))))</f>
        <v>Too Many Lanes</v>
      </c>
    </row>
    <row r="807" spans="1:18">
      <c r="A807" s="83">
        <f t="shared" si="12"/>
        <v>800</v>
      </c>
      <c r="B807" s="83" t="e">
        <f>Worksheets!$S$24*(A807-0.5)</f>
        <v>#VALUE!</v>
      </c>
      <c r="C807" s="90" t="e">
        <f>IF(Worksheets!$V$24&gt;=A807,Worksheets!$G$45*Worksheets!$AD$29*(1-Worksheets!$AD$29)^('Yield Calculations'!A807-1),0)</f>
        <v>#VALUE!</v>
      </c>
      <c r="D807" s="90" t="e">
        <f>IF(Worksheets!$V$24&gt;=A807,(Worksheets!$G$45-SUM($D$7:D806))*(((2*Worksheets!$G$44*(1-Worksheets!$G$44)*Worksheets!$AD$29)+(Worksheets!$G$44^2*Worksheets!$AD$29^2))/Worksheets!$G$45),0)</f>
        <v>#VALUE!</v>
      </c>
      <c r="E807" s="90" t="e">
        <f>IF(Worksheets!$V$24&gt;=A807,(Worksheets!$G$45-SUM($E$7:E806))*((Worksheets!$G$44^3*Worksheets!$AD$29^3+3*Worksheets!$G$44^2*(1-Worksheets!$G$44)*Worksheets!$AD$29^2+3*Worksheets!$G$44*(1-Worksheets!$G$44)^2*Worksheets!$AD$29)/Worksheets!$G$45),0)</f>
        <v>#VALUE!</v>
      </c>
      <c r="F807" s="90" t="e">
        <f>IF(Worksheets!$V$24&gt;=A807,(Worksheets!$G$45-SUM($F$7:F806))*((Worksheets!$G$44^4*Worksheets!$AD$29^4+4*Worksheets!$G$44^3*(1-Worksheets!$G$44)*Worksheets!$AD$29^3+6*Worksheets!$G$44^2*(1-Worksheets!$G$44)^2*Worksheets!$AD$29^2+4*Worksheets!$G$44*(1-Worksheets!$G$44^3)*Worksheets!$AD$29)/Worksheets!$G$45),0)</f>
        <v>#VALUE!</v>
      </c>
      <c r="G807" s="90" t="str">
        <f>IF(Worksheets!$D$45='Yield Calculations'!$C$4,'Yield Calculations'!B807*'Yield Calculations'!C807,IF(Worksheets!$D$45='Yield Calculations'!$D$4,'Yield Calculations'!B807*'Yield Calculations'!D807,IF(Worksheets!$D$45='Yield Calculations'!$E$4,'Yield Calculations'!B807*'Yield Calculations'!E807,IF(Worksheets!$D$45='Yield Calculations'!$F$4,'Yield Calculations'!B807*'Yield Calculations'!F807,"Too Many Lanes"))))</f>
        <v>Too Many Lanes</v>
      </c>
      <c r="H807" s="90" t="str">
        <f>IF(Worksheets!$D$45='Yield Calculations'!$C$4,'Yield Calculations'!C807,IF(Worksheets!$D$45='Yield Calculations'!$D$4,'Yield Calculations'!D807,IF(Worksheets!$D$45='Yield Calculations'!$E$4,'Yield Calculations'!E807,IF(Worksheets!$D$45='Yield Calculations'!$F$4,'Yield Calculations'!F807,"Too Many Lanes"))))</f>
        <v>Too Many Lanes</v>
      </c>
      <c r="K807" s="83">
        <v>800</v>
      </c>
      <c r="L807" s="83" t="e">
        <f>Worksheets!$X$24*(K807-0.5)</f>
        <v>#VALUE!</v>
      </c>
      <c r="M807" s="90" t="e">
        <f>IF(Worksheets!$AA$24&gt;=K807,Worksheets!$L$45*Worksheets!$AD$29*(1-Worksheets!$AD$29)^('Yield Calculations'!K807-1),0)</f>
        <v>#VALUE!</v>
      </c>
      <c r="N807" s="90" t="e">
        <f>IF(Worksheets!$AA$24&gt;=K807,(Worksheets!$L$45-SUM($N$7:N806))*(((2*Worksheets!$L$44*(1-Worksheets!$L$44)*Worksheets!$AD$29)+(Worksheets!$L$44^2*Worksheets!$AD$29^2))/Worksheets!$L$45),0)</f>
        <v>#VALUE!</v>
      </c>
      <c r="O807" s="90" t="e">
        <f>IF(Worksheets!$AA$24&gt;=K807,(Worksheets!$L$45-SUM($O$7:O806))*((Worksheets!$L$44^3*Worksheets!$AD$29^3+3*Worksheets!$L$44^2*(1-Worksheets!$L$44)*Worksheets!$AD$29^2+3*Worksheets!$L$44*(1-Worksheets!$L$44)^2*Worksheets!$AD$29)/Worksheets!$L$45),0)</f>
        <v>#VALUE!</v>
      </c>
      <c r="P807" s="90" t="e">
        <f>IF(Worksheets!$AA$24&gt;=K807,(Worksheets!$L$45-SUM($P$7:P806))*((Worksheets!$L$44^4*Worksheets!$AD$29^4+4*Worksheets!$L$44^3*(1-Worksheets!$L$44)*Worksheets!$AD$29^3+6*Worksheets!$L$44^2*(1-Worksheets!$L$44)^2*Worksheets!$AD$29^2+4*Worksheets!$L$44*(1-Worksheets!$L$44^3)*Worksheets!$AD$29)/Worksheets!$L$45),0)</f>
        <v>#VALUE!</v>
      </c>
      <c r="Q807" s="90" t="str">
        <f>IF(Worksheets!$I$45='Yield Calculations'!$M$4,'Yield Calculations'!L807*'Yield Calculations'!M807,IF(Worksheets!$I$45='Yield Calculations'!$N$4,'Yield Calculations'!L807*'Yield Calculations'!N807,IF(Worksheets!$I$45='Yield Calculations'!$O$4,'Yield Calculations'!L807*'Yield Calculations'!O807,IF(Worksheets!$I$45='Yield Calculations'!$P$4,'Yield Calculations'!L807*'Yield Calculations'!P807,"Too Many Lanes"))))</f>
        <v>Too Many Lanes</v>
      </c>
      <c r="R807" s="90" t="str">
        <f>IF(Worksheets!$I$45='Yield Calculations'!$M$4,'Yield Calculations'!M807,IF(Worksheets!$I$45='Yield Calculations'!$N$4,'Yield Calculations'!N807,IF(Worksheets!$I$45='Yield Calculations'!$O$4,'Yield Calculations'!O807,IF(Worksheets!$I$45='Yield Calculations'!$P$4,'Yield Calculations'!P807,"Too Many Lanes"))))</f>
        <v>Too Many Lanes</v>
      </c>
    </row>
  </sheetData>
  <sheetProtection password="EA18" sheet="1" objects="1" scenarios="1"/>
  <mergeCells count="2">
    <mergeCell ref="G5:I5"/>
    <mergeCell ref="Q5:S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 and Inputs</vt:lpstr>
      <vt:lpstr>Worksheets</vt:lpstr>
      <vt:lpstr>Yield Calculations</vt:lpstr>
      <vt:lpstr>Worksheets!Print_Area</vt:lpstr>
      <vt:lpstr>'Yield Calculations'!Print_Area</vt:lpstr>
    </vt:vector>
  </TitlesOfParts>
  <Company>Bolton &amp; Menk,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ashleyhu</dc:creator>
  <cp:lastModifiedBy>Christine D Anderson</cp:lastModifiedBy>
  <cp:lastPrinted>2014-05-12T20:17:34Z</cp:lastPrinted>
  <dcterms:created xsi:type="dcterms:W3CDTF">2013-11-06T16:43:42Z</dcterms:created>
  <dcterms:modified xsi:type="dcterms:W3CDTF">2023-09-25T17:55:35Z</dcterms:modified>
</cp:coreProperties>
</file>